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BCCE00B4-8296-40DF-BE36-E81CFE3E1369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BD!$A$1:$S$1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Temporalidad!$A$11:$G$1777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L28" i="13" l="1"/>
  <c r="L27" i="13"/>
  <c r="L15" i="13"/>
  <c r="L14" i="13"/>
  <c r="M29" i="13"/>
  <c r="M28" i="13"/>
  <c r="M27" i="13"/>
  <c r="M26" i="13"/>
  <c r="T26" i="13" s="1"/>
  <c r="M25" i="13"/>
  <c r="M24" i="13"/>
  <c r="M23" i="13"/>
  <c r="M22" i="13"/>
  <c r="T22" i="13" s="1"/>
  <c r="M21" i="13"/>
  <c r="M20" i="13"/>
  <c r="M19" i="13"/>
  <c r="M18" i="13"/>
  <c r="T18" i="13" s="1"/>
  <c r="Z18" i="13" s="1"/>
  <c r="M17" i="13"/>
  <c r="AK29" i="13"/>
  <c r="AG29" i="13"/>
  <c r="Y29" i="13"/>
  <c r="U29" i="13"/>
  <c r="T29" i="13"/>
  <c r="R29" i="13"/>
  <c r="AQ29" i="13" s="1"/>
  <c r="Q29" i="13"/>
  <c r="N29" i="13"/>
  <c r="AI29" i="13" s="1"/>
  <c r="B29" i="13"/>
  <c r="W29" i="13" s="1"/>
  <c r="A29" i="13"/>
  <c r="AQ28" i="13"/>
  <c r="AO28" i="13"/>
  <c r="AN28" i="13"/>
  <c r="AK28" i="13"/>
  <c r="AI28" i="13"/>
  <c r="AG28" i="13"/>
  <c r="Y28" i="13"/>
  <c r="W28" i="13"/>
  <c r="U28" i="13"/>
  <c r="T28" i="13"/>
  <c r="R28" i="13"/>
  <c r="Q28" i="13"/>
  <c r="N28" i="13"/>
  <c r="B28" i="13"/>
  <c r="A28" i="13"/>
  <c r="AK27" i="13"/>
  <c r="AG27" i="13"/>
  <c r="Y27" i="13"/>
  <c r="U27" i="13"/>
  <c r="R27" i="13"/>
  <c r="AQ27" i="13" s="1"/>
  <c r="Q27" i="13"/>
  <c r="N27" i="13"/>
  <c r="AI27" i="13" s="1"/>
  <c r="T27" i="13"/>
  <c r="B27" i="13"/>
  <c r="W27" i="13" s="1"/>
  <c r="A27" i="13"/>
  <c r="AQ26" i="13"/>
  <c r="AO26" i="13"/>
  <c r="AN26" i="13"/>
  <c r="AK26" i="13"/>
  <c r="AI26" i="13"/>
  <c r="AG26" i="13"/>
  <c r="Y26" i="13"/>
  <c r="U26" i="13"/>
  <c r="R26" i="13"/>
  <c r="Q26" i="13"/>
  <c r="N26" i="13"/>
  <c r="B26" i="13"/>
  <c r="W26" i="13" s="1"/>
  <c r="A26" i="13"/>
  <c r="AQ25" i="13"/>
  <c r="AK25" i="13"/>
  <c r="AI25" i="13"/>
  <c r="AG25" i="13"/>
  <c r="Y25" i="13"/>
  <c r="U25" i="13"/>
  <c r="T25" i="13"/>
  <c r="R25" i="13"/>
  <c r="Q25" i="13"/>
  <c r="N25" i="13"/>
  <c r="B25" i="13"/>
  <c r="W25" i="13" s="1"/>
  <c r="A25" i="13"/>
  <c r="AQ24" i="13"/>
  <c r="AO24" i="13"/>
  <c r="AN24" i="13"/>
  <c r="AK24" i="13"/>
  <c r="AG24" i="13"/>
  <c r="Y24" i="13"/>
  <c r="W24" i="13"/>
  <c r="T24" i="13"/>
  <c r="R24" i="13"/>
  <c r="Q24" i="13"/>
  <c r="N24" i="13"/>
  <c r="AI24" i="13" s="1"/>
  <c r="J24" i="13"/>
  <c r="U24" i="13" s="1"/>
  <c r="B24" i="13"/>
  <c r="A24" i="13"/>
  <c r="AK23" i="13"/>
  <c r="AI23" i="13"/>
  <c r="AG23" i="13"/>
  <c r="Y23" i="13"/>
  <c r="U23" i="13"/>
  <c r="R23" i="13"/>
  <c r="AQ23" i="13" s="1"/>
  <c r="Q23" i="13"/>
  <c r="N23" i="13"/>
  <c r="T23" i="13"/>
  <c r="J23" i="13"/>
  <c r="B23" i="13"/>
  <c r="W23" i="13" s="1"/>
  <c r="A23" i="13"/>
  <c r="AQ22" i="13"/>
  <c r="AO22" i="13"/>
  <c r="AN22" i="13"/>
  <c r="AK22" i="13"/>
  <c r="AG22" i="13"/>
  <c r="Y22" i="13"/>
  <c r="W22" i="13"/>
  <c r="R22" i="13"/>
  <c r="Q22" i="13"/>
  <c r="N22" i="13"/>
  <c r="AI22" i="13" s="1"/>
  <c r="J22" i="13"/>
  <c r="U22" i="13" s="1"/>
  <c r="B22" i="13"/>
  <c r="A22" i="13"/>
  <c r="AK21" i="13"/>
  <c r="AI21" i="13"/>
  <c r="AG21" i="13"/>
  <c r="Y21" i="13"/>
  <c r="U21" i="13"/>
  <c r="R21" i="13"/>
  <c r="AQ21" i="13" s="1"/>
  <c r="Q21" i="13"/>
  <c r="N21" i="13"/>
  <c r="T21" i="13"/>
  <c r="B21" i="13"/>
  <c r="W21" i="13" s="1"/>
  <c r="A21" i="13"/>
  <c r="AO20" i="13"/>
  <c r="AN20" i="13"/>
  <c r="AK20" i="13"/>
  <c r="AG20" i="13"/>
  <c r="Y20" i="13"/>
  <c r="U20" i="13"/>
  <c r="R20" i="13"/>
  <c r="AQ20" i="13" s="1"/>
  <c r="Q20" i="13"/>
  <c r="N20" i="13"/>
  <c r="AI20" i="13" s="1"/>
  <c r="T20" i="13"/>
  <c r="B20" i="13"/>
  <c r="W20" i="13" s="1"/>
  <c r="A20" i="13"/>
  <c r="AP19" i="13"/>
  <c r="AL19" i="13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K19" i="13"/>
  <c r="AH19" i="13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G19" i="13"/>
  <c r="AD19" i="13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C19" i="13"/>
  <c r="AC20" i="13" s="1"/>
  <c r="Y19" i="13"/>
  <c r="U19" i="13"/>
  <c r="R19" i="13"/>
  <c r="AQ19" i="13" s="1"/>
  <c r="Q19" i="13"/>
  <c r="O19" i="13"/>
  <c r="AJ19" i="13" s="1"/>
  <c r="N19" i="13"/>
  <c r="AI19" i="13" s="1"/>
  <c r="T19" i="13"/>
  <c r="B19" i="13"/>
  <c r="W19" i="13" s="1"/>
  <c r="A19" i="13"/>
  <c r="AP18" i="13"/>
  <c r="AO18" i="13"/>
  <c r="AN18" i="13"/>
  <c r="AM18" i="13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L18" i="13"/>
  <c r="AK18" i="13"/>
  <c r="AJ18" i="13"/>
  <c r="AI18" i="13"/>
  <c r="AH18" i="13"/>
  <c r="AG18" i="13"/>
  <c r="AF18" i="13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E18" i="13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D18" i="13"/>
  <c r="AC18" i="13"/>
  <c r="AB18" i="13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A18" i="13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Y18" i="13"/>
  <c r="X18" i="13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U18" i="13"/>
  <c r="R18" i="13"/>
  <c r="AQ18" i="13" s="1"/>
  <c r="Q18" i="13"/>
  <c r="O18" i="13"/>
  <c r="N18" i="13"/>
  <c r="B18" i="13"/>
  <c r="W18" i="13" s="1"/>
  <c r="A18" i="13"/>
  <c r="AP17" i="13"/>
  <c r="AK17" i="13"/>
  <c r="AJ17" i="13"/>
  <c r="AG17" i="13"/>
  <c r="Y17" i="13"/>
  <c r="U17" i="13"/>
  <c r="R17" i="13"/>
  <c r="AQ17" i="13" s="1"/>
  <c r="Q17" i="13"/>
  <c r="N17" i="13"/>
  <c r="AI17" i="13" s="1"/>
  <c r="T17" i="13"/>
  <c r="Z17" i="13" s="1"/>
  <c r="B17" i="13"/>
  <c r="W17" i="13" s="1"/>
  <c r="A17" i="13"/>
  <c r="Z19" i="13" l="1"/>
  <c r="AC21" i="13"/>
  <c r="AP20" i="13"/>
  <c r="Z20" i="13"/>
  <c r="O20" i="13"/>
  <c r="C2" i="20"/>
  <c r="C3" i="20"/>
  <c r="C4" i="20"/>
  <c r="C5" i="20"/>
  <c r="C6" i="20"/>
  <c r="C7" i="20"/>
  <c r="C8" i="20"/>
  <c r="C9" i="20"/>
  <c r="C10" i="20"/>
  <c r="C11" i="20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P21" i="13" l="1"/>
  <c r="AC22" i="13"/>
  <c r="O21" i="13"/>
  <c r="AJ20" i="13"/>
  <c r="R5" i="13"/>
  <c r="R6" i="13"/>
  <c r="R7" i="13"/>
  <c r="R8" i="13"/>
  <c r="R9" i="13"/>
  <c r="R10" i="13"/>
  <c r="R11" i="13"/>
  <c r="R12" i="13"/>
  <c r="R13" i="13"/>
  <c r="R14" i="13"/>
  <c r="R15" i="13"/>
  <c r="R16" i="13"/>
  <c r="R4" i="13"/>
  <c r="AJ21" i="13" l="1"/>
  <c r="O22" i="13"/>
  <c r="Z21" i="13"/>
  <c r="AC23" i="13"/>
  <c r="AP22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AP23" i="13" l="1"/>
  <c r="AC24" i="13"/>
  <c r="AJ22" i="13"/>
  <c r="O23" i="13"/>
  <c r="Z22" i="13"/>
  <c r="AK16" i="13"/>
  <c r="AJ23" i="13" l="1"/>
  <c r="O24" i="13"/>
  <c r="Z23" i="13"/>
  <c r="AC25" i="13"/>
  <c r="AP24" i="13"/>
  <c r="Y16" i="13"/>
  <c r="U16" i="13"/>
  <c r="Q16" i="13"/>
  <c r="N16" i="13"/>
  <c r="T16" i="13"/>
  <c r="Z16" i="13" s="1"/>
  <c r="T13" i="13"/>
  <c r="Z13" i="13" s="1"/>
  <c r="T12" i="13"/>
  <c r="Z12" i="13" s="1"/>
  <c r="T15" i="13"/>
  <c r="Z15" i="13" s="1"/>
  <c r="T5" i="13"/>
  <c r="Z5" i="13" s="1"/>
  <c r="T6" i="13"/>
  <c r="Z6" i="13" s="1"/>
  <c r="T7" i="13"/>
  <c r="Z7" i="13" s="1"/>
  <c r="T8" i="13"/>
  <c r="Z8" i="13" s="1"/>
  <c r="T9" i="13"/>
  <c r="Z9" i="13" s="1"/>
  <c r="T10" i="13"/>
  <c r="Z10" i="13" s="1"/>
  <c r="T11" i="13"/>
  <c r="Z11" i="13" s="1"/>
  <c r="T14" i="13"/>
  <c r="Z14" i="13" s="1"/>
  <c r="T4" i="13"/>
  <c r="Z4" i="13" s="1"/>
  <c r="A16" i="13"/>
  <c r="AC26" i="13" l="1"/>
  <c r="AP25" i="13"/>
  <c r="O25" i="13"/>
  <c r="AJ24" i="13"/>
  <c r="Z24" i="13"/>
  <c r="J10" i="13"/>
  <c r="J11" i="13"/>
  <c r="J9" i="13"/>
  <c r="O26" i="13" l="1"/>
  <c r="AJ25" i="13"/>
  <c r="Z25" i="13"/>
  <c r="AP26" i="13"/>
  <c r="AC27" i="13"/>
  <c r="X1" i="9"/>
  <c r="T1" i="9"/>
  <c r="P1" i="9"/>
  <c r="L1" i="9"/>
  <c r="B1" i="9"/>
  <c r="B6" i="13" s="1"/>
  <c r="W6" i="13" s="1"/>
  <c r="G1" i="9"/>
  <c r="B9" i="13" s="1"/>
  <c r="W9" i="13" s="1"/>
  <c r="AC28" i="13" l="1"/>
  <c r="AP27" i="13"/>
  <c r="O27" i="13"/>
  <c r="AJ26" i="13"/>
  <c r="Z26" i="13"/>
  <c r="B7" i="13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O28" i="13" l="1"/>
  <c r="AJ27" i="13"/>
  <c r="Z27" i="13"/>
  <c r="AC29" i="13"/>
  <c r="AP29" i="13" s="1"/>
  <c r="AP28" i="13"/>
  <c r="N9" i="13"/>
  <c r="N13" i="13"/>
  <c r="N14" i="13"/>
  <c r="N15" i="13"/>
  <c r="N4" i="13"/>
  <c r="O29" i="13" l="1"/>
  <c r="AJ28" i="13"/>
  <c r="Z28" i="13"/>
  <c r="N10" i="13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AJ29" i="13" l="1"/>
  <c r="Z29" i="13"/>
  <c r="N6" i="13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U6" i="13"/>
  <c r="AJ6" i="13"/>
  <c r="AJ5" i="13"/>
  <c r="O7" i="13" l="1"/>
  <c r="AC7" i="13"/>
  <c r="AP6" i="13"/>
  <c r="U9" i="13"/>
  <c r="AI6" i="13"/>
  <c r="AI12" i="13"/>
  <c r="AI11" i="13"/>
  <c r="AI14" i="13"/>
  <c r="AI10" i="13"/>
  <c r="AI7" i="13"/>
  <c r="AI13" i="13"/>
  <c r="AI8" i="13"/>
  <c r="AI9" i="13"/>
  <c r="O8" i="13" l="1"/>
  <c r="AJ7" i="13"/>
  <c r="AC8" i="13"/>
  <c r="AP7" i="13"/>
  <c r="AI15" i="13"/>
  <c r="O9" i="13" l="1"/>
  <c r="AJ8" i="13"/>
  <c r="AC9" i="13"/>
  <c r="AP8" i="13"/>
  <c r="AI16" i="13"/>
  <c r="O10" i="13" l="1"/>
  <c r="AJ9" i="13"/>
  <c r="AC10" i="13"/>
  <c r="AP9" i="13"/>
  <c r="O11" i="13" l="1"/>
  <c r="AJ10" i="13"/>
  <c r="AC11" i="13"/>
  <c r="AP10" i="13"/>
  <c r="O12" i="13" l="1"/>
  <c r="AJ11" i="13"/>
  <c r="AC12" i="13"/>
  <c r="AP11" i="13"/>
  <c r="O13" i="13" l="1"/>
  <c r="AJ12" i="13"/>
  <c r="AC13" i="13"/>
  <c r="AP12" i="13"/>
  <c r="O14" i="13" l="1"/>
  <c r="AJ13" i="13"/>
  <c r="AC14" i="13"/>
  <c r="AP13" i="13"/>
  <c r="AJ14" i="13" l="1"/>
  <c r="O15" i="13"/>
  <c r="AC15" i="13"/>
  <c r="AP14" i="13"/>
  <c r="O16" i="13" l="1"/>
  <c r="AJ15" i="13"/>
  <c r="AC16" i="13"/>
  <c r="AP15" i="13"/>
  <c r="AJ16" i="13" l="1"/>
  <c r="AP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<sst xmlns="http://schemas.openxmlformats.org/spreadsheetml/2006/main" count="53512" uniqueCount="28045">
  <si>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</si>
  <si>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</si>
  <si>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</si>
  <si>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</si>
  <si>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</si>
  <si>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</si>
  <si>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</si>
  <si>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</si>
  <si>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</si>
  <si>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</si>
  <si>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</si>
  <si>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</si>
  <si>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</si>
  <si>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</si>
  <si>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</si>
  <si>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</si>
  <si>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</si>
  <si>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</si>
  <si>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</si>
  <si>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</si>
  <si>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</si>
  <si>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</si>
  <si>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</si>
  <si>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</si>
  <si>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</si>
  <si>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</si>
  <si>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</si>
  <si>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</si>
  <si>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</si>
  <si>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</si>
  <si>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</si>
  <si>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</si>
  <si>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</si>
  <si>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</si>
  <si>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</si>
  <si>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</si>
  <si>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</si>
  <si>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</si>
  <si>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</si>
  <si>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</si>
  <si>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</si>
  <si>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</si>
  <si>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</si>
  <si>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</si>
  <si>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</si>
  <si>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</si>
  <si>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</si>
  <si>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</si>
  <si>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</si>
  <si>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</si>
  <si>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</si>
  <si>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</si>
  <si>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</si>
  <si>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</si>
  <si>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</si>
  <si>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</si>
  <si>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</si>
  <si>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</si>
  <si>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</si>
  <si>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</si>
  <si>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</si>
  <si>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</si>
  <si>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</si>
  <si>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</si>
  <si>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</si>
  <si>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</si>
  <si>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</si>
  <si>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</si>
  <si>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</si>
  <si>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</si>
  <si>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</si>
  <si>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</si>
  <si>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</si>
  <si>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</si>
  <si>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</si>
  <si>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</si>
  <si>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</si>
  <si>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</si>
  <si>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</si>
  <si>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</si>
  <si>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</si>
  <si>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</si>
  <si>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</si>
  <si>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</si>
  <si>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</si>
  <si>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</si>
  <si>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</si>
  <si>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</si>
  <si>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</si>
  <si>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</si>
  <si>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</si>
  <si>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</si>
  <si>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</si>
  <si>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</si>
  <si>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</si>
  <si>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</si>
  <si>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</si>
  <si>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</si>
  <si>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</si>
  <si>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</si>
  <si>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</si>
  <si>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</si>
  <si>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</si>
  <si>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</si>
  <si>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</si>
  <si>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</si>
  <si>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</si>
  <si>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</si>
  <si>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</si>
  <si>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</si>
  <si>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</si>
  <si>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</si>
  <si>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</si>
  <si>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</si>
  <si>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</si>
  <si>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</si>
  <si>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</si>
  <si>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</si>
  <si>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</si>
  <si>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</si>
  <si>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</si>
  <si>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</si>
  <si>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</si>
  <si>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</si>
  <si>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</si>
  <si>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</si>
  <si>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</si>
  <si>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</si>
  <si>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</si>
  <si>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</si>
  <si>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</si>
  <si>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</si>
  <si>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</si>
  <si>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</si>
  <si>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</si>
  <si>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</si>
  <si>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</si>
  <si>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</si>
  <si>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</si>
  <si>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</si>
  <si>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</si>
  <si>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</si>
  <si>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</si>
  <si>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</si>
  <si>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</si>
  <si>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</si>
  <si>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</si>
  <si>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</si>
  <si>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</si>
  <si>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</si>
  <si>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</si>
  <si>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</si>
  <si>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</si>
  <si>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</si>
  <si>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</si>
  <si>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</si>
  <si>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</si>
  <si>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</si>
  <si>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</si>
  <si>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</si>
  <si>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</si>
  <si>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</si>
  <si>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</si>
  <si>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</si>
  <si>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</si>
  <si>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</si>
  <si>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</si>
  <si>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</si>
  <si>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</si>
  <si>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</si>
  <si>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</si>
  <si>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</si>
  <si>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</si>
  <si>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</si>
  <si>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</si>
  <si>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</si>
  <si>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</si>
  <si>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</si>
  <si>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</si>
  <si>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</si>
  <si>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</si>
  <si>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</si>
  <si>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</si>
  <si>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</si>
  <si>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</si>
  <si>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</si>
  <si>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</si>
  <si>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</si>
  <si>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</si>
  <si>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</si>
  <si>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</si>
  <si>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</si>
  <si>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</si>
  <si>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</si>
  <si>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</si>
  <si>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</si>
  <si>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</si>
  <si>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</si>
  <si>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</si>
  <si>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</si>
  <si>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</si>
  <si>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</si>
  <si>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</si>
  <si>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</si>
  <si>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</si>
  <si>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</si>
  <si>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</si>
  <si>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</si>
  <si>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</si>
  <si>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</si>
  <si>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</si>
  <si>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</si>
  <si>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</si>
  <si>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</si>
  <si>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</si>
  <si>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</si>
  <si>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</si>
  <si>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</si>
  <si>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</si>
  <si>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</si>
  <si>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</si>
  <si>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</si>
  <si>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</si>
  <si>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</si>
  <si>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</si>
  <si>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</si>
  <si>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</si>
  <si>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</si>
  <si>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</si>
  <si>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</si>
  <si>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</si>
  <si>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</si>
  <si>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</si>
  <si>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</si>
  <si>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</si>
  <si>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</si>
  <si>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</si>
  <si>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</si>
  <si>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</si>
  <si>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</si>
  <si>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</si>
  <si>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</si>
  <si>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</si>
  <si>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</si>
  <si>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</si>
  <si>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</si>
  <si>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</si>
  <si>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</si>
  <si>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</si>
  <si>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</si>
  <si>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</si>
  <si>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</si>
  <si>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</si>
  <si>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</si>
  <si>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</si>
  <si>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</si>
  <si>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</si>
  <si>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</si>
  <si>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</si>
  <si>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</si>
  <si>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</si>
  <si>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</si>
  <si>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</si>
  <si>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</si>
  <si>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</si>
  <si>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</si>
  <si>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</si>
  <si>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</si>
  <si>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</si>
  <si>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</si>
  <si>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</si>
  <si>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</si>
  <si>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</si>
  <si>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</si>
  <si>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</si>
  <si>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</si>
  <si>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</si>
  <si>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</si>
  <si>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</si>
  <si>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</si>
  <si>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</si>
  <si>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</si>
  <si>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</si>
  <si>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</si>
  <si>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</si>
  <si>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</si>
  <si>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</si>
  <si>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</si>
  <si>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</si>
  <si>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</si>
  <si>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</si>
  <si>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</si>
  <si>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</si>
  <si>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</si>
  <si>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</si>
  <si>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</si>
  <si>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</si>
  <si>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</si>
  <si>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</si>
  <si>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</si>
  <si>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</si>
  <si>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</si>
  <si>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</si>
  <si>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</si>
  <si>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</si>
  <si>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</si>
  <si>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</si>
  <si>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</si>
  <si>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</si>
  <si>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</si>
  <si>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</si>
  <si>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</si>
  <si>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</si>
  <si>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</si>
  <si>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</si>
  <si>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</si>
  <si>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</si>
  <si>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</si>
  <si>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</si>
  <si>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</si>
  <si>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</si>
  <si>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</si>
  <si>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</si>
  <si>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</si>
  <si>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</si>
  <si>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</si>
  <si>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</si>
  <si>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</si>
  <si>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</si>
  <si>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</si>
  <si>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</si>
  <si>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</si>
  <si>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</si>
  <si>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</si>
  <si>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</si>
  <si>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</si>
  <si>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</si>
  <si>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</si>
  <si>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</si>
  <si>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</si>
  <si>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</si>
  <si>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</si>
  <si>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</si>
  <si>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</si>
  <si>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</si>
  <si>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</si>
  <si>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</si>
  <si>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</si>
  <si>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</si>
  <si>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</si>
  <si>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</si>
  <si>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</si>
  <si>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</si>
  <si>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</si>
  <si>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</si>
  <si>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</si>
  <si>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</si>
  <si>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</si>
  <si>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</si>
  <si>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</si>
  <si>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</si>
  <si>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</si>
  <si>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</si>
  <si>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</si>
  <si>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</si>
  <si>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</si>
  <si>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</si>
  <si>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</si>
  <si>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</si>
  <si>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</si>
  <si>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</si>
  <si>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</si>
  <si>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</si>
  <si>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</si>
  <si>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</si>
  <si>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</si>
  <si>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</si>
  <si>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</si>
  <si>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</si>
  <si>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</si>
  <si>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</si>
  <si>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</si>
  <si>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</si>
  <si>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</si>
  <si>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</si>
  <si>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</si>
  <si>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</si>
  <si>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</si>
  <si>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</si>
  <si>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</si>
  <si>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</si>
  <si>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</si>
  <si>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</si>
  <si>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</si>
  <si>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</si>
  <si>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</si>
  <si>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</si>
  <si>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</si>
  <si>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</si>
  <si>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</si>
  <si>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</si>
  <si>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</si>
  <si>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</si>
  <si>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</si>
  <si>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</si>
  <si>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</si>
  <si>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</si>
  <si>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</si>
  <si>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</si>
  <si>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</si>
  <si>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</si>
  <si>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</si>
  <si>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</si>
  <si>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</si>
  <si>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</si>
  <si>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</si>
  <si>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</si>
  <si>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</si>
  <si>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</si>
  <si>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</si>
  <si>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</si>
  <si>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</si>
  <si>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</si>
  <si>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</si>
  <si>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</si>
  <si>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</si>
  <si>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</si>
  <si>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</si>
  <si>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</si>
  <si>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</si>
  <si>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</si>
  <si>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</si>
  <si>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</si>
  <si>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</si>
  <si>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</si>
  <si>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</si>
  <si>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</si>
  <si>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</si>
  <si>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</si>
  <si>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</si>
  <si>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</si>
  <si>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</si>
  <si>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</si>
  <si>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</si>
  <si>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</si>
  <si>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</si>
  <si>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</si>
  <si>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</si>
  <si>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</si>
  <si>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</si>
  <si>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</si>
  <si>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</si>
  <si>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</si>
  <si>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</si>
  <si>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</si>
  <si>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</si>
  <si>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</si>
  <si>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</si>
  <si>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</si>
  <si>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</si>
  <si>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</si>
  <si>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</si>
  <si>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</si>
  <si>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</si>
  <si>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</si>
  <si>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</si>
  <si>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</si>
  <si>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</si>
  <si>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</si>
  <si>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</si>
  <si>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</si>
  <si>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</si>
  <si>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</si>
  <si>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</si>
  <si>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</si>
  <si>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</si>
  <si>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</si>
  <si>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</si>
  <si>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</si>
  <si>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</si>
  <si>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</si>
  <si>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</si>
  <si>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</si>
  <si>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</si>
  <si>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</si>
  <si>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</si>
  <si>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</si>
  <si>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</si>
  <si>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</si>
  <si>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</si>
  <si>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</si>
  <si>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</si>
  <si>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</si>
  <si>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</si>
  <si>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</si>
  <si>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</si>
  <si>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</si>
  <si>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</si>
  <si>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</si>
  <si>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</si>
  <si>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</si>
  <si>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</si>
  <si>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</si>
  <si>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</si>
  <si>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</si>
  <si>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</si>
  <si>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</si>
  <si>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</si>
  <si>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</si>
  <si>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</si>
  <si>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</si>
  <si>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</si>
  <si>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</si>
  <si>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</si>
  <si>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</si>
  <si>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</si>
  <si>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</si>
  <si>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</si>
  <si>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</si>
  <si>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</si>
  <si>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</si>
  <si>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</si>
  <si>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</si>
  <si>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</si>
  <si>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</si>
  <si>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</si>
  <si>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</si>
  <si>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</si>
  <si>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</si>
  <si>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</si>
  <si>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</si>
  <si>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</si>
  <si>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</si>
  <si>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</si>
  <si>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</si>
  <si>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</si>
  <si>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</si>
  <si>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</si>
  <si>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</si>
  <si>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</si>
  <si>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</si>
  <si>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</si>
  <si>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</si>
  <si>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</si>
  <si>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</si>
  <si>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</si>
  <si>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</si>
  <si>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</si>
  <si>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</si>
  <si>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</si>
  <si>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</si>
  <si>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</si>
  <si>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</si>
  <si>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</si>
  <si>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</si>
  <si>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</si>
  <si>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</si>
  <si>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</si>
  <si>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</si>
  <si>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</si>
  <si>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</si>
  <si>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</si>
  <si>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</si>
  <si>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</si>
  <si>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</si>
  <si>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</si>
  <si>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</si>
  <si>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</si>
  <si>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</si>
  <si>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</si>
  <si>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</si>
  <si>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</si>
  <si>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</si>
  <si>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</si>
  <si>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</si>
  <si>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</si>
  <si>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</si>
  <si>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</si>
  <si>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</si>
  <si>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</si>
  <si>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</si>
  <si>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</si>
  <si>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</si>
  <si>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</si>
  <si>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</si>
  <si>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</si>
  <si>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</si>
  <si>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</si>
  <si>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</si>
  <si>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</si>
  <si>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</si>
  <si>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</si>
  <si>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</si>
  <si>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</si>
  <si>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</si>
  <si>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</si>
  <si>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</si>
  <si>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</si>
  <si>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</si>
  <si>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</si>
  <si>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</si>
  <si>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</si>
  <si>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</si>
  <si>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</si>
  <si>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</si>
  <si>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</si>
  <si>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</si>
  <si>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</si>
  <si>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</si>
  <si>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</si>
  <si>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</si>
  <si>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</si>
  <si>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</si>
  <si>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</si>
  <si>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</si>
  <si>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</si>
  <si>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</si>
  <si>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</si>
  <si>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</si>
  <si>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</si>
  <si>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</si>
  <si>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</si>
  <si>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</si>
  <si>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</si>
  <si>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</si>
  <si>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</si>
  <si>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</si>
  <si>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</si>
  <si>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</si>
  <si>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</si>
  <si>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</si>
  <si>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</si>
  <si>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</si>
  <si>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</si>
  <si>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</si>
  <si>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</si>
  <si>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</si>
  <si>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</si>
  <si>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</si>
  <si>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</si>
  <si>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</si>
  <si>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</si>
  <si>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</si>
  <si>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</si>
  <si>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</si>
  <si>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</si>
  <si>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</si>
  <si>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</si>
  <si>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</si>
  <si>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</si>
  <si>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</si>
  <si>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</si>
  <si>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</si>
  <si>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</si>
  <si>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</si>
  <si>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</si>
  <si>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</si>
  <si>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</si>
  <si>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</si>
  <si>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</si>
  <si>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</si>
  <si>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</si>
  <si>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</si>
  <si>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</si>
  <si>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</si>
  <si>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</si>
  <si>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</si>
  <si>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</si>
  <si>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</si>
  <si>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</si>
  <si>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</si>
  <si>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</si>
  <si>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</si>
  <si>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</si>
  <si>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</si>
  <si>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</si>
  <si>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</si>
  <si>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</si>
  <si>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</si>
  <si>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</si>
  <si>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</si>
  <si>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</si>
  <si>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</si>
  <si>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</si>
  <si>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</si>
  <si>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</si>
  <si>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</si>
  <si>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</si>
  <si>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</si>
  <si>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</si>
  <si>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</si>
  <si>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</si>
  <si>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</si>
  <si>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</si>
  <si>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</si>
  <si>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</si>
  <si>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</si>
  <si>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</si>
  <si>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</si>
  <si>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</si>
  <si>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</si>
  <si>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</si>
  <si>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</si>
  <si>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</si>
  <si>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</si>
  <si>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</si>
  <si>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</si>
  <si>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</si>
  <si>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</si>
  <si>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</si>
  <si>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</si>
  <si>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</si>
  <si>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</si>
  <si>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</si>
  <si>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</si>
  <si>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</si>
  <si>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</si>
  <si>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</si>
  <si>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</si>
  <si>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</si>
  <si>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</si>
  <si>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</si>
  <si>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</si>
  <si>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</si>
  <si>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</si>
  <si>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</si>
  <si>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</si>
  <si>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</si>
  <si>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</si>
  <si>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</si>
  <si>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</si>
  <si>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</si>
  <si>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</si>
  <si>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</si>
  <si>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</si>
  <si>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</si>
  <si>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</si>
  <si>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</si>
  <si>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</si>
  <si>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</si>
  <si>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</si>
  <si>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</si>
  <si>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</si>
  <si>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</si>
  <si>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</si>
  <si>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</si>
  <si>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</si>
  <si>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</si>
  <si>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</si>
  <si>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</si>
  <si>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</si>
  <si>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</si>
  <si>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</si>
  <si>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</si>
  <si>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</si>
  <si>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</si>
  <si>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</si>
  <si>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</si>
  <si>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</si>
  <si>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</si>
  <si>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</si>
  <si>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</si>
  <si>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</si>
  <si>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</si>
  <si>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</si>
  <si>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</si>
  <si>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</si>
  <si>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</si>
  <si>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</si>
  <si>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</si>
  <si>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</si>
  <si>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</si>
  <si>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</si>
  <si>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</si>
  <si>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</si>
  <si>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</si>
  <si>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</si>
  <si>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</si>
  <si>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</si>
  <si>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</si>
  <si>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</si>
  <si>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</si>
  <si>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</si>
  <si>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</si>
  <si>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</si>
  <si>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</si>
  <si>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</si>
  <si>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</si>
  <si>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</si>
  <si>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</si>
  <si>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</si>
  <si>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</si>
  <si>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</si>
  <si>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</si>
  <si>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</si>
  <si>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</si>
  <si>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</si>
  <si>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</si>
  <si>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</si>
  <si>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</si>
  <si>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</si>
  <si>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</si>
  <si>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</si>
  <si>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</si>
  <si>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</si>
  <si>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</si>
  <si>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</si>
  <si>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</si>
  <si>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</si>
  <si>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</si>
  <si>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</si>
  <si>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</si>
  <si>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</si>
  <si>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</si>
  <si>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</si>
  <si>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</si>
  <si>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</si>
  <si>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</si>
  <si>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</si>
  <si>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</si>
  <si>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</si>
  <si>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</si>
  <si>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</si>
  <si>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</si>
  <si>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</si>
  <si>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</si>
  <si>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</si>
  <si>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</si>
  <si>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</si>
  <si>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</si>
  <si>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</si>
  <si>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</si>
  <si>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</si>
  <si>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</si>
  <si>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</si>
  <si>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</si>
  <si>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</si>
  <si>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</si>
  <si>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</si>
  <si>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</si>
  <si>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</si>
  <si>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</si>
  <si>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</si>
  <si>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</si>
  <si>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</si>
  <si>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</si>
  <si>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</si>
  <si>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</si>
  <si>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</si>
  <si>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</si>
  <si>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</si>
  <si>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</si>
  <si>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</si>
  <si>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</si>
  <si>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</si>
  <si>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</si>
  <si>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</si>
  <si>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</si>
  <si>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</si>
  <si>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</si>
  <si>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</si>
  <si>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</si>
  <si>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</si>
  <si>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</si>
  <si>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</si>
  <si>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</si>
  <si>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</si>
  <si>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</si>
  <si>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</si>
  <si>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</si>
  <si>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</si>
  <si>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</si>
  <si>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</si>
  <si>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</si>
  <si>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</si>
  <si>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</si>
  <si>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</si>
  <si>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</si>
  <si>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</si>
  <si>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</si>
  <si>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</si>
  <si>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</si>
  <si>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</si>
  <si>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</si>
  <si>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</si>
  <si>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</si>
  <si>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</si>
  <si>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</si>
  <si>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</si>
  <si>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</si>
  <si>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</si>
  <si>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</si>
  <si>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</si>
  <si>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</si>
  <si>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</si>
  <si>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</si>
  <si>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</si>
  <si>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</si>
  <si>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</si>
  <si>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</si>
  <si>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</si>
  <si>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</si>
  <si>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</si>
  <si>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</si>
  <si>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</si>
  <si>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</si>
  <si>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</si>
  <si>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</si>
  <si>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</si>
  <si>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</si>
  <si>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</si>
  <si>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</si>
  <si>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</si>
  <si>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</si>
  <si>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</si>
  <si>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</si>
  <si>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</si>
  <si>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</si>
  <si>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</si>
  <si>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</si>
  <si>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</si>
  <si>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</si>
  <si>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</si>
  <si>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</si>
  <si>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</si>
  <si>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</si>
  <si>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</si>
  <si>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</si>
  <si>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</si>
  <si>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</si>
  <si>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</si>
  <si>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</si>
  <si>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</si>
  <si>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</si>
  <si>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</si>
  <si>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</si>
  <si>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</si>
  <si>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</si>
  <si>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</si>
  <si>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</si>
  <si>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</si>
  <si>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</si>
  <si>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</si>
  <si>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</si>
  <si>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</si>
  <si>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</si>
  <si>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</si>
  <si>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</si>
  <si>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</si>
  <si>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</si>
  <si>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</si>
  <si>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</si>
  <si>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</si>
  <si>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</si>
  <si>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</si>
  <si>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</si>
  <si>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</si>
  <si>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</si>
  <si>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</si>
  <si>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</si>
  <si>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</si>
  <si>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</si>
  <si>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</si>
  <si>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</si>
  <si>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</si>
  <si>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</si>
  <si>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</si>
  <si>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</si>
  <si>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</si>
  <si>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</si>
  <si>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</si>
  <si>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</si>
  <si>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</si>
  <si>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</si>
  <si>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</si>
  <si>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</si>
  <si>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</si>
  <si>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</si>
  <si>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</si>
  <si>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</si>
  <si>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</si>
  <si>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</si>
  <si>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</si>
  <si>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</si>
  <si>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</si>
  <si>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</si>
  <si>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</si>
  <si>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</si>
  <si>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</si>
  <si>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</si>
  <si>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</si>
  <si>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</si>
  <si>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</si>
  <si>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</si>
  <si>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</si>
  <si>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</si>
  <si>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</si>
  <si>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</si>
  <si>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</si>
  <si>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</si>
  <si>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</si>
  <si>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</si>
  <si>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</si>
  <si>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</si>
  <si>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</si>
  <si>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</si>
  <si>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</si>
  <si>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</si>
  <si>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</si>
  <si>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</si>
  <si>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</si>
  <si>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</si>
  <si>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</si>
  <si>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</si>
  <si>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</si>
  <si>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</si>
  <si>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</si>
  <si>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</si>
  <si>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</si>
  <si>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</si>
  <si>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</si>
  <si>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</si>
  <si>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</si>
  <si>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</si>
  <si>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</si>
  <si>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</si>
  <si>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</si>
  <si>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</si>
  <si>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</si>
  <si>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</si>
  <si>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</si>
  <si>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</si>
  <si>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</si>
  <si>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</si>
  <si>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</si>
  <si>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</si>
  <si>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</si>
  <si>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</si>
  <si>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</si>
  <si>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</si>
  <si>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</si>
  <si>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</si>
  <si>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</si>
  <si>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</si>
  <si>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</si>
  <si>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</si>
  <si>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</si>
  <si>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</si>
  <si>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</si>
  <si>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</si>
  <si>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</si>
  <si>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</si>
  <si>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</si>
  <si>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</si>
  <si>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</si>
  <si>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</si>
  <si>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</si>
  <si>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</si>
  <si>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</si>
  <si>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</si>
  <si>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</si>
  <si>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</si>
  <si>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</si>
  <si>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</si>
  <si>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</si>
  <si>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</si>
  <si>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</si>
  <si>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</si>
  <si>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</si>
  <si>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</si>
  <si>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</si>
  <si>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</si>
  <si>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</si>
  <si>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</si>
  <si>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</si>
  <si>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</si>
  <si>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</si>
  <si>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</si>
  <si>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</si>
  <si>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</si>
  <si>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</si>
  <si>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</si>
  <si>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</si>
  <si>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</si>
  <si>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</si>
  <si>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</si>
  <si>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</si>
  <si>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</si>
  <si>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</si>
  <si>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</si>
  <si>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</si>
  <si>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</si>
  <si>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</si>
  <si>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</si>
  <si>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</si>
  <si>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</si>
  <si>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</si>
  <si>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</si>
  <si>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</si>
  <si>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</si>
  <si>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</si>
  <si>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</si>
  <si>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</si>
  <si>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</si>
  <si>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</si>
  <si>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</si>
  <si>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</si>
  <si>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</si>
  <si>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</si>
  <si>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</si>
  <si>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</si>
  <si>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</si>
  <si>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</si>
  <si>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</si>
  <si>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</si>
  <si>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</si>
  <si>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</si>
  <si>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</si>
  <si>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</si>
  <si>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</si>
  <si>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</si>
  <si>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</si>
  <si>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</si>
  <si>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</si>
  <si>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</si>
  <si>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</si>
  <si>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</si>
  <si>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</si>
  <si>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</si>
  <si>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</si>
  <si>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</si>
  <si>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</si>
  <si>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</si>
  <si>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</si>
  <si>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</si>
  <si>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</si>
  <si>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</si>
  <si>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</si>
  <si>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</si>
  <si>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</si>
  <si>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</si>
  <si>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</si>
  <si>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</si>
  <si>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</si>
  <si>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</si>
  <si>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</si>
  <si>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</si>
  <si>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</si>
  <si>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</si>
  <si>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</si>
  <si>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</si>
  <si>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</si>
  <si>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</si>
  <si>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</si>
  <si>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</si>
  <si>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</si>
  <si>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</si>
  <si>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</si>
  <si>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</si>
  <si>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</si>
  <si>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</si>
  <si>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</si>
  <si>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</si>
  <si>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</si>
  <si>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</si>
  <si>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</si>
  <si>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</si>
  <si>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</si>
  <si>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</si>
  <si>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</si>
  <si>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</si>
  <si>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</si>
  <si>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</si>
  <si>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</si>
  <si>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</si>
  <si>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</si>
  <si>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</si>
  <si>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</si>
  <si>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</si>
  <si>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</si>
  <si>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</si>
  <si>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</si>
  <si>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</si>
  <si>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</si>
  <si>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</si>
  <si>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</si>
  <si>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</si>
  <si>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</si>
  <si>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</si>
  <si>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</si>
  <si>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</si>
  <si>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</si>
  <si>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</si>
  <si>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</si>
  <si>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</si>
  <si>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</si>
  <si>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</si>
  <si>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</si>
  <si>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</si>
  <si>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</si>
  <si>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</si>
  <si>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</si>
  <si>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</si>
  <si>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</si>
  <si>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</si>
  <si>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</si>
  <si>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</si>
  <si>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</si>
  <si>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</si>
  <si>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</si>
  <si>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</si>
  <si>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</si>
  <si>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</si>
  <si>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</si>
  <si>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</si>
  <si>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</si>
  <si>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</si>
  <si>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</si>
  <si>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</si>
  <si>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</si>
  <si>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</si>
  <si>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</si>
  <si>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</si>
  <si>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</si>
  <si>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</si>
  <si>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</si>
  <si>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</si>
  <si>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</si>
  <si>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</si>
  <si>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</si>
  <si>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</si>
  <si>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</si>
  <si>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</si>
  <si>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</si>
  <si>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</si>
  <si>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</si>
  <si>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</si>
  <si>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</si>
  <si>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</si>
  <si>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</si>
  <si>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</si>
  <si>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</si>
  <si>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</si>
  <si>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</si>
  <si>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</si>
  <si>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</si>
  <si>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</si>
  <si>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</si>
  <si>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</si>
  <si>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</si>
  <si>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</si>
  <si>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</si>
  <si>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</si>
  <si>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</si>
  <si>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</si>
  <si>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</si>
  <si>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</si>
  <si>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</si>
  <si>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</si>
  <si>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</si>
  <si>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</si>
  <si>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</si>
  <si>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</si>
  <si>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</si>
  <si>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</si>
  <si>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</si>
  <si>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</si>
  <si>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</si>
  <si>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</si>
  <si>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</si>
  <si>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</si>
  <si>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</si>
  <si>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</si>
  <si>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</si>
  <si>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</si>
  <si>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</si>
  <si>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</si>
  <si>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</si>
  <si>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</si>
  <si>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</si>
  <si>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</si>
  <si>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</si>
  <si>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</si>
  <si>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</si>
  <si>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</si>
  <si>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</si>
  <si>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</si>
  <si>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</si>
  <si>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</si>
  <si>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</si>
  <si>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</si>
  <si>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</si>
  <si>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</si>
  <si>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</si>
  <si>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</si>
  <si>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</si>
  <si>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</si>
  <si>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</si>
  <si>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</si>
  <si>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</si>
  <si>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</si>
  <si>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</si>
  <si>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</si>
  <si>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</si>
  <si>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</si>
  <si>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</si>
  <si>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</si>
  <si>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</si>
  <si>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</si>
  <si>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</si>
  <si>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</si>
  <si>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</si>
  <si>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</si>
  <si>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</si>
  <si>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</si>
  <si>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</si>
  <si>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</si>
  <si>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</si>
  <si>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</si>
  <si>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</si>
  <si>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</si>
  <si>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</si>
  <si>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</si>
  <si>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</si>
  <si>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</si>
  <si>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</si>
  <si>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</si>
  <si>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</si>
  <si>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</si>
  <si>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</si>
  <si>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</si>
  <si>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</si>
  <si>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</si>
  <si>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</si>
  <si>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</si>
  <si>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</si>
  <si>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</si>
  <si>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</si>
  <si>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</si>
  <si>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</si>
  <si>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</si>
  <si>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</si>
  <si>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</si>
  <si>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</si>
  <si>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</si>
  <si>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</si>
  <si>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</si>
  <si>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</si>
  <si>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</si>
  <si>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</si>
  <si>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</si>
  <si>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</si>
  <si>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</si>
  <si>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</si>
  <si>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</si>
  <si>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</si>
  <si>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</si>
  <si>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</si>
  <si>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</si>
  <si>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</si>
  <si>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</si>
  <si>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</si>
  <si>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</si>
  <si>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</si>
  <si>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</si>
  <si>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</si>
  <si>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</si>
  <si>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</si>
  <si>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</si>
  <si>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</si>
  <si>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</si>
  <si>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</si>
  <si>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</si>
  <si>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</si>
  <si>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</si>
  <si>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</si>
  <si>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</si>
  <si>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</si>
  <si>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</si>
  <si>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</si>
  <si>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</si>
  <si>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</si>
  <si>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</si>
  <si>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</si>
  <si>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</si>
  <si>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</si>
  <si>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</si>
  <si>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</si>
  <si>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</si>
  <si>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</si>
  <si>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</si>
  <si>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</si>
  <si>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</si>
  <si>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</si>
  <si>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</si>
  <si>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</si>
  <si>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</si>
  <si>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</si>
  <si>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</si>
  <si>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</si>
  <si>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</si>
  <si>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</si>
  <si>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</si>
  <si>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</si>
  <si>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</si>
  <si>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</si>
  <si>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</si>
  <si>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</si>
  <si>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</si>
  <si>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</si>
  <si>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</si>
  <si>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</si>
  <si>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</si>
  <si>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</si>
  <si>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</si>
  <si>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</si>
  <si>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</si>
  <si>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</si>
  <si>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</si>
  <si>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</si>
  <si>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</si>
  <si>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</si>
  <si>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</si>
  <si>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</si>
  <si>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</si>
  <si>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</si>
  <si>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</si>
  <si>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</si>
  <si>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</si>
  <si>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</si>
  <si>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</si>
  <si>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</si>
  <si>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</si>
  <si>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</si>
  <si>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</si>
  <si>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</si>
  <si>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</si>
  <si>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</si>
  <si>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</si>
  <si>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</si>
  <si>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</si>
  <si>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</si>
  <si>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</si>
  <si>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</si>
  <si>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</si>
  <si>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</si>
  <si>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</si>
  <si>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</si>
  <si>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</si>
  <si>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</si>
  <si>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</si>
  <si>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</si>
  <si>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</si>
  <si>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</si>
  <si>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</si>
  <si>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</si>
  <si>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</si>
  <si>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</si>
  <si>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</si>
  <si>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</si>
  <si>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</si>
  <si>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</si>
  <si>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</si>
  <si>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</si>
  <si>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</si>
  <si>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</si>
  <si>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</si>
  <si>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</si>
  <si>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</si>
  <si>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</si>
  <si>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</si>
  <si>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</si>
  <si>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</si>
  <si>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</si>
  <si>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</si>
  <si>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</si>
  <si>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</si>
  <si>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</si>
  <si>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</si>
  <si>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</si>
  <si>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</si>
  <si>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</si>
  <si>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</si>
  <si>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</si>
  <si>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</si>
  <si>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</si>
  <si>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</si>
  <si>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</si>
  <si>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</si>
  <si>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</si>
  <si>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</si>
  <si>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</si>
  <si>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</si>
  <si>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</si>
  <si>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</si>
  <si>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</si>
  <si>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</si>
  <si>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</si>
  <si>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</si>
  <si>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</si>
  <si>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</si>
  <si>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</si>
  <si>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</si>
  <si>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</si>
  <si>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</si>
  <si>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</si>
  <si>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</si>
  <si>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</si>
  <si>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</si>
  <si>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</si>
  <si>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</si>
  <si>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</si>
  <si>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</si>
  <si>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</si>
  <si>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</si>
  <si>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</si>
  <si>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</si>
  <si>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</si>
  <si>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</si>
  <si>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</si>
  <si>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</si>
  <si>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</si>
  <si>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</si>
  <si>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</si>
  <si>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</si>
  <si>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</si>
  <si>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</si>
  <si>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</si>
  <si>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</si>
  <si>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</si>
  <si>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</si>
  <si>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</si>
  <si>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</si>
  <si>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</si>
  <si>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</si>
  <si>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</si>
  <si>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</si>
  <si>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</si>
  <si>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</si>
  <si>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</si>
  <si>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</si>
  <si>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</si>
  <si>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</si>
  <si>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</si>
  <si>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</si>
  <si>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</si>
  <si>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</si>
  <si>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</si>
  <si>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</si>
  <si>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</si>
  <si>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</si>
  <si>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</si>
  <si>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</si>
  <si>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</si>
  <si>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</si>
  <si>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</si>
  <si>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</si>
  <si>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</si>
  <si>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</si>
  <si>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</si>
  <si>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</si>
  <si>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</si>
  <si>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</si>
  <si>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</si>
  <si>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</si>
  <si>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</si>
  <si>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</si>
  <si>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</si>
  <si>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</si>
  <si>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</si>
  <si>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</si>
  <si>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</si>
  <si>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</si>
  <si>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</si>
  <si>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</si>
  <si>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</si>
  <si>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</si>
  <si>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</si>
  <si>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</si>
  <si>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</si>
  <si>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</si>
  <si>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</si>
  <si>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</si>
  <si>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</si>
  <si>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</si>
  <si>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</si>
  <si>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</si>
  <si>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</si>
  <si>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</si>
  <si>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</si>
  <si>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</si>
  <si>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</si>
  <si>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</si>
  <si>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</si>
  <si>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</si>
  <si>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</si>
  <si>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</si>
  <si>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</si>
  <si>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</si>
  <si>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</si>
  <si>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</si>
  <si>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</si>
  <si>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</si>
  <si>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</si>
  <si>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</si>
  <si>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</si>
  <si>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</si>
  <si>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</si>
  <si>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</si>
  <si>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</si>
  <si>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</si>
  <si>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</si>
  <si>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</si>
  <si>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</si>
  <si>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</si>
  <si>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</si>
  <si>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</si>
  <si>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</si>
  <si>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</si>
  <si>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</si>
  <si>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</si>
  <si>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</si>
  <si>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</si>
  <si>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</si>
  <si>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</si>
  <si>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</si>
  <si>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</si>
  <si>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</si>
  <si>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</si>
  <si>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</si>
  <si>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</si>
  <si>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</si>
  <si>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</si>
  <si>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</si>
  <si>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</si>
  <si>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</si>
  <si>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</si>
  <si>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</si>
  <si>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</si>
  <si>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</si>
  <si>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</si>
  <si>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</si>
  <si>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</si>
  <si>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</si>
  <si>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</si>
  <si>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</si>
  <si>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</si>
  <si>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</si>
  <si>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</si>
  <si>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</si>
  <si>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</si>
  <si>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</si>
  <si>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</si>
  <si>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</si>
  <si>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</si>
  <si>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</si>
  <si>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</si>
  <si>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</si>
  <si>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</si>
  <si>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</si>
  <si>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</si>
  <si>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</si>
  <si>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</si>
  <si>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</si>
  <si>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</si>
  <si>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</si>
  <si>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</si>
  <si>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</si>
  <si>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</si>
  <si>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</si>
  <si>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</si>
  <si>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</si>
  <si>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</si>
  <si>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</si>
  <si>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</si>
  <si>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</si>
  <si>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</si>
  <si>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</si>
  <si>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</si>
  <si>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</si>
  <si>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</si>
  <si>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</si>
  <si>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</si>
  <si>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</si>
  <si>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</si>
  <si>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</si>
  <si>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</si>
  <si>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</si>
  <si>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</si>
  <si>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</si>
  <si>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</si>
  <si>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</si>
  <si>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</si>
  <si>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</si>
  <si>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</si>
  <si>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</si>
  <si>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</si>
  <si>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</si>
  <si>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</si>
  <si>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</si>
  <si>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</si>
  <si>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</si>
  <si>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</si>
  <si>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</si>
  <si>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</si>
  <si>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</si>
  <si>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</si>
  <si>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</si>
  <si>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</si>
  <si>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</si>
  <si>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</si>
  <si>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</si>
  <si>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</si>
  <si>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</si>
  <si>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</si>
  <si>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</si>
  <si>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</si>
  <si>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</si>
  <si>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</si>
  <si>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</si>
  <si>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</si>
  <si>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</si>
  <si>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</si>
  <si>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</si>
  <si>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</si>
  <si>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</si>
  <si>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</si>
  <si>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</si>
  <si>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</si>
  <si>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</si>
  <si>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</si>
  <si>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</si>
  <si>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</si>
  <si>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</si>
  <si>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</si>
  <si>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</si>
  <si>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</si>
  <si>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</si>
  <si>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</si>
  <si>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</si>
  <si>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</si>
  <si>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</si>
  <si>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</si>
  <si>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</si>
  <si>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</si>
  <si>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</si>
  <si>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</si>
  <si>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</si>
  <si>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</si>
  <si>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</si>
  <si>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</si>
  <si>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</si>
  <si>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</si>
  <si>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</si>
  <si>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</si>
  <si>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</si>
  <si>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</si>
  <si>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</si>
  <si>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</si>
  <si>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</si>
  <si>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</si>
  <si>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</si>
  <si>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</si>
  <si>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</si>
  <si>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</si>
  <si>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</si>
  <si>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</si>
  <si>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</si>
  <si>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</si>
  <si>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</si>
  <si>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</si>
  <si>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</si>
  <si>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</si>
  <si>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</si>
  <si>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</si>
  <si>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</si>
  <si>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</si>
  <si>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</si>
  <si>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</si>
  <si>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</si>
  <si>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</si>
  <si>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</si>
  <si>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</si>
  <si>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</si>
  <si>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</si>
  <si>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</si>
  <si>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</si>
  <si>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</si>
  <si>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</si>
  <si>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</si>
  <si>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</si>
  <si>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</si>
  <si>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</si>
  <si>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</si>
  <si>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</si>
  <si>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</si>
  <si>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</si>
  <si>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</si>
  <si>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</si>
  <si>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</si>
  <si>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</si>
  <si>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</si>
  <si>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</si>
  <si>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</si>
  <si>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</si>
  <si>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</si>
  <si>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</si>
  <si>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</si>
  <si>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</si>
  <si>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</si>
  <si>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</si>
  <si>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</si>
  <si>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</si>
  <si>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</si>
  <si>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</si>
  <si>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</si>
  <si>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</si>
  <si>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</si>
  <si>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</si>
  <si>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</si>
  <si>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</si>
  <si>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</si>
  <si>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</si>
  <si>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</si>
  <si>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</si>
  <si>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</si>
  <si>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</si>
  <si>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</si>
  <si>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</si>
  <si>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</si>
  <si>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</si>
  <si>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</si>
  <si>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</si>
  <si>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</si>
  <si>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</si>
  <si>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</si>
  <si>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</si>
  <si>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</si>
  <si>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</si>
  <si>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</si>
  <si>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</si>
  <si>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</si>
  <si>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</si>
  <si>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</si>
  <si>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</si>
  <si>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</si>
  <si>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</si>
  <si>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</si>
  <si>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</si>
  <si>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</si>
  <si>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</si>
  <si>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</si>
  <si>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</si>
  <si>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</si>
  <si>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</si>
  <si>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</si>
  <si>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</si>
  <si>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</si>
  <si>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</si>
  <si>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</si>
  <si>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</si>
  <si>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</si>
  <si>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</si>
  <si>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</si>
  <si>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</si>
  <si>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</si>
  <si>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</si>
  <si>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</si>
  <si>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</si>
  <si>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</si>
  <si>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</si>
  <si>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</si>
  <si>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</si>
  <si>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</si>
  <si>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</si>
  <si>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</si>
  <si>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</si>
  <si>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</si>
  <si>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</si>
  <si>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</si>
  <si>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</si>
  <si>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</si>
  <si>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</si>
  <si>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</si>
  <si>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</si>
  <si>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</si>
  <si>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</si>
  <si>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</si>
  <si>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</si>
  <si>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</si>
  <si>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</si>
  <si>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</si>
  <si>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</si>
  <si>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</si>
  <si>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</si>
  <si>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</si>
  <si>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</si>
  <si>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</si>
  <si>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</si>
  <si>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</si>
  <si>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</si>
  <si>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</si>
  <si>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</si>
  <si>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</si>
  <si>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</si>
  <si>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</si>
  <si>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</si>
  <si>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</si>
  <si>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</si>
  <si>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</si>
  <si>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</si>
  <si>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</si>
  <si>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</si>
  <si>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</si>
  <si>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</si>
  <si>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</si>
  <si>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</si>
  <si>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</si>
  <si>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</si>
  <si>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</si>
  <si>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</si>
  <si>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</si>
  <si>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</si>
  <si>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</si>
  <si>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</si>
  <si>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</si>
  <si>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</si>
  <si>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</si>
  <si>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</si>
  <si>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</si>
  <si>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</si>
  <si>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</si>
  <si>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</si>
  <si>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</si>
  <si>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</si>
  <si>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</si>
  <si>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</si>
  <si>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</si>
  <si>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</si>
  <si>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</si>
  <si>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</si>
  <si>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</si>
  <si>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</si>
  <si>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</si>
  <si>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</si>
  <si>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</si>
  <si>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</si>
  <si>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</si>
  <si>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</si>
  <si>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</si>
  <si>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</si>
  <si>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</si>
  <si>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</si>
  <si>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</si>
  <si>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</si>
  <si>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</si>
  <si>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</si>
  <si>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</si>
  <si>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</si>
  <si>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</si>
  <si>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</si>
  <si>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</si>
  <si>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</si>
  <si>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</si>
  <si>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</si>
  <si>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</si>
  <si>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</si>
  <si>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</si>
  <si>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</si>
  <si>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</si>
  <si>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</si>
  <si>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</si>
  <si>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</si>
  <si>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</si>
  <si>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</si>
  <si>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</si>
  <si>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</si>
  <si>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</si>
  <si>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</si>
  <si>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</si>
  <si>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</si>
  <si>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</si>
  <si>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</si>
  <si>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</si>
  <si>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</si>
  <si>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</si>
  <si>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</si>
  <si>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</si>
  <si>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</si>
  <si>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</si>
  <si>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</si>
  <si>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</si>
  <si>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</si>
  <si>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</si>
  <si>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</si>
  <si>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</si>
  <si>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</si>
  <si>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</si>
  <si>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</si>
  <si>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</si>
  <si>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</si>
  <si>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</si>
  <si>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</si>
  <si>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</si>
  <si>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</si>
  <si>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</si>
  <si>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</si>
  <si>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</si>
  <si>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</si>
  <si>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</si>
  <si>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</si>
  <si>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</si>
  <si>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</si>
  <si>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</si>
  <si>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</si>
  <si>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</si>
  <si>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</si>
  <si>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</si>
  <si>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</si>
  <si>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</si>
  <si>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</si>
  <si>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</si>
  <si>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</si>
  <si>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</si>
  <si>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</si>
  <si>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</si>
  <si>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</si>
  <si>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</si>
  <si>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</si>
  <si>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</si>
  <si>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</si>
  <si>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</si>
  <si>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</si>
  <si>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</si>
  <si>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</si>
  <si>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</si>
  <si>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</si>
  <si>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</si>
  <si>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</si>
  <si>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</si>
  <si>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</si>
  <si>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</si>
  <si>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</si>
  <si>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</si>
  <si>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</si>
  <si>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</si>
  <si>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</si>
  <si>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</si>
  <si>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</si>
  <si>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</si>
  <si>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</si>
  <si>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</si>
  <si>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</si>
  <si>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</si>
  <si>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</si>
  <si>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</si>
  <si>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</si>
  <si>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</si>
  <si>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</si>
  <si>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</si>
  <si>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</si>
  <si>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</si>
  <si>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</si>
  <si>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</si>
  <si>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</si>
  <si>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</si>
  <si>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</si>
  <si>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</si>
  <si>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</si>
  <si>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</si>
  <si>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</si>
  <si>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</si>
  <si>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</si>
  <si>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</si>
  <si>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</si>
  <si>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</si>
  <si>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</si>
  <si>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</si>
  <si>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</si>
  <si>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</si>
  <si>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</si>
  <si>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</si>
  <si>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</si>
  <si>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</si>
  <si>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</si>
  <si>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</si>
  <si>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</si>
  <si>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</si>
  <si>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</si>
  <si>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</si>
  <si>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</si>
  <si>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</si>
  <si>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</si>
  <si>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</si>
  <si>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</si>
  <si>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</si>
  <si>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</si>
  <si>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</si>
  <si>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</si>
  <si>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</si>
  <si>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</si>
  <si>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</si>
  <si>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</si>
  <si>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</si>
  <si>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</si>
  <si>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</si>
  <si>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</si>
  <si>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</si>
  <si>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</si>
  <si>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</si>
  <si>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</si>
  <si>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</si>
  <si>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</si>
  <si>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</si>
  <si>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</si>
  <si>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</si>
  <si>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</si>
  <si>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</si>
  <si>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</si>
  <si>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</si>
  <si>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</si>
  <si>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</si>
  <si>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</si>
  <si>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</si>
  <si>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</si>
  <si>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</si>
  <si>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</si>
  <si>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</si>
  <si>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</si>
  <si>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</si>
  <si>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</si>
  <si>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</si>
  <si>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</si>
  <si>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</si>
  <si>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</si>
  <si>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</si>
  <si>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</si>
  <si>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</si>
  <si>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</si>
  <si>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</si>
  <si>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</si>
  <si>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</si>
  <si>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</si>
  <si>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</si>
  <si>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</si>
  <si>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</si>
  <si>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</si>
  <si>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</si>
  <si>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</si>
  <si>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</si>
  <si>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</si>
  <si>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</si>
  <si>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</si>
  <si>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</si>
  <si>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</si>
  <si>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</si>
  <si>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</si>
  <si>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</si>
  <si>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</si>
  <si>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</si>
  <si>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</si>
  <si>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</si>
  <si>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</si>
  <si>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</si>
  <si>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</si>
  <si>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</si>
  <si>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</si>
  <si>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</si>
  <si>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</si>
  <si>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</si>
  <si>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</si>
  <si>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</si>
  <si>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</si>
  <si>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</si>
  <si>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</si>
  <si>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</si>
  <si>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</si>
  <si>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</si>
  <si>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</si>
  <si>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</si>
  <si>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</si>
  <si>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</si>
  <si>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</si>
  <si>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</si>
  <si>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</si>
  <si>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</si>
  <si>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</si>
  <si>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</si>
  <si>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</si>
  <si>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</si>
  <si>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</si>
  <si>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</si>
  <si>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</si>
  <si>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</si>
  <si>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</si>
  <si>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</si>
  <si>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</si>
  <si>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</si>
  <si>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</si>
  <si>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</si>
  <si>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</si>
  <si>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</si>
  <si>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</si>
  <si>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</si>
  <si>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</si>
  <si>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</si>
  <si>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</si>
  <si>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</si>
  <si>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</si>
  <si>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</si>
  <si>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</si>
  <si>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</si>
  <si>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</si>
  <si>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</si>
  <si>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</si>
  <si>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</si>
  <si>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</si>
  <si>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</si>
  <si>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</si>
  <si>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</si>
  <si>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</si>
  <si>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</si>
  <si>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</si>
  <si>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</si>
  <si>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</si>
  <si>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</si>
  <si>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</si>
  <si>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</si>
  <si>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</si>
  <si>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</si>
  <si>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</si>
  <si>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</si>
  <si>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</si>
  <si>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</si>
  <si>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</si>
  <si>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</si>
  <si>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</si>
  <si>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</si>
  <si>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</si>
  <si>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</si>
  <si>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</si>
  <si>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</si>
  <si>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</si>
  <si>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</si>
  <si>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</si>
  <si>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</si>
  <si>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</si>
  <si>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</si>
  <si>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</si>
  <si>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</si>
  <si>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</si>
  <si>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</si>
  <si>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</si>
  <si>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</si>
  <si>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</si>
  <si>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</si>
  <si>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</si>
  <si>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</si>
  <si>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</si>
  <si>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</si>
  <si>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</si>
  <si>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</si>
  <si>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</si>
  <si>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</si>
  <si>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</si>
  <si>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</si>
  <si>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</si>
  <si>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</si>
  <si>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</si>
  <si>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</si>
  <si>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</si>
  <si>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</si>
  <si>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</si>
  <si>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</si>
  <si>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</si>
  <si>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</si>
  <si>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</si>
  <si>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</si>
  <si>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</si>
  <si>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</si>
  <si>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</si>
  <si>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</si>
  <si>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</si>
  <si>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</si>
  <si>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</si>
  <si>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</si>
  <si>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</si>
  <si>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</si>
  <si>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</si>
  <si>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</si>
  <si>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</si>
  <si>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</si>
  <si>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</si>
  <si>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</si>
  <si>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</si>
  <si>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</si>
  <si>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</si>
  <si>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</si>
  <si>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</si>
  <si>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</si>
  <si>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</si>
  <si>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</si>
  <si>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</si>
  <si>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</si>
  <si>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</si>
  <si>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</si>
  <si>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</si>
  <si>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</si>
  <si>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</si>
  <si>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</si>
  <si>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</si>
  <si>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</si>
  <si>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</si>
  <si>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</si>
  <si>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</si>
  <si>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</si>
  <si>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</si>
  <si>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</si>
  <si>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</si>
  <si>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</si>
  <si>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</si>
  <si>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</si>
  <si>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</si>
  <si>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</si>
  <si>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</si>
  <si>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</si>
  <si>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</si>
  <si>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</si>
  <si>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</si>
  <si>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</si>
  <si>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</si>
  <si>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</si>
  <si>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</si>
  <si>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</si>
  <si>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</si>
  <si>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</si>
  <si>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</si>
  <si>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</si>
  <si>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</si>
  <si>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</si>
  <si>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</si>
  <si>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</si>
  <si>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</si>
  <si>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</si>
  <si>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</si>
  <si>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</si>
  <si>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</si>
  <si>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</si>
  <si>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</si>
  <si>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</si>
  <si>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</si>
  <si>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</si>
  <si>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</si>
  <si>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</si>
  <si>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</si>
  <si>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</si>
  <si>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</si>
  <si>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</si>
  <si>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</si>
  <si>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</si>
  <si>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</si>
  <si>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</si>
  <si>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</si>
  <si>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</si>
  <si>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</si>
  <si>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</si>
  <si>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</si>
  <si>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</si>
  <si>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</si>
  <si>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</si>
  <si>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</si>
  <si>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</si>
  <si>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</si>
  <si>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</si>
  <si>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</si>
  <si>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</si>
  <si>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</si>
  <si>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</si>
  <si>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</si>
  <si>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</si>
  <si>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</si>
  <si>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</si>
  <si>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</si>
  <si>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</si>
  <si>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</si>
  <si>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</si>
  <si>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</si>
  <si>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</si>
  <si>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</si>
  <si>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</si>
  <si>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</si>
  <si>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</si>
  <si>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</si>
  <si>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</si>
  <si>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</si>
  <si>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</si>
  <si>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</si>
  <si>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</si>
  <si>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</si>
  <si>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</si>
  <si>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</si>
  <si>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</si>
  <si>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</si>
  <si>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</si>
  <si>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</si>
  <si>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</si>
  <si>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</si>
  <si>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</si>
  <si>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</si>
  <si>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</si>
  <si>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</si>
  <si>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</si>
  <si>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</si>
  <si>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</si>
  <si>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</si>
  <si>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</si>
  <si>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</si>
  <si>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</si>
  <si>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</si>
  <si>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</si>
  <si>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</si>
  <si>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</si>
  <si>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</si>
  <si>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</si>
  <si>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</si>
  <si>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</si>
  <si>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</si>
  <si>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</si>
  <si>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</si>
  <si>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</si>
  <si>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</si>
  <si>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</si>
  <si>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</si>
  <si>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</si>
  <si>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</si>
  <si>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</si>
  <si>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</si>
  <si>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</si>
  <si>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</si>
  <si>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</si>
  <si>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</si>
  <si>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</si>
  <si>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</si>
  <si>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</si>
  <si>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</si>
  <si>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</si>
  <si>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</si>
  <si>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</si>
  <si>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</si>
  <si>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</si>
  <si>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</si>
  <si>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</si>
  <si>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</si>
  <si>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</si>
  <si>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</si>
  <si>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</si>
  <si>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</si>
  <si>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</si>
  <si>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</si>
  <si>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</si>
  <si>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</si>
  <si>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</si>
  <si>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</si>
  <si>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</si>
  <si>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</si>
  <si>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</si>
  <si>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</si>
  <si>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</si>
  <si>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</si>
  <si>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</si>
  <si>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</si>
  <si>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</si>
  <si>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</si>
  <si>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</si>
  <si>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</si>
  <si>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</si>
  <si>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</si>
  <si>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</si>
  <si>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</si>
  <si>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</si>
  <si>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</si>
  <si>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</si>
  <si>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</si>
  <si>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</si>
  <si>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</si>
  <si>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</si>
  <si>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</si>
  <si>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</si>
  <si>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</si>
  <si>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</si>
  <si>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</si>
  <si>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</si>
  <si>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</si>
  <si>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</si>
  <si>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</si>
  <si>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</si>
  <si>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</si>
  <si>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</si>
  <si>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</si>
  <si>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</si>
  <si>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</si>
  <si>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</si>
  <si>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</si>
  <si>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</si>
  <si>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</si>
  <si>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</si>
  <si>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</si>
  <si>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</si>
  <si>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</si>
  <si>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</si>
  <si>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</si>
  <si>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</si>
  <si>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</si>
  <si>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</si>
  <si>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</si>
  <si>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</si>
  <si>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</si>
  <si>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</si>
  <si>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</si>
  <si>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</si>
  <si>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</si>
  <si>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</si>
  <si>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</si>
  <si>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</si>
  <si>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</si>
  <si>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</si>
  <si>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</si>
  <si>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</si>
  <si>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</si>
  <si>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</si>
  <si>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</si>
  <si>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</si>
  <si>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</si>
  <si>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</si>
  <si>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</si>
  <si>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</si>
  <si>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</si>
  <si>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</si>
  <si>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</si>
  <si>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</si>
  <si>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</si>
  <si>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</si>
  <si>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</si>
  <si>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</si>
  <si>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</si>
  <si>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</si>
  <si>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</si>
  <si>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</si>
  <si>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</si>
  <si>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</si>
  <si>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</si>
  <si>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</si>
  <si>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</si>
  <si>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</si>
  <si>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</si>
  <si>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</si>
  <si>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</si>
  <si>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</si>
  <si>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</si>
  <si>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</si>
  <si>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</si>
  <si>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</si>
  <si>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</si>
  <si>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</si>
  <si>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</si>
  <si>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</si>
  <si>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</si>
  <si>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</si>
  <si>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</si>
  <si>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</si>
  <si>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</si>
  <si>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</si>
  <si>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</si>
  <si>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</si>
  <si>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</si>
  <si>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</si>
  <si>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</si>
  <si>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</si>
  <si>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</si>
  <si>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</si>
  <si>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</si>
  <si>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</si>
  <si>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</si>
  <si>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</si>
  <si>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</si>
  <si>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</si>
  <si>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</si>
  <si>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</si>
  <si>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</si>
  <si>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</si>
  <si>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</si>
  <si>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</si>
  <si>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</si>
  <si>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</si>
  <si>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</si>
  <si>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</si>
  <si>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</si>
  <si>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</si>
  <si>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</si>
  <si>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</si>
  <si>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</si>
  <si>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</si>
  <si>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</si>
  <si>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</si>
  <si>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</si>
  <si>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</si>
  <si>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</si>
  <si>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</si>
  <si>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</si>
  <si>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</si>
  <si>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</si>
  <si>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</si>
  <si>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</si>
  <si>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</si>
  <si>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</si>
  <si>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</si>
  <si>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</si>
  <si>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</si>
  <si>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</si>
  <si>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</si>
  <si>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</si>
  <si>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</si>
  <si>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</si>
  <si>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</si>
  <si>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</si>
  <si>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</si>
  <si>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</si>
  <si>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</si>
  <si>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</si>
  <si>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</si>
  <si>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</si>
  <si>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</si>
  <si>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</si>
  <si>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</si>
  <si>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</si>
  <si>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</si>
  <si>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</si>
  <si>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</si>
  <si>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</si>
  <si>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</si>
  <si>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</si>
  <si>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</si>
  <si>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</si>
  <si>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</si>
  <si>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</si>
  <si>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</si>
  <si>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</si>
  <si>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</si>
  <si>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</si>
  <si>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</si>
  <si>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</si>
  <si>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</si>
  <si>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</si>
  <si>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</si>
  <si>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</si>
  <si>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</si>
  <si>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</si>
  <si>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</si>
  <si>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</si>
  <si>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</si>
  <si>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</si>
  <si>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</si>
  <si>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</si>
  <si>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</si>
  <si>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</si>
  <si>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</si>
  <si>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</si>
  <si>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</si>
  <si>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</si>
  <si>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</si>
  <si>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</si>
  <si>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</si>
  <si>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</si>
  <si>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</si>
  <si>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</si>
  <si>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</si>
  <si>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</si>
  <si>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</si>
  <si>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</si>
  <si>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</si>
  <si>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</si>
  <si>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</si>
  <si>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</si>
  <si>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</si>
  <si>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</si>
  <si>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</si>
  <si>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</si>
  <si>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</si>
  <si>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</si>
  <si>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</si>
  <si>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</si>
  <si>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</si>
  <si>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</si>
  <si>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</si>
  <si>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</si>
  <si>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</si>
  <si>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</si>
  <si>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</si>
  <si>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</si>
  <si>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</si>
  <si>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</si>
  <si>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</si>
  <si>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</si>
  <si>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</si>
  <si>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</si>
  <si>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</si>
  <si>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</si>
  <si>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</si>
  <si>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</si>
  <si>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</si>
  <si>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</si>
  <si>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</si>
  <si>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</si>
  <si>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</si>
  <si>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</si>
  <si>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</si>
  <si>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</si>
  <si>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</si>
  <si>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</si>
  <si>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</si>
  <si>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</si>
  <si>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</si>
  <si>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</si>
  <si>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</si>
  <si>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</si>
  <si>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</si>
  <si>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</si>
  <si>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</si>
  <si>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</si>
  <si>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</si>
  <si>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</si>
  <si>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</si>
  <si>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</si>
  <si>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</si>
  <si>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</si>
  <si>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</si>
  <si>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</si>
  <si>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</si>
  <si>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</si>
  <si>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</si>
  <si>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</si>
  <si>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</si>
  <si>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</si>
  <si>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</si>
  <si>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</si>
  <si>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</si>
  <si>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</si>
  <si>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</si>
  <si>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</si>
  <si>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</si>
  <si>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</si>
  <si>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</si>
  <si>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</si>
  <si>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</si>
  <si>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</si>
  <si>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</si>
  <si>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</si>
  <si>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</si>
  <si>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</si>
  <si>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</si>
  <si>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</si>
  <si>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</si>
  <si>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</si>
  <si>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</si>
  <si>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</si>
  <si>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</si>
  <si>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</si>
  <si>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</si>
  <si>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</si>
  <si>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</si>
  <si>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</si>
  <si>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</si>
  <si>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</si>
  <si>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</si>
  <si>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</si>
  <si>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</si>
  <si>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</si>
  <si>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</si>
  <si>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</si>
  <si>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</si>
  <si>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</si>
  <si>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</si>
  <si>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</si>
  <si>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</si>
  <si>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</si>
  <si>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</si>
  <si>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</si>
  <si>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</si>
  <si>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</si>
  <si>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</si>
  <si>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</si>
  <si>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</si>
  <si>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</si>
  <si>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</si>
  <si>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</si>
  <si>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</si>
  <si>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</si>
  <si>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</si>
  <si>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</si>
  <si>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</si>
  <si>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</si>
  <si>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</si>
  <si>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</si>
  <si>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</si>
  <si>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</si>
  <si>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</si>
  <si>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</si>
  <si>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</si>
  <si>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</si>
  <si>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</si>
  <si>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</si>
  <si>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</si>
  <si>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</si>
  <si>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</si>
  <si>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</si>
  <si>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</si>
  <si>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</si>
  <si>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</si>
  <si>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</si>
  <si>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</si>
  <si>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</si>
  <si>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</si>
  <si>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</si>
  <si>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</si>
  <si>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</si>
  <si>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</si>
  <si>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</si>
  <si>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</si>
  <si>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</si>
  <si>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</si>
  <si>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</si>
  <si>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</si>
  <si>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</si>
  <si>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</si>
  <si>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</si>
  <si>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</si>
  <si>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</si>
  <si>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</si>
  <si>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</si>
  <si>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</si>
  <si>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</si>
  <si>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</si>
  <si>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</si>
  <si>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</si>
  <si>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</si>
  <si>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</si>
  <si>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</si>
  <si>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</si>
  <si>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</si>
  <si>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</si>
  <si>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</si>
  <si>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</si>
  <si>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</si>
  <si>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</si>
  <si>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</si>
  <si>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</si>
  <si>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</si>
  <si>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</si>
  <si>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</si>
  <si>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</si>
  <si>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</si>
  <si>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</si>
  <si>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</si>
  <si>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</si>
  <si>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</si>
  <si>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</si>
  <si>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</si>
  <si>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</si>
  <si>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</si>
  <si>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</si>
  <si>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</si>
  <si>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</si>
  <si>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</si>
  <si>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</si>
  <si>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</si>
  <si>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</si>
  <si>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</si>
  <si>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</si>
  <si>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</si>
  <si>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</si>
  <si>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</si>
  <si>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</si>
  <si>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</si>
  <si>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</si>
  <si>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</si>
  <si>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</si>
  <si>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</si>
  <si>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</si>
  <si>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</si>
  <si>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</si>
  <si>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</si>
  <si>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</si>
  <si>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</si>
  <si>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</si>
  <si>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</si>
  <si>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</si>
  <si>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</si>
  <si>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</si>
  <si>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</si>
  <si>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</si>
  <si>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</si>
  <si>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</si>
  <si>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</si>
  <si>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</si>
  <si>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</si>
  <si>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</si>
  <si>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</si>
  <si>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</si>
  <si>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</si>
  <si>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</si>
  <si>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</si>
  <si>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</si>
  <si>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</si>
  <si>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</si>
  <si>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</si>
  <si>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</si>
  <si>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</si>
  <si>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</si>
  <si>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</si>
  <si>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</si>
  <si>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</si>
  <si>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</si>
  <si>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</si>
  <si>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</si>
  <si>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</si>
  <si>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</si>
  <si>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</si>
  <si>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</si>
  <si>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</si>
  <si>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</si>
  <si>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</si>
  <si>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</si>
  <si>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</si>
  <si>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</si>
  <si>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</si>
  <si>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</si>
  <si>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</si>
  <si>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</si>
  <si>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</si>
  <si>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</si>
  <si>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</si>
  <si>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</si>
  <si>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</si>
  <si>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</si>
  <si>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</si>
  <si>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</si>
  <si>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</si>
  <si>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</si>
  <si>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</si>
  <si>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</si>
  <si>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</si>
  <si>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</si>
  <si>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</si>
  <si>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</si>
  <si>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</si>
  <si>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</si>
  <si>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</si>
  <si>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</si>
  <si>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</si>
  <si>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</si>
  <si>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</si>
  <si>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</si>
  <si>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</si>
  <si>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</si>
  <si>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</si>
  <si>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</si>
  <si>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</si>
  <si>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</si>
  <si>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</si>
  <si>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</si>
  <si>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</si>
  <si>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</si>
  <si>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</si>
  <si>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</si>
  <si>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</si>
  <si>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</si>
  <si>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</si>
  <si>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</si>
  <si>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</si>
  <si>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</si>
  <si>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</si>
  <si>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</si>
  <si>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</si>
  <si>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</si>
  <si>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</si>
  <si>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</si>
  <si>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</si>
  <si>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</si>
  <si>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</si>
  <si>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</si>
  <si>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</si>
  <si>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</si>
  <si>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</si>
  <si>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</si>
  <si>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</si>
  <si>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</si>
  <si>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</si>
  <si>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</si>
  <si>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</si>
  <si>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</si>
  <si>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</si>
  <si>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</si>
  <si>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</si>
  <si>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</si>
  <si>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</si>
  <si>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</si>
  <si>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</si>
  <si>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</si>
  <si>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</si>
  <si>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</si>
  <si>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</si>
  <si>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</si>
  <si>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</si>
  <si>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</si>
  <si>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</si>
  <si>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</si>
  <si>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</si>
  <si>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</si>
  <si>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</si>
  <si>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</si>
  <si>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</si>
  <si>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</si>
  <si>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</si>
  <si>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</si>
  <si>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</si>
  <si>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</si>
  <si>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</si>
  <si>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</si>
  <si>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</si>
  <si>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</si>
  <si>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</si>
  <si>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</si>
  <si>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</si>
  <si>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</si>
  <si>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</si>
  <si>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</si>
  <si>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</si>
  <si>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</si>
  <si>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</si>
  <si>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</si>
  <si>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</si>
  <si>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</si>
  <si>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</si>
  <si>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</si>
  <si>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</si>
  <si>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</si>
  <si>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</si>
  <si>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</si>
  <si>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</si>
  <si>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</si>
  <si>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</si>
  <si>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</si>
  <si>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</si>
  <si>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</si>
  <si>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</si>
  <si>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</si>
  <si>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</si>
  <si>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</si>
  <si>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</si>
  <si>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</si>
  <si>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</si>
  <si>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</si>
  <si>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</si>
  <si>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</si>
  <si>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</si>
  <si>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</si>
  <si>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</si>
  <si>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</si>
  <si>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</si>
  <si>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</si>
  <si>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</si>
  <si>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</si>
  <si>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</si>
  <si>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</si>
  <si>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</si>
  <si>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</si>
  <si>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</si>
  <si>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</si>
  <si>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</si>
  <si>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</si>
  <si>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</si>
  <si>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</si>
  <si>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</si>
  <si>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</si>
  <si>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</si>
  <si>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</si>
  <si>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</si>
  <si>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</si>
  <si>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</si>
  <si>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</si>
  <si>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</si>
  <si>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</si>
  <si>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</si>
  <si>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</si>
  <si>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</si>
  <si>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</si>
  <si>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</si>
  <si>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</si>
  <si>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</si>
  <si>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</si>
  <si>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</si>
  <si>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</si>
  <si>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</si>
  <si>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</si>
  <si>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</si>
  <si>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</si>
  <si>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</si>
  <si>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</si>
  <si>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</si>
  <si>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</si>
  <si>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</si>
  <si>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</si>
  <si>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</si>
  <si>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</si>
  <si>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</si>
  <si>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</si>
  <si>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</si>
  <si>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</si>
  <si>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</si>
  <si>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</si>
  <si>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</si>
  <si>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</si>
  <si>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</si>
  <si>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</si>
  <si>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</si>
  <si>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</si>
  <si>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</si>
  <si>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</si>
  <si>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</si>
  <si>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</si>
  <si>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</si>
  <si>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</si>
  <si>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</si>
  <si>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</si>
  <si>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</si>
  <si>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</si>
  <si>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</si>
  <si>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</si>
  <si>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</si>
  <si>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</si>
  <si>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</si>
  <si>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</si>
  <si>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</si>
  <si>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</si>
  <si>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</si>
  <si>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</si>
  <si>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</si>
  <si>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</si>
  <si>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</si>
  <si>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</si>
  <si>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</si>
  <si>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</si>
  <si>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</si>
  <si>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</si>
  <si>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</si>
  <si>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</si>
  <si>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</si>
  <si>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</si>
  <si>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</si>
  <si>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</si>
  <si>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</si>
  <si>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</si>
  <si>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</si>
  <si>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</si>
  <si>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</si>
  <si>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</si>
  <si>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</si>
  <si>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</si>
  <si>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</si>
  <si>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</si>
  <si>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</si>
  <si>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</si>
  <si>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</si>
  <si>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</si>
  <si>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</si>
  <si>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</si>
  <si>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</si>
  <si>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</si>
  <si>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</si>
  <si>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</si>
  <si>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</si>
  <si>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</si>
  <si>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</si>
  <si>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</si>
  <si>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</si>
  <si>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</si>
  <si>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</si>
  <si>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</si>
  <si>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</si>
  <si>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</si>
  <si>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</si>
  <si>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</si>
  <si>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</si>
  <si>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</si>
  <si>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</si>
  <si>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</si>
  <si>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</si>
  <si>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</si>
  <si>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</si>
  <si>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</si>
  <si>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</si>
  <si>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</si>
  <si>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</si>
  <si>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</si>
  <si>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</si>
  <si>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</si>
  <si>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</si>
  <si>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</si>
  <si>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</si>
  <si>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</si>
  <si>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</si>
  <si>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</si>
  <si>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</si>
  <si>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</si>
  <si>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</si>
  <si>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</si>
  <si>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</si>
  <si>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</si>
  <si>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</si>
  <si>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</si>
  <si>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</si>
  <si>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</si>
  <si>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</si>
  <si>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</si>
  <si>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</si>
  <si>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</si>
  <si>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</si>
  <si>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</si>
  <si>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</si>
  <si>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</si>
  <si>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</si>
  <si>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</si>
  <si>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</si>
  <si>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</si>
  <si>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</si>
  <si>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</si>
  <si>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</si>
  <si>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</si>
  <si>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</si>
  <si>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</si>
  <si>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</si>
  <si>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</si>
  <si>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</si>
  <si>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</si>
  <si>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</si>
  <si>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</si>
  <si>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</si>
  <si>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</si>
  <si>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</si>
  <si>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</si>
  <si>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</si>
  <si>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</si>
  <si>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</si>
  <si>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</si>
  <si>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</si>
  <si>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</si>
  <si>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</si>
  <si>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</si>
  <si>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</si>
  <si>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</si>
  <si>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</si>
  <si>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</si>
  <si>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</si>
  <si>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</si>
  <si>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</si>
  <si>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</si>
  <si>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</si>
  <si>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</si>
  <si>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</si>
  <si>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</si>
  <si>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</si>
  <si>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</si>
  <si>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</si>
  <si>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</si>
  <si>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</si>
  <si>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</si>
  <si>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</si>
  <si>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</si>
  <si>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</si>
  <si>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</si>
  <si>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</si>
  <si>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</si>
  <si>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</si>
  <si>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</si>
  <si>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</si>
  <si>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</si>
  <si>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</si>
  <si>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</si>
  <si>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</si>
  <si>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</si>
  <si>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</si>
  <si>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</si>
  <si>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</si>
  <si>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</si>
  <si>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</si>
  <si>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</si>
  <si>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</si>
  <si>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</si>
  <si>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</si>
  <si>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</si>
  <si>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</si>
  <si>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</si>
  <si>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</si>
  <si>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</si>
  <si>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</si>
  <si>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</si>
  <si>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</si>
  <si>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</si>
  <si>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</si>
  <si>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</si>
  <si>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</si>
  <si>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</si>
  <si>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</si>
  <si>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</si>
  <si>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</si>
  <si>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</si>
  <si>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</si>
  <si>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</si>
  <si>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</si>
  <si>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</si>
  <si>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</si>
  <si>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</si>
  <si>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</si>
  <si>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</si>
  <si>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</si>
  <si>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</si>
  <si>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</si>
  <si>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</si>
  <si>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</si>
  <si>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</si>
  <si>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</si>
  <si>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</si>
  <si>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</si>
  <si>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</si>
  <si>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</si>
  <si>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</si>
  <si>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</si>
  <si>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</si>
  <si>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</si>
  <si>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</si>
  <si>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</si>
  <si>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</si>
  <si>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</si>
  <si>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</si>
  <si>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</si>
  <si>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</si>
  <si>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</si>
  <si>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</si>
  <si>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</si>
  <si>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</si>
  <si>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</si>
  <si>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</si>
  <si>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</si>
  <si>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</si>
  <si>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</si>
  <si>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</si>
  <si>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</si>
  <si>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</si>
  <si>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</si>
  <si>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</si>
  <si>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</si>
  <si>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</si>
  <si>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</si>
  <si>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</si>
  <si>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</si>
  <si>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</si>
  <si>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</si>
  <si>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</si>
  <si>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</si>
  <si>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</si>
  <si>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</si>
  <si>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</si>
  <si>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</si>
  <si>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</si>
  <si>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</si>
  <si>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</si>
  <si>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</si>
  <si>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</si>
  <si>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</si>
  <si>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</si>
  <si>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</si>
  <si>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</si>
  <si>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</si>
  <si>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</si>
  <si>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</si>
  <si>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</si>
  <si>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</si>
  <si>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</si>
  <si>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</si>
  <si>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</si>
  <si>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</si>
  <si>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</si>
  <si>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</si>
  <si>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</si>
  <si>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</si>
  <si>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</si>
  <si>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</si>
  <si>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</si>
  <si>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</si>
  <si>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</si>
  <si>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</si>
  <si>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</si>
  <si>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</si>
  <si>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</si>
  <si>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</si>
  <si>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</si>
  <si>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</si>
  <si>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</si>
  <si>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</si>
  <si>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</si>
  <si>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</si>
  <si>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</si>
  <si>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</si>
  <si>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</si>
  <si>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</si>
  <si>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</si>
  <si>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</si>
  <si>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</si>
  <si>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</si>
  <si>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</si>
  <si>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</si>
  <si>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</si>
  <si>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</si>
  <si>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</si>
  <si>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</si>
  <si>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</si>
  <si>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</si>
  <si>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</si>
  <si>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</si>
  <si>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</si>
  <si>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</si>
  <si>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</si>
  <si>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</si>
  <si>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</si>
  <si>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</si>
  <si>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</si>
  <si>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</si>
  <si>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</si>
  <si>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</si>
  <si>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</si>
  <si>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</si>
  <si>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</si>
  <si>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</si>
  <si>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</si>
  <si>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</si>
  <si>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</si>
  <si>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</si>
  <si>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</si>
  <si>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</si>
  <si>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</si>
  <si>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</si>
  <si>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</si>
  <si>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</si>
  <si>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</si>
  <si>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</si>
  <si>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</si>
  <si>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</si>
  <si>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</si>
  <si>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</si>
  <si>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</si>
  <si>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</si>
  <si>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</si>
  <si>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</si>
  <si>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</si>
  <si>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</si>
  <si>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</si>
  <si>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</si>
  <si>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</si>
  <si>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</si>
  <si>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</si>
  <si>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</si>
  <si>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</si>
  <si>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</si>
  <si>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</si>
  <si>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</si>
  <si>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</si>
  <si>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</si>
  <si>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</si>
  <si>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</si>
  <si>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</si>
  <si>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</si>
  <si>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</si>
  <si>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</si>
  <si>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</si>
  <si>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</si>
  <si>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</si>
  <si>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</si>
  <si>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</si>
  <si>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</si>
  <si>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</si>
  <si>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</si>
  <si>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</si>
  <si>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</si>
  <si>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</si>
  <si>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</si>
  <si>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</si>
  <si>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</si>
  <si>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</si>
  <si>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</si>
  <si>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</si>
  <si>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</si>
  <si>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</si>
  <si>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</si>
  <si>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</si>
  <si>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</si>
  <si>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</si>
  <si>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</si>
  <si>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</si>
  <si>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</si>
  <si>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</si>
  <si>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</si>
  <si>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</si>
  <si>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</si>
  <si>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</si>
  <si>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</si>
  <si>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</si>
  <si>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</si>
  <si>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</si>
  <si>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</si>
  <si>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</si>
  <si>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</si>
  <si>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</si>
  <si>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</si>
  <si>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</si>
  <si>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</si>
  <si>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</si>
  <si>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</si>
  <si>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</si>
  <si>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</si>
  <si>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</si>
  <si>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</si>
  <si>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</si>
  <si>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</si>
  <si>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</si>
  <si>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</si>
  <si>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</si>
  <si>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</si>
  <si>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</si>
  <si>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</si>
  <si>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</si>
  <si>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</si>
  <si>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</si>
  <si>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</si>
  <si>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</si>
  <si>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</si>
  <si>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</si>
  <si>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</si>
  <si>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</si>
  <si>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</si>
  <si>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</si>
  <si>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</si>
  <si>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</si>
  <si>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</si>
  <si>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</si>
  <si>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</si>
  <si>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</si>
  <si>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</si>
  <si>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</si>
  <si>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</si>
  <si>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</si>
  <si>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</si>
  <si>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</si>
  <si>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</si>
  <si>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</si>
  <si>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</si>
  <si>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</si>
  <si>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</si>
  <si>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</si>
  <si>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</si>
  <si>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</si>
  <si>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</si>
  <si>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</si>
  <si>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</si>
  <si>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</si>
  <si>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</si>
  <si>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</si>
  <si>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</si>
  <si>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</si>
  <si>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</si>
  <si>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</si>
  <si>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</si>
  <si>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</si>
  <si>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</si>
  <si>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</si>
  <si>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</si>
  <si>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</si>
  <si>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</si>
  <si>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</si>
  <si>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</si>
  <si>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</si>
  <si>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</si>
  <si>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</si>
  <si>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</si>
  <si>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</si>
  <si>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</si>
  <si>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</si>
  <si>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</si>
  <si>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</si>
  <si>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</si>
  <si>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</si>
  <si>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</si>
  <si>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</si>
  <si>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</si>
  <si>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</si>
  <si>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</si>
  <si>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</si>
  <si>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</si>
  <si>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</si>
  <si>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</si>
  <si>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</si>
  <si>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</si>
  <si>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</si>
  <si>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</si>
  <si>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</si>
  <si>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</si>
  <si>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</si>
  <si>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</si>
  <si>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</si>
  <si>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</si>
  <si>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</si>
  <si>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</si>
  <si>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</si>
  <si>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</si>
  <si>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</si>
  <si>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</si>
  <si>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</si>
  <si>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</si>
  <si>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</si>
  <si>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</si>
  <si>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</si>
  <si>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</si>
  <si>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</si>
  <si>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</si>
  <si>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</si>
  <si>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</si>
  <si>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</si>
  <si>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</si>
  <si>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</si>
  <si>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</si>
  <si>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</si>
  <si>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</si>
  <si>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</si>
  <si>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</si>
  <si>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</si>
  <si>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</si>
  <si>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</si>
  <si>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</si>
  <si>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</si>
  <si>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</si>
  <si>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</si>
  <si>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</si>
  <si>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</si>
  <si>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</si>
  <si>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</si>
  <si>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</si>
  <si>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</si>
  <si>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</si>
  <si>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</si>
  <si>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</si>
  <si>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</si>
  <si>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</si>
  <si>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</si>
  <si>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</si>
  <si>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</si>
  <si>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</si>
  <si>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</si>
  <si>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</si>
  <si>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</si>
  <si>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</si>
  <si>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</si>
  <si>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</si>
  <si>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</si>
  <si>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</si>
  <si>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</si>
  <si>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</si>
  <si>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</si>
  <si>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</si>
  <si>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</si>
  <si>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</si>
  <si>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</si>
  <si>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</si>
  <si>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</si>
  <si>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</si>
  <si>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</si>
  <si>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</si>
  <si>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</si>
  <si>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</si>
  <si>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</si>
  <si>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</si>
  <si>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</si>
  <si>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</si>
  <si>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</si>
  <si>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</si>
  <si>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</si>
  <si>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</si>
  <si>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</si>
  <si>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</si>
  <si>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</si>
  <si>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</si>
  <si>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</si>
  <si>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</si>
  <si>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</si>
  <si>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</si>
  <si>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</si>
  <si>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</si>
  <si>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</si>
  <si>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</si>
  <si>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</si>
  <si>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</si>
  <si>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</si>
  <si>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</si>
  <si>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</si>
  <si>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</si>
  <si>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</si>
  <si>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</si>
  <si>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</si>
  <si>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</si>
  <si>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</si>
  <si>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</si>
  <si>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</si>
  <si>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</si>
  <si>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</si>
  <si>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</si>
  <si>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</si>
  <si>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</si>
  <si>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</si>
  <si>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</si>
  <si>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</si>
  <si>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</si>
  <si>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</si>
  <si>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</si>
  <si>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</si>
  <si>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</si>
  <si>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</si>
  <si>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</si>
  <si>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</si>
  <si>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</si>
  <si>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</si>
  <si>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</si>
  <si>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</si>
  <si>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</si>
  <si>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</si>
  <si>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</si>
  <si>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</si>
  <si>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</si>
  <si>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</si>
  <si>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</si>
  <si>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</si>
  <si>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</si>
  <si>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</si>
  <si>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</si>
  <si>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</si>
  <si>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</si>
  <si>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</si>
  <si>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</si>
  <si>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</si>
  <si>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</si>
  <si>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</si>
  <si>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</si>
  <si>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</si>
  <si>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</si>
  <si>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</si>
  <si>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</si>
  <si>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</si>
  <si>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</si>
  <si>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</si>
  <si>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</si>
  <si>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</si>
  <si>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</si>
  <si>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</si>
  <si>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</si>
  <si>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</si>
  <si>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</si>
  <si>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</si>
  <si>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</si>
  <si>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</si>
  <si>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</si>
  <si>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</si>
  <si>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</si>
  <si>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</si>
  <si>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</si>
  <si>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</si>
  <si>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</si>
  <si>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</si>
  <si>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</si>
  <si>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</si>
  <si>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</si>
  <si>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</si>
  <si>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</si>
  <si>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</si>
  <si>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</si>
  <si>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</si>
  <si>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</si>
  <si>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</si>
  <si>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</si>
  <si>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</si>
  <si>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</si>
  <si>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</si>
  <si>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</si>
  <si>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</si>
  <si>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</si>
  <si>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</si>
  <si>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</si>
  <si>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</si>
  <si>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</si>
  <si>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</si>
  <si>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</si>
  <si>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</si>
  <si>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</si>
  <si>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</si>
  <si>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</si>
  <si>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</si>
  <si>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</si>
  <si>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</si>
  <si>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</si>
  <si>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</si>
  <si>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</si>
  <si>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</si>
  <si>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</si>
  <si>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</si>
  <si>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</si>
  <si>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</si>
  <si>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</si>
  <si>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</si>
  <si>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</si>
  <si>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</si>
  <si>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</si>
  <si>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</si>
  <si>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</si>
  <si>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</si>
  <si>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</si>
  <si>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</si>
  <si>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</si>
  <si>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</si>
  <si>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</si>
  <si>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</si>
  <si>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</si>
  <si>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</si>
  <si>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</si>
  <si>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</si>
  <si>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</si>
  <si>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</si>
  <si>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</si>
  <si>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</si>
  <si>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</si>
  <si>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</si>
  <si>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</si>
  <si>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</si>
  <si>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</si>
  <si>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</si>
  <si>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</si>
  <si>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</si>
  <si>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</si>
  <si>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</si>
  <si>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</si>
  <si>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</si>
  <si>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</si>
  <si>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</si>
  <si>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</si>
  <si>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</si>
  <si>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</si>
  <si>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</si>
  <si>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</si>
  <si>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</si>
  <si>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</si>
  <si>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</si>
  <si>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</si>
  <si>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</si>
  <si>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</si>
  <si>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</si>
  <si>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</si>
  <si>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</si>
  <si>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</si>
  <si>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</si>
  <si>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</si>
  <si>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</si>
  <si>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</si>
  <si>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</si>
  <si>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</si>
  <si>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</si>
  <si>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</si>
  <si>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</si>
  <si>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</si>
  <si>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</si>
  <si>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</si>
  <si>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</si>
  <si>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</si>
  <si>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</si>
  <si>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</si>
  <si>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</si>
  <si>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</si>
  <si>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</si>
  <si>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</si>
  <si>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</si>
  <si>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</si>
  <si>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</si>
  <si>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</si>
  <si>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</si>
  <si>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</si>
  <si>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</si>
  <si>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</si>
  <si>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</si>
  <si>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</si>
  <si>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</si>
  <si>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</si>
  <si>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</si>
  <si>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</si>
  <si>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</si>
  <si>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</si>
  <si>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</si>
  <si>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</si>
  <si>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</si>
  <si>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</si>
  <si>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</si>
  <si>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</si>
  <si>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</si>
  <si>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</si>
  <si>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</si>
  <si>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</si>
  <si>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</si>
  <si>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</si>
  <si>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</si>
  <si>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</si>
  <si>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</si>
  <si>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</si>
  <si>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</si>
  <si>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</si>
  <si>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</si>
  <si>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</si>
  <si>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</si>
  <si>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</si>
  <si>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</si>
  <si>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</si>
  <si>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</si>
  <si>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</si>
  <si>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</si>
  <si>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</si>
  <si>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</si>
  <si>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</si>
  <si>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</si>
  <si>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</si>
  <si>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</si>
  <si>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</si>
  <si>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</si>
  <si>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</si>
  <si>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</si>
  <si>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</si>
  <si>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</si>
  <si>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</si>
  <si>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</si>
  <si>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</si>
  <si>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</si>
  <si>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</si>
  <si>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</si>
  <si>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</si>
  <si>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</si>
  <si>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</si>
  <si>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</si>
  <si>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</si>
  <si>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</si>
  <si>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</si>
  <si>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</si>
  <si>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</si>
  <si>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</si>
  <si>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</si>
  <si>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</si>
  <si>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</si>
  <si>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</si>
  <si>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</si>
  <si>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</si>
  <si>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</si>
  <si>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</si>
  <si>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</si>
  <si>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</si>
  <si>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</si>
  <si>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</si>
  <si>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</si>
  <si>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</si>
  <si>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</si>
  <si>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</si>
  <si>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</si>
  <si>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</si>
  <si>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</si>
  <si>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</si>
  <si>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</si>
  <si>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</si>
  <si>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</si>
  <si>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</si>
  <si>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</si>
  <si>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</si>
  <si>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</si>
  <si>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</si>
  <si>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</si>
  <si>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</si>
  <si>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</si>
  <si>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</si>
  <si>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</si>
  <si>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</si>
  <si>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</si>
  <si>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</si>
  <si>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</si>
  <si>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</si>
  <si>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</si>
  <si>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</si>
  <si>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</si>
  <si>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</si>
  <si>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</si>
  <si>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</si>
  <si>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</si>
  <si>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</si>
  <si>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</si>
  <si>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</si>
  <si>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</si>
  <si>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</si>
  <si>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</si>
  <si>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</si>
  <si>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</si>
  <si>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</si>
  <si>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</si>
  <si>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</si>
  <si>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</si>
  <si>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</si>
  <si>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</si>
  <si>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</si>
  <si>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</si>
  <si>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</si>
  <si>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</si>
  <si>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</si>
  <si>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</si>
  <si>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</si>
  <si>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</si>
  <si>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</si>
  <si>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</si>
  <si>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</si>
  <si>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</si>
  <si>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</si>
  <si>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</si>
  <si>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</si>
  <si>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</si>
  <si>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</si>
  <si>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</si>
  <si>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</si>
  <si>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</si>
  <si>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</si>
  <si>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</si>
  <si>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</si>
  <si>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</si>
  <si>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</si>
  <si>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</si>
  <si>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</si>
  <si>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</si>
  <si>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</si>
  <si>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</si>
  <si>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</si>
  <si>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</si>
  <si>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</si>
  <si>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</si>
  <si>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</si>
  <si>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</si>
  <si>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</si>
  <si>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</si>
  <si>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</si>
  <si>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</si>
  <si>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</si>
  <si>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</si>
  <si>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</si>
  <si>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</si>
  <si>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</si>
  <si>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</si>
  <si>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</si>
  <si>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</si>
  <si>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</si>
  <si>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</si>
  <si>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</si>
  <si>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</si>
  <si>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</si>
  <si>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</si>
  <si>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</si>
  <si>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</si>
  <si>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</si>
  <si>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</si>
  <si>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</si>
  <si>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</si>
  <si>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</si>
  <si>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</si>
  <si>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</si>
  <si>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</si>
  <si>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</si>
  <si>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</si>
  <si>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</si>
  <si>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</si>
  <si>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</si>
  <si>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</si>
  <si>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</si>
  <si>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</si>
  <si>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</si>
  <si>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</si>
  <si>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</si>
  <si>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</si>
  <si>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</si>
  <si>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</si>
  <si>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</si>
  <si>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</si>
  <si>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</si>
  <si>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</si>
  <si>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</si>
  <si>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</si>
  <si>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</si>
  <si>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</si>
  <si>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</si>
  <si>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</si>
  <si>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</si>
  <si>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</si>
  <si>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</si>
  <si>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</si>
  <si>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</si>
  <si>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</si>
  <si>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</si>
  <si>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</si>
  <si>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</si>
  <si>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</si>
  <si>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</si>
  <si>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</si>
  <si>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</si>
  <si>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</si>
  <si>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</si>
  <si>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</si>
  <si>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</si>
  <si>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</si>
  <si>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</si>
  <si>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</si>
  <si>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</si>
  <si>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</si>
  <si>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</si>
  <si>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</si>
  <si>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</si>
  <si>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</si>
  <si>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</si>
  <si>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</si>
  <si>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</si>
  <si>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</si>
  <si>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</si>
  <si>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</si>
  <si>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</si>
  <si>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</si>
  <si>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</si>
  <si>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</si>
  <si>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</si>
  <si>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</si>
  <si>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</si>
  <si>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</si>
  <si>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</si>
  <si>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</si>
  <si>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</si>
  <si>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</si>
  <si>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</si>
  <si>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</si>
  <si>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</si>
  <si>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</si>
  <si>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</si>
  <si>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</si>
  <si>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</si>
  <si>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</si>
  <si>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</si>
  <si>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</si>
  <si>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</si>
  <si>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</si>
  <si>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</si>
  <si>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</si>
  <si>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</si>
  <si>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</si>
  <si>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</si>
  <si>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</si>
  <si>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</si>
  <si>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</si>
  <si>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</si>
  <si>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</si>
  <si>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</si>
  <si>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</si>
  <si>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</si>
  <si>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</si>
  <si>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</si>
  <si>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</si>
  <si>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</si>
  <si>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</si>
  <si>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</si>
  <si>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</si>
  <si>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</si>
  <si>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</si>
  <si>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</si>
  <si>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</si>
  <si>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</si>
  <si>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</si>
  <si>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</si>
  <si>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</si>
  <si>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</si>
  <si>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</si>
  <si>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</si>
  <si>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</si>
  <si>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</si>
  <si>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</si>
  <si>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</si>
  <si>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</si>
  <si>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</si>
  <si>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</si>
  <si>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</si>
  <si>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</si>
  <si>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</si>
  <si>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</si>
  <si>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</si>
  <si>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</si>
  <si>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</si>
  <si>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</si>
  <si>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</si>
  <si>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</si>
  <si>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</si>
  <si>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</si>
  <si>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</si>
  <si>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</si>
  <si>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</si>
  <si>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</si>
  <si>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</si>
  <si>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</si>
  <si>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</si>
  <si>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</si>
  <si>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</si>
  <si>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</si>
  <si>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</si>
  <si>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</si>
  <si>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</si>
  <si>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</si>
  <si>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</si>
  <si>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</si>
  <si>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</si>
  <si>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</si>
  <si>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</si>
  <si>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</si>
  <si>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</si>
  <si>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</si>
  <si>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</si>
  <si>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</si>
  <si>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</si>
  <si>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</si>
  <si>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</si>
  <si>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</si>
  <si>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</si>
  <si>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</si>
  <si>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</si>
  <si>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</si>
  <si>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</si>
  <si>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</si>
  <si>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</si>
  <si>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</si>
  <si>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</si>
  <si>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</si>
  <si>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</si>
  <si>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</si>
  <si>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</si>
  <si>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</si>
  <si>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</si>
  <si>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</si>
  <si>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</si>
  <si>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</si>
  <si>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</si>
  <si>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</si>
  <si>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</si>
  <si>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</si>
  <si>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</si>
  <si>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</si>
  <si>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</si>
  <si>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</si>
  <si>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</si>
  <si>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</si>
  <si>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</si>
  <si>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</si>
  <si>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</si>
  <si>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</si>
  <si>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</si>
  <si>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</si>
  <si>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</si>
  <si>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</si>
  <si>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</si>
  <si>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</si>
  <si>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</si>
  <si>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</si>
  <si>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</si>
  <si>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</si>
  <si>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</si>
  <si>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</si>
  <si>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</si>
  <si>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</si>
  <si>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</si>
  <si>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</si>
  <si>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</si>
  <si>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</si>
  <si>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</si>
  <si>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</si>
  <si>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</si>
  <si>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</si>
  <si>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</si>
  <si>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</si>
  <si>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</si>
  <si>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</si>
  <si>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</si>
  <si>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</si>
  <si>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</si>
  <si>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</si>
  <si>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</si>
  <si>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</si>
  <si>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</si>
  <si>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</si>
  <si>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</si>
  <si>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</si>
  <si>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</si>
  <si>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</si>
  <si>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</si>
  <si>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</si>
  <si>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</si>
  <si>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</si>
  <si>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</si>
  <si>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</si>
  <si>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</si>
  <si>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</si>
  <si>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</si>
  <si>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</si>
  <si>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</si>
  <si>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</si>
  <si>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</si>
  <si>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</si>
  <si>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</si>
  <si>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</si>
  <si>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</si>
  <si>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</si>
  <si>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</si>
  <si>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</si>
  <si>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</si>
  <si>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</si>
  <si>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</si>
  <si>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</si>
  <si>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</si>
  <si>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</si>
  <si>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</si>
  <si>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</si>
  <si>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</si>
  <si>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</si>
  <si>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</si>
  <si>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</si>
  <si>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</si>
  <si>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</si>
  <si>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</si>
  <si>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</si>
  <si>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</si>
  <si>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</si>
  <si>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</si>
  <si>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</si>
  <si>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</si>
  <si>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</si>
  <si>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</si>
  <si>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</si>
  <si>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</si>
  <si>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</si>
  <si>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</si>
  <si>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</si>
  <si>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</si>
  <si>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</si>
  <si>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</si>
  <si>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</si>
  <si>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</si>
  <si>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</si>
  <si>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</si>
  <si>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</si>
  <si>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</si>
  <si>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</si>
  <si>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</si>
  <si>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</si>
  <si>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</si>
  <si>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</si>
  <si>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</si>
  <si>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</si>
  <si>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</si>
  <si>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</si>
  <si>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</si>
  <si>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</si>
  <si>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</si>
  <si>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</si>
  <si>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</si>
  <si>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</si>
  <si>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</si>
  <si>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</si>
  <si>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</si>
  <si>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</si>
  <si>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</si>
  <si>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</si>
  <si>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</si>
  <si>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</si>
  <si>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</si>
  <si>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</si>
  <si>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</si>
  <si>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</si>
  <si>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</si>
  <si>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</si>
  <si>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</si>
  <si>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</si>
  <si>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</si>
  <si>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</si>
  <si>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</si>
  <si>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</si>
  <si>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</si>
  <si>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</si>
  <si>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</si>
  <si>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</si>
  <si>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</si>
  <si>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</si>
  <si>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</si>
  <si>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</si>
  <si>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</si>
  <si>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</si>
  <si>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</si>
  <si>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</si>
  <si>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</si>
  <si>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</si>
  <si>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</si>
  <si>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</si>
  <si>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</si>
  <si>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</si>
  <si>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</si>
  <si>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</si>
  <si>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</si>
  <si>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</si>
  <si>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</si>
  <si>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</si>
  <si>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</si>
  <si>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</si>
  <si>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</si>
  <si>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</si>
  <si>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</si>
  <si>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</si>
  <si>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</si>
  <si>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</si>
  <si>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</si>
  <si>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</si>
  <si>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</si>
  <si>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</si>
  <si>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</si>
  <si>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</si>
  <si>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</si>
  <si>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</si>
  <si>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</si>
  <si>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</si>
  <si>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</si>
  <si>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</si>
  <si>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</si>
  <si>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</si>
  <si>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</si>
  <si>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</si>
  <si>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</si>
  <si>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</si>
  <si>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</si>
  <si>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</si>
  <si>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</si>
  <si>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</si>
  <si>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</si>
  <si>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</si>
  <si>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</si>
  <si>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</si>
  <si>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</si>
  <si>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</si>
  <si>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</si>
  <si>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</si>
  <si>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</si>
  <si>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</si>
  <si>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</si>
  <si>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</si>
  <si>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</si>
  <si>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</si>
  <si>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</si>
  <si>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</si>
  <si>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</si>
  <si>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</si>
  <si>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</si>
  <si>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</si>
  <si>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</si>
  <si>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</si>
  <si>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</si>
  <si>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</si>
  <si>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</si>
  <si>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</si>
  <si>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</si>
  <si>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</si>
  <si>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</si>
  <si>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</si>
  <si>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</si>
  <si>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</si>
  <si>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</si>
  <si>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</si>
  <si>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</si>
  <si>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</si>
  <si>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</si>
  <si>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</si>
  <si>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</si>
  <si>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</si>
  <si>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</si>
  <si>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</si>
  <si>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</si>
  <si>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</si>
  <si>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</si>
  <si>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</si>
  <si>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</si>
  <si>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</si>
  <si>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</si>
  <si>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</si>
  <si>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</si>
  <si>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</si>
  <si>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</si>
  <si>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</si>
  <si>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</si>
  <si>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</si>
  <si>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</si>
  <si>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</si>
  <si>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</si>
  <si>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</si>
  <si>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</si>
  <si>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</si>
  <si>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</si>
  <si>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</si>
  <si>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</si>
  <si>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</si>
  <si>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</si>
  <si>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</si>
  <si>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</si>
  <si>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</si>
  <si>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</si>
  <si>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</si>
  <si>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</si>
  <si>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</si>
  <si>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</si>
  <si>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</si>
  <si>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</si>
  <si>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</si>
  <si>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</si>
  <si>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</si>
  <si>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</si>
  <si>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</si>
  <si>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</si>
  <si>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</si>
  <si>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</si>
  <si>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</si>
  <si>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</si>
  <si>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</si>
  <si>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</si>
  <si>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</si>
  <si>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</si>
  <si>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</si>
  <si>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</si>
  <si>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</si>
  <si>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</si>
  <si>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</si>
  <si>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</si>
  <si>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</si>
  <si>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</si>
  <si>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</si>
  <si>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</si>
  <si>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</si>
  <si>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</si>
  <si>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</si>
  <si>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</si>
  <si>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</si>
  <si>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</si>
  <si>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</si>
  <si>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</si>
  <si>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</si>
  <si>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</si>
  <si>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</si>
  <si>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</si>
  <si>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</si>
  <si>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</si>
  <si>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</si>
  <si>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</si>
  <si>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</si>
  <si>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</si>
  <si>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</si>
  <si>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</si>
  <si>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</si>
  <si>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</si>
  <si>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</si>
  <si>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</si>
  <si>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</si>
  <si>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</si>
  <si>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</si>
  <si>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</si>
  <si>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</si>
  <si>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</si>
  <si>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</si>
  <si>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</si>
  <si>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</si>
  <si>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</si>
  <si>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</si>
  <si>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</si>
  <si>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</si>
  <si>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</si>
  <si>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</si>
  <si>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</si>
  <si>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</si>
  <si>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</si>
  <si>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</si>
  <si>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</si>
  <si>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</si>
  <si>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</si>
  <si>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</si>
  <si>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</si>
  <si>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</si>
  <si>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</si>
  <si>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</si>
  <si>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</si>
  <si>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</si>
  <si>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</si>
  <si>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</si>
  <si>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</si>
  <si>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</si>
  <si>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</si>
  <si>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</si>
  <si>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</si>
  <si>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</si>
  <si>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</si>
  <si>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</si>
  <si>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</si>
  <si>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</si>
  <si>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</si>
  <si>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</si>
  <si>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</si>
  <si>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</si>
  <si>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</si>
  <si>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</si>
  <si>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</si>
  <si>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</si>
  <si>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</si>
  <si>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</si>
  <si>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</si>
  <si>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</si>
  <si>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</si>
  <si>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</si>
  <si>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</si>
  <si>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</si>
  <si>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</si>
  <si>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</si>
  <si>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</si>
  <si>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</si>
  <si>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</si>
  <si>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</si>
  <si>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</si>
  <si>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</si>
  <si>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</si>
  <si>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</si>
  <si>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</si>
  <si>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</si>
  <si>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</si>
  <si>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</si>
  <si>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</si>
  <si>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</si>
  <si>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</si>
  <si>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</si>
  <si>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</si>
  <si>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</si>
  <si>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</si>
  <si>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</si>
  <si>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</si>
  <si>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</si>
  <si>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</si>
  <si>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</si>
  <si>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</si>
  <si>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</si>
  <si>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</si>
  <si>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</si>
  <si>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</si>
  <si>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</si>
  <si>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</si>
  <si>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</si>
  <si>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</si>
  <si>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</si>
  <si>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</si>
  <si>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</si>
  <si>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</si>
  <si>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</si>
  <si>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</si>
  <si>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</si>
  <si>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</si>
  <si>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</si>
  <si>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</si>
  <si>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</si>
  <si>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</si>
  <si>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</si>
  <si>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</si>
  <si>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</si>
  <si>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</si>
  <si>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</si>
  <si>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</si>
  <si>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</si>
  <si>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</si>
  <si>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</si>
  <si>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</si>
  <si>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</si>
  <si>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</si>
  <si>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</si>
  <si>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</si>
  <si>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</si>
  <si>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</si>
  <si>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</si>
  <si>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</si>
  <si>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</si>
  <si>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</si>
  <si>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</si>
  <si>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</si>
  <si>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</si>
  <si>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</si>
  <si>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</si>
  <si>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</si>
  <si>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</si>
  <si>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</si>
  <si>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</si>
  <si>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</si>
  <si>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</si>
  <si>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</si>
  <si>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</si>
  <si>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</si>
  <si>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</si>
  <si>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</si>
  <si>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</si>
  <si>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</si>
  <si>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</si>
  <si>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</si>
  <si>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</si>
  <si>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</si>
  <si>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</si>
  <si>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</si>
  <si>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</si>
  <si>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</si>
  <si>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</si>
  <si>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</si>
  <si>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</si>
  <si>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</si>
  <si>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</si>
  <si>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</si>
  <si>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</si>
  <si>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</si>
  <si>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</si>
  <si>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</si>
  <si>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</si>
  <si>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</si>
  <si>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</si>
  <si>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</si>
  <si>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</si>
  <si>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</si>
  <si>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</si>
  <si>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</si>
  <si>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</si>
  <si>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</si>
  <si>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</si>
  <si>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</si>
  <si>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</si>
  <si>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</si>
  <si>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</si>
  <si>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</si>
  <si>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</si>
  <si>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</si>
  <si>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</si>
  <si>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</si>
  <si>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</si>
  <si>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</si>
  <si>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</si>
  <si>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</si>
  <si>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</si>
  <si>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</si>
  <si>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</si>
  <si>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</si>
  <si>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</si>
  <si>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</si>
  <si>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</si>
  <si>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</si>
  <si>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</si>
  <si>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</si>
  <si>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</si>
  <si>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</si>
  <si>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</si>
  <si>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</si>
  <si>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</si>
  <si>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</si>
  <si>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</si>
  <si>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</si>
  <si>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</si>
  <si>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</si>
  <si>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</si>
  <si>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</si>
  <si>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</si>
  <si>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</si>
  <si>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</si>
  <si>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</si>
  <si>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</si>
  <si>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</si>
  <si>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</si>
  <si>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</si>
  <si>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</si>
  <si>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</si>
  <si>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</si>
  <si>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</si>
  <si>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</si>
  <si>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</si>
  <si>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</si>
  <si>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</si>
  <si>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</si>
  <si>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</si>
  <si>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</si>
  <si>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</si>
  <si>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</si>
  <si>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</si>
  <si>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</si>
  <si>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</si>
  <si>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</si>
  <si>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</si>
  <si>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</si>
  <si>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</si>
  <si>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</si>
  <si>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</si>
  <si>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</si>
  <si>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</si>
  <si>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</si>
  <si>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</si>
  <si>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</si>
  <si>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</si>
  <si>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</si>
  <si>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</si>
  <si>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</si>
  <si>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</si>
  <si>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</si>
  <si>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</si>
  <si>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</si>
  <si>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</si>
  <si>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</si>
  <si>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</si>
  <si>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</si>
  <si>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</si>
  <si>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</si>
  <si>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</si>
  <si>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</si>
  <si>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</si>
  <si>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</si>
  <si>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</si>
  <si>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</si>
  <si>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</si>
  <si>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</si>
  <si>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</si>
  <si>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</si>
  <si>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</si>
  <si>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</si>
  <si>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</si>
  <si>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</si>
  <si>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</si>
  <si>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</si>
  <si>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</si>
  <si>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</si>
  <si>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</si>
  <si>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</si>
  <si>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</si>
  <si>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</si>
  <si>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</si>
  <si>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</si>
  <si>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</si>
  <si>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</si>
  <si>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</si>
  <si>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</si>
  <si>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</si>
  <si>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</si>
  <si>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</si>
  <si>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</si>
  <si>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</si>
  <si>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</si>
  <si>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</si>
  <si>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</si>
  <si>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</si>
  <si>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</si>
  <si>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</si>
  <si>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</si>
  <si>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</si>
  <si>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</si>
  <si>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</si>
  <si>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</si>
  <si>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</si>
  <si>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</si>
  <si>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</si>
  <si>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</si>
  <si>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</si>
  <si>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</si>
  <si>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</si>
  <si>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</si>
  <si>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</si>
  <si>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</si>
  <si>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</si>
  <si>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</si>
  <si>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</si>
  <si>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</si>
  <si>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</si>
  <si>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</si>
  <si>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</si>
  <si>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</si>
  <si>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</si>
  <si>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</si>
  <si>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</si>
  <si>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</si>
  <si>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</si>
  <si>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</si>
  <si>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</si>
  <si>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</si>
  <si>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</si>
  <si>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</si>
  <si>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</si>
  <si>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</si>
  <si>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</si>
  <si>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</si>
  <si>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</si>
  <si>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</si>
  <si>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</si>
  <si>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</si>
  <si>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</si>
  <si>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</si>
  <si>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</si>
  <si>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</si>
  <si>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</si>
  <si>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</si>
  <si>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</si>
  <si>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</si>
  <si>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</si>
  <si>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</si>
  <si>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</si>
  <si>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</si>
  <si>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</si>
  <si>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</si>
  <si>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</si>
  <si>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</si>
  <si>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</si>
  <si>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</si>
  <si>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</si>
  <si>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</si>
  <si>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</si>
  <si>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</si>
  <si>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</si>
  <si>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</si>
  <si>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</si>
  <si>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</si>
  <si>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</si>
  <si>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</si>
  <si>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</si>
  <si>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</si>
  <si>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</si>
  <si>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</si>
  <si>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</si>
  <si>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</si>
  <si>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</si>
  <si>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</si>
  <si>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</si>
  <si>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</si>
  <si>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</si>
  <si>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</si>
  <si>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</si>
  <si>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</si>
  <si>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</si>
  <si>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</si>
  <si>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</si>
  <si>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</si>
  <si>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</si>
  <si>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</si>
  <si>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</si>
  <si>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</si>
  <si>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</si>
  <si>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</si>
  <si>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</si>
  <si>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</si>
  <si>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</si>
  <si>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</si>
  <si>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</si>
  <si>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</si>
  <si>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</si>
  <si>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</si>
  <si>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</si>
  <si>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</si>
  <si>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</si>
  <si>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</si>
  <si>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</si>
  <si>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</si>
  <si>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</si>
  <si>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</si>
  <si>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</si>
  <si>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</si>
  <si>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</si>
  <si>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</si>
  <si>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</si>
  <si>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</si>
  <si>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</si>
  <si>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</si>
  <si>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</si>
  <si>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</si>
  <si>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</si>
  <si>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</si>
  <si>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</si>
  <si>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</si>
  <si>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</si>
  <si>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</si>
  <si>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</si>
  <si>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</si>
  <si>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</si>
  <si>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</si>
  <si>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</si>
  <si>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</si>
  <si>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</si>
  <si>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</si>
  <si>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</si>
  <si>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</si>
  <si>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</si>
  <si>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</si>
  <si>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</si>
  <si>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</si>
  <si>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</si>
  <si>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</si>
  <si>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</si>
  <si>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</si>
  <si>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</si>
  <si>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</si>
  <si>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</si>
  <si>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</si>
  <si>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</si>
  <si>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</si>
  <si>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</si>
  <si>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</si>
  <si>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</si>
  <si>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</si>
  <si>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</si>
  <si>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</si>
  <si>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</si>
  <si>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</si>
  <si>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</si>
  <si>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</si>
  <si>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</si>
  <si>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</si>
  <si>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</si>
  <si>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</si>
  <si>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</si>
  <si>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</si>
  <si>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</si>
  <si>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</si>
  <si>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</si>
  <si>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</si>
  <si>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</si>
  <si>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</si>
  <si>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</si>
  <si>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</si>
  <si>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</si>
  <si>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</si>
  <si>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</si>
  <si>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</si>
  <si>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</si>
  <si>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</si>
  <si>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</si>
  <si>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</si>
  <si>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</si>
  <si>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</si>
  <si>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</si>
  <si>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</si>
  <si>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</si>
  <si>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</si>
  <si>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</si>
  <si>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</si>
  <si>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</si>
  <si>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</si>
  <si>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</si>
  <si>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</si>
  <si>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</si>
  <si>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</si>
  <si>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</si>
  <si>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</si>
  <si>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</si>
  <si>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</si>
  <si>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</si>
  <si>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</si>
  <si>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</si>
  <si>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</si>
  <si>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</si>
  <si>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</si>
  <si>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</si>
  <si>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</si>
  <si>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</si>
  <si>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</si>
  <si>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</si>
  <si>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</si>
  <si>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</si>
  <si>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</si>
  <si>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</si>
  <si>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</si>
  <si>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</si>
  <si>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</si>
  <si>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</si>
  <si>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</si>
  <si>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</si>
  <si>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</si>
  <si>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</si>
  <si>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</si>
  <si>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</si>
  <si>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</si>
  <si>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</si>
  <si>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</si>
  <si>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</si>
  <si>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</si>
  <si>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</si>
  <si>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</si>
  <si>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</si>
  <si>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</si>
  <si>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</si>
  <si>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</si>
  <si>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</si>
  <si>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</si>
  <si>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</si>
  <si>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</si>
  <si>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</si>
  <si>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</si>
  <si>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</si>
  <si>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</si>
  <si>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</si>
  <si>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</si>
  <si>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</si>
  <si>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</si>
  <si>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</si>
  <si>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</si>
  <si>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</si>
  <si>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</si>
  <si>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</si>
  <si>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</si>
  <si>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</si>
  <si>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</si>
  <si>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</si>
  <si>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</si>
  <si>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</si>
  <si>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</si>
  <si>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</si>
  <si>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</si>
  <si>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</si>
  <si>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</si>
  <si>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</si>
  <si>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</si>
  <si>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</si>
  <si>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</si>
  <si>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</si>
  <si>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</si>
  <si>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</si>
  <si>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</si>
  <si>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</si>
  <si>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</si>
  <si>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</si>
  <si>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</si>
  <si>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</si>
  <si>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</si>
  <si>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</si>
  <si>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</si>
  <si>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</si>
  <si>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</si>
  <si>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</si>
  <si>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</si>
  <si>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</si>
  <si>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</si>
  <si>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</si>
  <si>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</si>
  <si>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</si>
  <si>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</si>
  <si>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</si>
  <si>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</si>
  <si>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</si>
  <si>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</si>
  <si>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</si>
  <si>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</si>
  <si>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</si>
  <si>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</si>
  <si>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</si>
  <si>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</si>
  <si>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</si>
  <si>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</si>
  <si>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</si>
  <si>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</si>
  <si>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</si>
  <si>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</si>
  <si>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</si>
  <si>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</si>
  <si>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</si>
  <si>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</si>
  <si>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</si>
  <si>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</si>
  <si>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</si>
  <si>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</si>
  <si>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</si>
  <si>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</si>
  <si>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</si>
  <si>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</si>
  <si>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</si>
  <si>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</si>
  <si>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</si>
  <si>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</si>
  <si>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</si>
  <si>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</si>
  <si>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</si>
  <si>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</si>
  <si>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</si>
  <si>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</si>
  <si>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</si>
  <si>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</si>
  <si>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</si>
  <si>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</si>
  <si>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</si>
  <si>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</si>
  <si>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</si>
  <si>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</si>
  <si>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</si>
  <si>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</si>
  <si>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</si>
  <si>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</si>
  <si>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</si>
  <si>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</si>
  <si>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</si>
  <si>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</si>
  <si>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</si>
  <si>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</si>
  <si>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</si>
  <si>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</si>
  <si>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</si>
  <si>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</si>
  <si>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</si>
  <si>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</si>
  <si>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</si>
  <si>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</si>
  <si>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</si>
  <si>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</si>
  <si>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</si>
  <si>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</si>
  <si>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</si>
  <si>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</si>
  <si>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</si>
  <si>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</si>
  <si>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</si>
  <si>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</si>
  <si>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</si>
  <si>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</si>
  <si>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</si>
  <si>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</si>
  <si>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</si>
  <si>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</si>
  <si>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</si>
  <si>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</si>
  <si>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</si>
  <si>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</si>
  <si>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</si>
  <si>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</si>
  <si>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</si>
  <si>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</si>
  <si>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</si>
  <si>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</si>
  <si>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</si>
  <si>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</si>
  <si>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</si>
  <si>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</si>
  <si>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</si>
  <si>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</si>
  <si>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</si>
  <si>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</si>
  <si>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</si>
  <si>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</si>
  <si>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</si>
  <si>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</si>
  <si>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</si>
  <si>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</si>
  <si>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</si>
  <si>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</si>
  <si>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</si>
  <si>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</si>
  <si>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</si>
  <si>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</si>
  <si>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</si>
  <si>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</si>
  <si>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</si>
  <si>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</si>
  <si>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</si>
  <si>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</si>
  <si>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</si>
  <si>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</si>
  <si>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</si>
  <si>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</si>
  <si>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</si>
  <si>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</si>
  <si>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</si>
  <si>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</si>
  <si>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</si>
  <si>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</si>
  <si>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</si>
  <si>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</si>
  <si>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</si>
  <si>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</si>
  <si>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</si>
  <si>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</si>
  <si>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</si>
  <si>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</si>
  <si>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</si>
  <si>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</si>
  <si>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</si>
  <si>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</si>
  <si>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</si>
  <si>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</si>
  <si>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</si>
  <si>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</si>
  <si>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</si>
  <si>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</si>
  <si>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</si>
  <si>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</si>
  <si>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</si>
  <si>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</si>
  <si>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</si>
  <si>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</si>
  <si>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</si>
  <si>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</si>
  <si>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</si>
  <si>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</si>
  <si>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</si>
  <si>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</si>
  <si>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</si>
  <si>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</si>
  <si>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</si>
  <si>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</si>
  <si>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</si>
  <si>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</si>
  <si>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</si>
  <si>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</si>
  <si>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</si>
  <si>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</si>
  <si>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</si>
  <si>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</si>
  <si>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</si>
  <si>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</si>
  <si>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</si>
  <si>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</si>
  <si>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</si>
  <si>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</si>
  <si>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</si>
  <si>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</si>
  <si>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</si>
  <si>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</si>
  <si>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</si>
  <si>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</si>
  <si>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</si>
  <si>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</si>
  <si>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</si>
  <si>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</si>
  <si>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</si>
  <si>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</si>
  <si>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</si>
  <si>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</si>
  <si>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</si>
  <si>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</si>
  <si>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</si>
  <si>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</si>
  <si>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</si>
  <si>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</si>
  <si>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</si>
  <si>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</si>
  <si>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</si>
  <si>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</si>
  <si>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</si>
  <si>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</si>
  <si>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</si>
  <si>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</si>
  <si>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</si>
  <si>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</si>
  <si>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</si>
  <si>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</si>
  <si>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</si>
  <si>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</si>
  <si>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</si>
  <si>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</si>
  <si>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</si>
  <si>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</si>
  <si>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</si>
  <si>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</si>
  <si>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</si>
  <si>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</si>
  <si>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</si>
  <si>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</si>
  <si>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</si>
  <si>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</si>
  <si>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</si>
  <si>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</si>
  <si>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</si>
  <si>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</si>
  <si>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</si>
  <si>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</si>
  <si>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</si>
  <si>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</si>
  <si>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</si>
  <si>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</si>
  <si>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</si>
  <si>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</si>
  <si>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</si>
  <si>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</si>
  <si>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</si>
  <si>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</si>
  <si>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</si>
  <si>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</si>
  <si>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</si>
  <si>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</si>
  <si>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</si>
  <si>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</si>
  <si>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</si>
  <si>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</si>
  <si>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</si>
  <si>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</si>
  <si>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</si>
  <si>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</si>
  <si>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</si>
  <si>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</si>
  <si>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</si>
  <si>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</si>
  <si>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</si>
  <si>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</si>
  <si>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</si>
  <si>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</si>
  <si>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</si>
  <si>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</si>
  <si>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</si>
  <si>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</si>
  <si>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</si>
  <si>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</si>
  <si>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</si>
  <si>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</si>
  <si>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</si>
  <si>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</si>
  <si>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</si>
  <si>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</si>
  <si>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</si>
  <si>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</si>
  <si>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</si>
  <si>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</si>
  <si>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</si>
  <si>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</si>
  <si>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</si>
  <si>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</si>
  <si>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</si>
  <si>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</si>
  <si>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</si>
  <si>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</si>
  <si>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</si>
  <si>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</si>
  <si>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</si>
  <si>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</si>
  <si>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</si>
  <si>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</si>
  <si>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</si>
  <si>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</si>
  <si>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</si>
  <si>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</si>
  <si>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</si>
  <si>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</si>
  <si>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</si>
  <si>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</si>
  <si>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</si>
  <si>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</si>
  <si>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</si>
  <si>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</si>
  <si>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</si>
  <si>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</si>
  <si>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</si>
  <si>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</si>
  <si>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</si>
  <si>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</si>
  <si>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</si>
  <si>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</si>
  <si>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</si>
  <si>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</si>
  <si>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</si>
  <si>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</si>
  <si>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</si>
  <si>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</si>
  <si>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</si>
  <si>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</si>
  <si>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</si>
  <si>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</si>
  <si>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</si>
  <si>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</si>
  <si>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</si>
  <si>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</si>
  <si>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</si>
  <si>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</si>
  <si>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</si>
  <si>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</si>
  <si>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</si>
  <si>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</si>
  <si>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</si>
  <si>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</si>
  <si>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</si>
  <si>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</si>
  <si>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</si>
  <si>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</si>
  <si>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</si>
  <si>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</si>
  <si>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</si>
  <si>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</si>
  <si>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</si>
  <si>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</si>
  <si>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</si>
  <si>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</si>
  <si>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</si>
  <si>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</si>
  <si>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</si>
  <si>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</si>
  <si>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</si>
  <si>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</si>
  <si>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</si>
  <si>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</si>
  <si>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</si>
  <si>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</si>
  <si>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</si>
  <si>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</si>
  <si>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</si>
  <si>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</si>
  <si>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</si>
  <si>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</si>
  <si>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</si>
  <si>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</si>
  <si>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</si>
  <si>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</si>
  <si>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</si>
  <si>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</si>
  <si>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</si>
  <si>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</si>
  <si>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</si>
  <si>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</si>
  <si>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</si>
  <si>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</si>
  <si>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</si>
  <si>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</si>
  <si>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</si>
  <si>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</si>
  <si>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</si>
  <si>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</si>
  <si>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</si>
  <si>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</si>
  <si>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</si>
  <si>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</si>
  <si>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</si>
  <si>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</si>
  <si>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</si>
  <si>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</si>
  <si>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</si>
  <si>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</si>
  <si>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</si>
  <si>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</si>
  <si>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</si>
  <si>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</si>
  <si>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</si>
  <si>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</si>
  <si>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</si>
  <si>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</si>
  <si>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</si>
  <si>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</si>
  <si>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</si>
  <si>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</si>
  <si>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</si>
  <si>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</si>
  <si>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</si>
  <si>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</si>
  <si>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</si>
  <si>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</si>
  <si>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</si>
  <si>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</si>
  <si>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</si>
  <si>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</si>
  <si>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</si>
  <si>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</si>
  <si>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</si>
  <si>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</si>
  <si>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</si>
  <si>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</si>
  <si>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</si>
  <si>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</si>
  <si>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</si>
  <si>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</si>
  <si>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</si>
  <si>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</si>
  <si>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</si>
  <si>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</si>
  <si>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</si>
  <si>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</si>
  <si>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</si>
  <si>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</si>
  <si>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</si>
  <si>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</si>
  <si>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</si>
  <si>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</si>
  <si>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</si>
  <si>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</si>
  <si>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</si>
  <si>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</si>
  <si>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</si>
  <si>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</si>
  <si>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</si>
  <si>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</si>
  <si>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</si>
  <si>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</si>
  <si>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</si>
  <si>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</si>
  <si>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</si>
  <si>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</si>
  <si>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</si>
  <si>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</si>
  <si>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</si>
  <si>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</si>
  <si>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</si>
  <si>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</si>
  <si>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</si>
  <si>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</si>
  <si>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</si>
  <si>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</si>
  <si>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</si>
  <si>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</si>
  <si>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</si>
  <si>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</si>
  <si>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</si>
  <si>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</si>
  <si>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</si>
  <si>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</si>
  <si>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</si>
  <si>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</si>
  <si>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</si>
  <si>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</si>
  <si>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</si>
  <si>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</si>
  <si>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</si>
  <si>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</si>
  <si>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</si>
  <si>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</si>
  <si>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</si>
  <si>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</si>
  <si>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</si>
  <si>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</si>
  <si>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</si>
  <si>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</si>
  <si>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</si>
  <si>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</si>
  <si>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</si>
  <si>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</si>
  <si>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</si>
  <si>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</si>
  <si>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</si>
  <si>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</si>
  <si>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</si>
  <si>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</si>
  <si>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</si>
  <si>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</si>
  <si>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</si>
  <si>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</si>
  <si>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</si>
  <si>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</si>
  <si>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</si>
  <si>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</si>
  <si>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</si>
  <si>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</si>
  <si>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</si>
  <si>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</si>
  <si>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</si>
  <si>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</si>
  <si>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</si>
  <si>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</si>
  <si>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</si>
  <si>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</si>
  <si>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</si>
  <si>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</si>
  <si>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</si>
  <si>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</si>
  <si>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</si>
  <si>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</si>
  <si>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</si>
  <si>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</si>
  <si>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</si>
  <si>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</si>
  <si>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</si>
  <si>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</si>
  <si>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</si>
  <si>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</si>
  <si>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</si>
  <si>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</si>
  <si>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</si>
  <si>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</si>
  <si>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</si>
  <si>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</si>
  <si>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</si>
  <si>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</si>
  <si>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</si>
  <si>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</si>
  <si>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</si>
  <si>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</si>
  <si>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</si>
  <si>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</si>
  <si>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</si>
  <si>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</si>
  <si>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</si>
  <si>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</si>
  <si>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</si>
  <si>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</si>
  <si>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</si>
  <si>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</si>
  <si>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</si>
  <si>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</si>
  <si>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</si>
  <si>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</si>
  <si>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</si>
  <si>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</si>
  <si>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</si>
  <si>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</si>
  <si>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</si>
  <si>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</si>
  <si>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</si>
  <si>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</si>
  <si>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</si>
  <si>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</si>
  <si>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</si>
  <si>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</si>
  <si>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</si>
  <si>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</si>
  <si>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</si>
  <si>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</si>
  <si>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</si>
  <si>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</si>
  <si>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</si>
  <si>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</si>
  <si>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</si>
  <si>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</si>
  <si>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</si>
  <si>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</si>
  <si>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</si>
  <si>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</si>
  <si>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</si>
  <si>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</si>
  <si>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</si>
  <si>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</si>
  <si>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</si>
  <si>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</si>
  <si>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</si>
  <si>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</si>
  <si>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</si>
  <si>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</si>
  <si>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</si>
  <si>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</si>
  <si>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</si>
  <si>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</si>
  <si>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</si>
  <si>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</si>
  <si>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</si>
  <si>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</si>
  <si>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</si>
  <si>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</si>
  <si>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</si>
  <si>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</si>
  <si>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</si>
  <si>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</si>
  <si>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</si>
  <si>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</si>
  <si>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</si>
  <si>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</si>
  <si>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</si>
  <si>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</si>
  <si>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</si>
  <si>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</si>
  <si>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</si>
  <si>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</si>
  <si>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</si>
  <si>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</si>
  <si>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</si>
  <si>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</si>
  <si>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</si>
  <si>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</si>
  <si>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</si>
  <si>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</si>
  <si>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</si>
  <si>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</si>
  <si>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</si>
  <si>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</si>
  <si>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</si>
  <si>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</si>
  <si>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</si>
  <si>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</si>
  <si>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</si>
  <si>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</si>
  <si>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</si>
  <si>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</si>
  <si>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</si>
  <si>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</si>
  <si>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</si>
  <si>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</si>
  <si>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</si>
  <si>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</si>
  <si>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</si>
  <si>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</si>
  <si>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</si>
  <si>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</si>
  <si>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</si>
  <si>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</si>
  <si>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</si>
  <si>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</si>
  <si>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</si>
  <si>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</si>
  <si>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</si>
  <si>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</si>
  <si>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</si>
  <si>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</si>
  <si>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</si>
  <si>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</si>
  <si>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</si>
  <si>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</si>
  <si>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</si>
  <si>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</si>
  <si>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</si>
  <si>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</si>
  <si>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</si>
  <si>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</si>
  <si>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</si>
  <si>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</si>
  <si>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</si>
  <si>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</si>
  <si>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</si>
  <si>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</si>
  <si>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</si>
  <si>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</si>
  <si>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</si>
  <si>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</si>
  <si>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</si>
  <si>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</si>
  <si>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</si>
  <si>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</si>
  <si>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</si>
  <si>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</si>
  <si>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</si>
  <si>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</si>
  <si>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</si>
  <si>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</si>
  <si>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</si>
  <si>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</si>
  <si>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</si>
  <si>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</si>
  <si>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</si>
  <si>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</si>
  <si>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</si>
  <si>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</si>
  <si>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</si>
  <si>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</si>
  <si>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</si>
  <si>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</si>
  <si>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</si>
  <si>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</si>
  <si>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</si>
  <si>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</si>
  <si>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</si>
  <si>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</si>
  <si>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</si>
  <si>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</si>
  <si>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</si>
  <si>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</si>
  <si>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</si>
  <si>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</si>
  <si>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</si>
  <si>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</si>
  <si>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</si>
  <si>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</si>
  <si>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</si>
  <si>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</si>
  <si>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</si>
  <si>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</si>
  <si>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</si>
  <si>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</si>
  <si>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</si>
  <si>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</si>
  <si>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</si>
  <si>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</si>
  <si>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</si>
  <si>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</si>
  <si>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</si>
  <si>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</si>
  <si>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</si>
  <si>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</si>
  <si>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</si>
  <si>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</si>
  <si>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</si>
  <si>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</si>
  <si>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</si>
  <si>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</si>
  <si>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</si>
  <si>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</si>
  <si>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</si>
  <si>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</si>
  <si>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</si>
  <si>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</si>
  <si>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</si>
  <si>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</si>
  <si>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</si>
  <si>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</si>
  <si>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</si>
  <si>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</si>
  <si>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</si>
  <si>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</si>
  <si>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</si>
  <si>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</si>
  <si>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</si>
  <si>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</si>
  <si>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</si>
  <si>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</si>
  <si>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</si>
  <si>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</si>
  <si>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</si>
  <si>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</si>
  <si>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</si>
  <si>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</si>
  <si>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</si>
  <si>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</si>
  <si>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</si>
  <si>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</si>
  <si>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</si>
  <si>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</si>
  <si>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</si>
  <si>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</si>
  <si>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</si>
  <si>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</si>
  <si>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</si>
  <si>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</si>
  <si>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</si>
  <si>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</si>
  <si>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</si>
  <si>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</si>
  <si>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</si>
  <si>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</si>
  <si>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</si>
  <si>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</si>
  <si>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</si>
  <si>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</si>
  <si>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</si>
  <si>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</si>
  <si>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</si>
  <si>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</si>
  <si>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</si>
  <si>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</si>
  <si>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</si>
  <si>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</si>
  <si>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</si>
  <si>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</si>
  <si>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</si>
  <si>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</si>
  <si>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</si>
  <si>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</si>
  <si>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</si>
  <si>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</si>
  <si>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</si>
  <si>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</si>
  <si>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</si>
  <si>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</si>
  <si>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</si>
  <si>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</si>
  <si>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</si>
  <si>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</si>
  <si>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</si>
  <si>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</si>
  <si>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</si>
  <si>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</si>
  <si>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</si>
  <si>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</si>
  <si>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</si>
  <si>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</si>
  <si>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</si>
  <si>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</si>
  <si>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</si>
  <si>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</si>
  <si>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</si>
  <si>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</si>
  <si>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</si>
  <si>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</si>
  <si>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</si>
  <si>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</si>
  <si>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</si>
  <si>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</si>
  <si>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</si>
  <si>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</si>
  <si>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</si>
  <si>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</si>
  <si>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</si>
  <si>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</si>
  <si>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</si>
  <si>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</si>
  <si>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</si>
  <si>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</si>
  <si>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</si>
  <si>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</si>
  <si>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</si>
  <si>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</si>
  <si>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</si>
  <si>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</si>
  <si>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</si>
  <si>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</si>
  <si>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</si>
  <si>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</si>
  <si>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</si>
  <si>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</si>
  <si>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</si>
  <si>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</si>
  <si>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</si>
  <si>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</si>
  <si>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</si>
  <si>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</si>
  <si>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</si>
  <si>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</si>
  <si>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</si>
  <si>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</si>
  <si>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</si>
  <si>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</si>
  <si>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</si>
  <si>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</si>
  <si>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</si>
  <si>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</si>
  <si>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</si>
  <si>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</si>
  <si>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</si>
  <si>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</si>
  <si>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</si>
  <si>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</si>
  <si>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</si>
  <si>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</si>
  <si>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</si>
  <si>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</si>
  <si>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</si>
  <si>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</si>
  <si>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</si>
  <si>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</si>
  <si>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</si>
  <si>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</si>
  <si>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</si>
  <si>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</si>
  <si>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</si>
  <si>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</si>
  <si>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</si>
  <si>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</si>
  <si>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</si>
  <si>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</si>
  <si>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</si>
  <si>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</si>
  <si>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</si>
  <si>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</si>
  <si>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</si>
  <si>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</si>
  <si>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</si>
  <si>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</si>
  <si>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</si>
  <si>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</si>
  <si>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</si>
  <si>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</si>
  <si>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</si>
  <si>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</si>
  <si>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</si>
  <si>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</si>
  <si>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</si>
  <si>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</si>
  <si>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</si>
  <si>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</si>
  <si>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</si>
  <si>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</si>
  <si>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</si>
  <si>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</si>
  <si>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</si>
  <si>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</si>
  <si>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</si>
  <si>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</si>
  <si>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</si>
  <si>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</si>
  <si>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</si>
  <si>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</si>
  <si>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</si>
  <si>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</si>
  <si>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</si>
  <si>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</si>
  <si>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</si>
  <si>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</si>
  <si>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</si>
  <si>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</si>
  <si>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</si>
  <si>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</si>
  <si>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</si>
  <si>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</si>
  <si>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</si>
  <si>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</si>
  <si>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</si>
  <si>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</si>
  <si>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</si>
  <si>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</si>
  <si>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</si>
  <si>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</si>
  <si>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</si>
  <si>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</si>
  <si>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</si>
  <si>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</si>
  <si>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</si>
  <si>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</si>
  <si>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</si>
  <si>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</si>
  <si>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</si>
  <si>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</si>
  <si>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</si>
  <si>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</si>
  <si>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</si>
  <si>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</si>
  <si>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</si>
  <si>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</si>
  <si>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</si>
  <si>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</si>
  <si>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</si>
  <si>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</si>
  <si>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</si>
  <si>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</si>
  <si>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</si>
  <si>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</si>
  <si>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</si>
  <si>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</si>
  <si>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</si>
  <si>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</si>
  <si>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</si>
  <si>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</si>
  <si>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</si>
  <si>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</si>
  <si>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</si>
  <si>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</si>
  <si>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</si>
  <si>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</si>
  <si>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</si>
  <si>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</si>
  <si>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</si>
  <si>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</si>
  <si>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</si>
  <si>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</si>
  <si>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</si>
  <si>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</si>
  <si>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</si>
  <si>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</si>
  <si>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</si>
  <si>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</si>
  <si>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</si>
  <si>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</si>
  <si>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</si>
  <si>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</si>
  <si>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</si>
  <si>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</si>
  <si>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</si>
  <si>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</si>
  <si>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</si>
  <si>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</si>
  <si>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</si>
  <si>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</si>
  <si>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</si>
  <si>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</si>
  <si>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</si>
  <si>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</si>
  <si>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</si>
  <si>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</si>
  <si>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</si>
  <si>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</si>
  <si>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</si>
  <si>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</si>
  <si>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</si>
  <si>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</si>
  <si>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</si>
  <si>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</si>
  <si>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</si>
  <si>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</si>
  <si>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</si>
  <si>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</si>
  <si>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</si>
  <si>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</si>
  <si>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</si>
  <si>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</si>
  <si>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</si>
  <si>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</si>
  <si>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</si>
  <si>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</si>
  <si>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</si>
  <si>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</si>
  <si>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</si>
  <si>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</si>
  <si>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</si>
  <si>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</si>
  <si>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</si>
  <si>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</si>
  <si>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</si>
  <si>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</si>
  <si>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</si>
  <si>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</si>
  <si>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</si>
  <si>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</si>
  <si>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</si>
  <si>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</si>
  <si>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</si>
  <si>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</si>
  <si>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</si>
  <si>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</si>
  <si>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</si>
  <si>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</si>
  <si>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</si>
  <si>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</si>
  <si>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</si>
  <si>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</si>
  <si>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</si>
  <si>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</si>
  <si>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</si>
  <si>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</si>
  <si>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</si>
  <si>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</si>
  <si>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</si>
  <si>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</si>
  <si>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</si>
  <si>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</si>
  <si>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</si>
  <si>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</si>
  <si>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</si>
  <si>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</si>
  <si>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</si>
  <si>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</si>
  <si>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</si>
  <si>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</si>
  <si>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</si>
  <si>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</si>
  <si>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</si>
  <si>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</si>
  <si>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</si>
  <si>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</si>
  <si>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</si>
  <si>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</si>
  <si>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</si>
  <si>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</si>
  <si>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</si>
  <si>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</si>
  <si>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</si>
  <si>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</si>
  <si>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</si>
  <si>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</si>
  <si>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</si>
  <si>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</si>
  <si>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</si>
  <si>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</si>
  <si>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</si>
  <si>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</si>
  <si>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</si>
  <si>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</si>
  <si>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</si>
  <si>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</si>
  <si>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</si>
  <si>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</si>
  <si>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</si>
  <si>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</si>
  <si>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</si>
  <si>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</si>
  <si>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</si>
  <si>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</si>
  <si>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</si>
  <si>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</si>
  <si>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</si>
  <si>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</si>
  <si>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</si>
  <si>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</si>
  <si>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</si>
  <si>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</si>
  <si>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</si>
  <si>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</si>
  <si>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</si>
  <si>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</si>
  <si>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</si>
  <si>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</si>
  <si>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</si>
  <si>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</si>
  <si>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</si>
  <si>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</si>
  <si>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</si>
  <si>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</si>
  <si>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</si>
  <si>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</si>
  <si>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</si>
  <si>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</si>
  <si>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</si>
  <si>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</si>
  <si>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</si>
  <si>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</si>
  <si>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</si>
  <si>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</si>
  <si>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</si>
  <si>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</si>
  <si>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</si>
  <si>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</si>
  <si>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</si>
  <si>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</si>
  <si>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</si>
  <si>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</si>
  <si>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</si>
  <si>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</si>
  <si>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</si>
  <si>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</si>
  <si>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</si>
  <si>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</si>
  <si>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</si>
  <si>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</si>
  <si>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</si>
  <si>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</si>
  <si>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</si>
  <si>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</si>
  <si>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</si>
  <si>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</si>
  <si>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</si>
  <si>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</si>
  <si>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</si>
  <si>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</si>
  <si>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</si>
  <si>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</si>
  <si>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</si>
  <si>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</si>
  <si>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</si>
  <si>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</si>
  <si>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</si>
  <si>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</si>
  <si>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</si>
  <si>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</si>
  <si>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</si>
  <si>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</si>
  <si>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</si>
  <si>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</si>
  <si>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</si>
  <si>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</si>
  <si>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</si>
  <si>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</si>
  <si>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</si>
  <si>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</si>
  <si>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</si>
  <si>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</si>
  <si>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</si>
  <si>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</si>
  <si>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</si>
  <si>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</si>
  <si>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</si>
  <si>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</si>
  <si>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</si>
  <si>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</si>
  <si>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</si>
  <si>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</si>
  <si>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</si>
  <si>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</si>
  <si>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</si>
  <si>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</si>
  <si>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</si>
  <si>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</si>
  <si>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</si>
  <si>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</si>
  <si>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</si>
  <si>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</si>
  <si>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</si>
  <si>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</si>
  <si>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</si>
  <si>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</si>
  <si>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</si>
  <si>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</si>
  <si>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</si>
  <si>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</si>
  <si>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</si>
  <si>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</si>
  <si>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</si>
  <si>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</si>
  <si>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</si>
  <si>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</si>
  <si>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</si>
  <si>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</si>
  <si>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</si>
  <si>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</si>
  <si>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</si>
  <si>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</si>
  <si>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</si>
  <si>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</si>
  <si>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</si>
  <si>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</si>
  <si>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</si>
  <si>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</si>
  <si>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</si>
  <si>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</si>
  <si>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</si>
  <si>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</si>
  <si>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</si>
  <si>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</si>
  <si>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</si>
  <si>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</si>
  <si>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</si>
  <si>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</si>
  <si>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</si>
  <si>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</si>
  <si>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</si>
  <si>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</si>
  <si>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</si>
  <si>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</si>
  <si>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</si>
  <si>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</si>
  <si>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</si>
  <si>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</si>
  <si>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</si>
  <si>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</si>
  <si>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</si>
  <si>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</si>
  <si>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</si>
  <si>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</si>
  <si>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</si>
  <si>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</si>
  <si>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</si>
  <si>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</si>
  <si>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</si>
  <si>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</si>
  <si>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</si>
  <si>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</si>
  <si>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</si>
  <si>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</si>
  <si>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</si>
  <si>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</si>
  <si>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</si>
  <si>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</si>
  <si>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</si>
  <si>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</si>
  <si>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</si>
  <si>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</si>
  <si>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</si>
  <si>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</si>
  <si>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</si>
  <si>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</si>
  <si>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</si>
  <si>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</si>
  <si>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</si>
  <si>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</si>
  <si>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</si>
  <si>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</si>
  <si>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</si>
  <si>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</si>
  <si>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</si>
  <si>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</si>
  <si>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</si>
  <si>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</si>
  <si>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</si>
  <si>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</si>
  <si>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</si>
  <si>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</si>
  <si>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</si>
  <si>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</si>
  <si>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</si>
  <si>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</si>
  <si>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</si>
  <si>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</si>
  <si>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</si>
  <si>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</si>
  <si>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</si>
  <si>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</si>
  <si>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</si>
  <si>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</si>
  <si>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</si>
  <si>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</si>
  <si>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</si>
  <si>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</si>
  <si>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</si>
  <si>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</si>
  <si>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</si>
  <si>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</si>
  <si>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</si>
  <si>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</si>
  <si>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</si>
  <si>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</si>
  <si>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</si>
  <si>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</si>
  <si>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</si>
  <si>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</si>
  <si>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</si>
  <si>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</si>
  <si>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</si>
  <si>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</si>
  <si>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</si>
  <si>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</si>
  <si>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</si>
  <si>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</si>
  <si>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</si>
  <si>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</si>
  <si>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</si>
  <si>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</si>
  <si>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</si>
  <si>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</si>
  <si>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</si>
  <si>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</si>
  <si>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</si>
  <si>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</si>
  <si>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</si>
  <si>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</si>
  <si>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</si>
  <si>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</si>
  <si>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</si>
  <si>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</si>
  <si>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</si>
  <si>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</si>
  <si>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</si>
  <si>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</si>
  <si>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</si>
  <si>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</si>
  <si>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</si>
  <si>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</si>
  <si>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</si>
  <si>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</si>
  <si>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</si>
  <si>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</si>
  <si>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</si>
  <si>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</si>
  <si>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</si>
  <si>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</si>
  <si>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</si>
  <si>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</si>
  <si>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</si>
  <si>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</si>
  <si>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</si>
  <si>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</si>
  <si>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</si>
  <si>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</si>
  <si>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</si>
  <si>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</si>
  <si>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</si>
  <si>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</si>
  <si>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</si>
  <si>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</si>
  <si>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</si>
  <si>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</si>
  <si>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</si>
  <si>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</si>
  <si>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</si>
  <si>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</si>
  <si>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</si>
  <si>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</si>
  <si>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</si>
  <si>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</si>
  <si>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</si>
  <si>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</si>
  <si>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</si>
  <si>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</si>
  <si>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</si>
  <si>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</si>
  <si>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</si>
  <si>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</si>
  <si>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</si>
  <si>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</si>
  <si>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</si>
  <si>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</si>
  <si>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</si>
  <si>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</si>
  <si>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</si>
  <si>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</si>
  <si>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</si>
  <si>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</si>
  <si>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</si>
  <si>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</si>
  <si>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</si>
  <si>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</si>
  <si>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</si>
  <si>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</si>
  <si>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</si>
  <si>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</si>
  <si>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</si>
  <si>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</si>
  <si>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</si>
  <si>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</si>
  <si>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</si>
  <si>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</si>
  <si>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</si>
  <si>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</si>
  <si>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</si>
  <si>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</si>
  <si>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</si>
  <si>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</si>
  <si>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</si>
  <si>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</si>
  <si>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</si>
  <si>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</si>
  <si>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</si>
  <si>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</si>
  <si>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</si>
  <si>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</si>
  <si>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</si>
  <si>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</si>
  <si>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</si>
  <si>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</si>
  <si>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</si>
  <si>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</si>
  <si>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</si>
  <si>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</si>
  <si>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</si>
  <si>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</si>
  <si>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</si>
  <si>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</si>
  <si>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</si>
  <si>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</si>
  <si>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</si>
  <si>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</si>
  <si>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</si>
  <si>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</si>
  <si>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</si>
  <si>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</si>
  <si>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</si>
  <si>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</si>
  <si>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</si>
  <si>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</si>
  <si>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</si>
  <si>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</si>
  <si>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</si>
  <si>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</si>
  <si>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</si>
  <si>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</si>
  <si>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</si>
  <si>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</si>
  <si>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</si>
  <si>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</si>
  <si>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</si>
  <si>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</si>
  <si>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</si>
  <si>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</si>
  <si>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</si>
  <si>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</si>
  <si>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</si>
  <si>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</si>
  <si>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</si>
  <si>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</si>
  <si>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</si>
  <si>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</si>
  <si>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</si>
  <si>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</si>
  <si>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</si>
  <si>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</si>
  <si>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</si>
  <si>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</si>
  <si>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</si>
  <si>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</si>
  <si>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</si>
  <si>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</si>
  <si>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</si>
  <si>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</si>
  <si>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</si>
  <si>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</si>
  <si>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</si>
  <si>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</si>
  <si>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</si>
  <si>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</si>
  <si>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</si>
  <si>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</si>
  <si>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</si>
  <si>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</si>
  <si>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</si>
  <si>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</si>
  <si>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</si>
  <si>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</si>
  <si>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</si>
  <si>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</si>
  <si>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</si>
  <si>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</si>
  <si>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</si>
  <si>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</si>
  <si>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</si>
  <si>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</si>
  <si>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</si>
  <si>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</si>
  <si>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</si>
  <si>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</si>
  <si>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</si>
  <si>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</si>
  <si>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</si>
  <si>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</si>
  <si>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</si>
  <si>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</si>
  <si>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</si>
  <si>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</si>
  <si>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</si>
  <si>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</si>
  <si>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</si>
  <si>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</si>
  <si>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</si>
  <si>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</si>
  <si>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</si>
  <si>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</si>
  <si>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</si>
  <si>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</si>
  <si>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</si>
  <si>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</si>
  <si>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</si>
  <si>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</si>
  <si>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</si>
  <si>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</si>
  <si>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</si>
  <si>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</si>
  <si>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</si>
  <si>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</si>
  <si>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</si>
  <si>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</si>
  <si>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</si>
  <si>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</si>
  <si>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</si>
  <si>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</si>
  <si>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</si>
  <si>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</si>
  <si>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</si>
  <si>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</si>
  <si>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</si>
  <si>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</si>
  <si>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</si>
  <si>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</si>
  <si>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</si>
  <si>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</si>
  <si>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</si>
  <si>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</si>
  <si>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</si>
  <si>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</si>
  <si>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</si>
  <si>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</si>
  <si>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</si>
  <si>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</si>
  <si>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</si>
  <si>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</si>
  <si>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</si>
  <si>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</si>
  <si>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</si>
  <si>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</si>
  <si>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</si>
  <si>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</si>
  <si>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</si>
  <si>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</si>
  <si>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</si>
  <si>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</si>
  <si>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</si>
  <si>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</si>
  <si>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</si>
  <si>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</si>
  <si>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</si>
  <si>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</si>
  <si>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</si>
  <si>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</si>
  <si>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</si>
  <si>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</si>
  <si>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</si>
  <si>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</si>
  <si>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</si>
  <si>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</si>
  <si>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</si>
  <si>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</si>
  <si>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</si>
  <si>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</si>
  <si>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</si>
  <si>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</si>
  <si>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</si>
  <si>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</si>
  <si>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</si>
  <si>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</si>
  <si>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</si>
  <si>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</si>
  <si>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</si>
  <si>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</si>
  <si>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</si>
  <si>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</si>
  <si>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</si>
  <si>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</si>
  <si>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</si>
  <si>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</si>
  <si>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</si>
  <si>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</si>
  <si>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</si>
  <si>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</si>
  <si>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</si>
  <si>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</si>
  <si>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</si>
  <si>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</si>
  <si>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</si>
  <si>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</si>
  <si>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</si>
  <si>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</si>
  <si>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</si>
  <si>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</si>
  <si>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</si>
  <si>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</si>
  <si>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</si>
  <si>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</si>
  <si>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</si>
  <si>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</si>
  <si>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</si>
  <si>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</si>
  <si>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</si>
  <si>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</si>
  <si>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</si>
  <si>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</si>
  <si>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</si>
  <si>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</si>
  <si>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</si>
  <si>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</si>
  <si>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</si>
  <si>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</si>
  <si>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</si>
  <si>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</si>
  <si>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</si>
  <si>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</si>
  <si>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</si>
  <si>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</si>
  <si>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</si>
  <si>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</si>
  <si>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</si>
  <si>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</si>
  <si>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</si>
  <si>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</si>
  <si>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</si>
  <si>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</si>
  <si>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</si>
  <si>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</si>
  <si>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</si>
  <si>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</si>
  <si>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</si>
  <si>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</si>
  <si>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</si>
  <si>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</si>
  <si>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</si>
  <si>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</si>
  <si>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</si>
  <si>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</si>
  <si>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</si>
  <si>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</si>
  <si>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</si>
  <si>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</si>
  <si>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</si>
  <si>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</si>
  <si>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</si>
  <si>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</si>
  <si>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</si>
  <si>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</si>
  <si>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</si>
  <si>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</si>
  <si>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</si>
  <si>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</si>
  <si>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</si>
  <si>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</si>
  <si>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</si>
  <si>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</si>
  <si>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</si>
  <si>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</si>
  <si>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</si>
  <si>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</si>
  <si>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</si>
  <si>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</si>
  <si>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</si>
  <si>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</si>
  <si>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</si>
  <si>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</si>
  <si>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</si>
  <si>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</si>
  <si>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</si>
  <si>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</si>
  <si>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</si>
  <si>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</si>
  <si>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</si>
  <si>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</si>
  <si>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</si>
  <si>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</si>
  <si>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</si>
  <si>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</si>
  <si>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</si>
  <si>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</si>
  <si>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</si>
  <si>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</si>
  <si>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</si>
  <si>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</si>
  <si>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</si>
  <si>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</si>
  <si>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</si>
  <si>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</si>
  <si>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</si>
  <si>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</si>
  <si>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</si>
  <si>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</si>
  <si>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</si>
  <si>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</si>
  <si>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</si>
  <si>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</si>
  <si>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</si>
  <si>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</si>
  <si>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</si>
  <si>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</si>
  <si>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</si>
  <si>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</si>
  <si>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</si>
  <si>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</si>
  <si>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</si>
  <si>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</si>
  <si>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</si>
  <si>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</si>
  <si>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</si>
  <si>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</si>
  <si>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</si>
  <si>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</si>
  <si>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</si>
  <si>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</si>
  <si>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</si>
  <si>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</si>
  <si>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</si>
  <si>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</si>
  <si>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</si>
  <si>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</si>
  <si>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</si>
  <si>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</si>
  <si>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</si>
  <si>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</si>
  <si>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</si>
  <si>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</si>
  <si>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</si>
  <si>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</si>
  <si>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</si>
  <si>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</si>
  <si>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</si>
  <si>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</si>
  <si>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</si>
  <si>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</si>
  <si>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</si>
  <si>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</si>
  <si>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</si>
  <si>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</si>
  <si>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</si>
  <si>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</si>
  <si>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</si>
  <si>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</si>
  <si>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</si>
  <si>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</si>
  <si>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</si>
  <si>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</si>
  <si>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</si>
  <si>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</si>
  <si>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</si>
  <si>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</si>
  <si>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</si>
  <si>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</si>
  <si>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</si>
  <si>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</si>
  <si>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</si>
  <si>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</si>
  <si>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</si>
  <si>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</si>
  <si>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</si>
  <si>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</si>
  <si>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</si>
  <si>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</si>
  <si>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</si>
  <si>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</si>
  <si>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</si>
  <si>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</si>
  <si>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</si>
  <si>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</si>
  <si>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</si>
  <si>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</si>
  <si>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</si>
  <si>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</si>
  <si>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</si>
  <si>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</si>
  <si>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</si>
  <si>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</si>
  <si>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</si>
  <si>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</si>
  <si>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</si>
  <si>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</si>
  <si>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</si>
  <si>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</si>
  <si>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</si>
  <si>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</si>
  <si>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</si>
  <si>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</si>
  <si>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</si>
  <si>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</si>
  <si>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</si>
  <si>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</si>
  <si>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</si>
  <si>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</si>
  <si>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</si>
  <si>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</si>
  <si>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</si>
  <si>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</si>
  <si>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</si>
  <si>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</si>
  <si>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</si>
  <si>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</si>
  <si>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</si>
  <si>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</si>
  <si>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</si>
  <si>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</si>
  <si>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</si>
  <si>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</si>
  <si>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</si>
  <si>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</si>
  <si>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</si>
  <si>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</si>
  <si>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</si>
  <si>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</si>
  <si>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</si>
  <si>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</si>
  <si>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</si>
  <si>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</si>
  <si>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</si>
  <si>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</si>
  <si>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</si>
  <si>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</si>
  <si>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</si>
  <si>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</si>
  <si>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</si>
  <si>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</si>
  <si>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</si>
  <si>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</si>
  <si>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</si>
  <si>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</si>
  <si>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</si>
  <si>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</si>
  <si>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</si>
  <si>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</si>
  <si>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</si>
  <si>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</si>
  <si>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</si>
  <si>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</si>
  <si>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</si>
  <si>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</si>
  <si>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</si>
  <si>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</si>
  <si>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</si>
  <si>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</si>
  <si>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</si>
  <si>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</si>
  <si>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</si>
  <si>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</si>
  <si>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</si>
  <si>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</si>
  <si>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</si>
  <si>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</si>
  <si>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</si>
  <si>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</si>
  <si>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</si>
  <si>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</si>
  <si>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</si>
  <si>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</si>
  <si>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</si>
  <si>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</si>
  <si>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</si>
  <si>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</si>
  <si>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</si>
  <si>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</si>
  <si>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</si>
  <si>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</si>
  <si>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</si>
  <si>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</si>
  <si>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</si>
  <si>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</si>
  <si>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</si>
  <si>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</si>
  <si>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</si>
  <si>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</si>
  <si>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</si>
  <si>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</si>
  <si>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</si>
  <si>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</si>
  <si>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</si>
  <si>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</si>
  <si>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</si>
  <si>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</si>
  <si>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</si>
  <si>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</si>
  <si>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</si>
  <si>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</si>
  <si>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</si>
  <si>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</si>
  <si>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</si>
  <si>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</si>
  <si>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</si>
  <si>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</si>
  <si>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</si>
  <si>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</si>
  <si>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</si>
  <si>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</si>
  <si>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</si>
  <si>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</si>
  <si>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</si>
  <si>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</si>
  <si>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</si>
  <si>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</si>
  <si>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</si>
  <si>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</si>
  <si>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</si>
  <si>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</si>
  <si>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</si>
  <si>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</si>
  <si>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</si>
  <si>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</si>
  <si>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</si>
  <si>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</si>
  <si>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</si>
  <si>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</si>
  <si>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</si>
  <si>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</si>
  <si>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</si>
  <si>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</si>
  <si>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</si>
  <si>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</si>
  <si>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</si>
  <si>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</si>
  <si>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</si>
  <si>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</si>
  <si>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</si>
  <si>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</si>
  <si>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</si>
  <si>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</si>
  <si>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</si>
  <si>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</si>
  <si>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</si>
  <si>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</si>
  <si>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</si>
  <si>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</si>
  <si>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</si>
  <si>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</si>
  <si>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</si>
  <si>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</si>
  <si>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</si>
  <si>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</si>
  <si>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</si>
  <si>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</si>
  <si>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</si>
  <si>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</si>
  <si>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</si>
  <si>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</si>
  <si>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</si>
  <si>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</si>
  <si>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</si>
  <si>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</si>
  <si>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</si>
  <si>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</si>
  <si>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</si>
  <si>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</si>
  <si>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</si>
  <si>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</si>
  <si>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</si>
  <si>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</si>
  <si>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</si>
  <si>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</si>
  <si>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</si>
  <si>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</si>
  <si>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</si>
  <si>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</si>
  <si>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</si>
  <si>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</si>
  <si>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</si>
  <si>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</si>
  <si>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</si>
  <si>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</si>
  <si>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</si>
  <si>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</si>
  <si>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</si>
  <si>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</si>
  <si>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</si>
  <si>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</si>
  <si>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</si>
  <si>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</si>
  <si>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</si>
  <si>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</si>
  <si>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</si>
  <si>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</si>
  <si>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</si>
  <si>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</si>
  <si>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</si>
  <si>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</si>
  <si>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</si>
  <si>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</si>
  <si>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</si>
  <si>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</si>
  <si>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</si>
  <si>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</si>
  <si>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</si>
  <si>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</si>
  <si>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</si>
  <si>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</si>
  <si>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</si>
  <si>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</si>
  <si>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</si>
  <si>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</si>
  <si>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</si>
  <si>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</si>
  <si>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</si>
  <si>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</si>
  <si>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</si>
  <si>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</si>
  <si>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</si>
  <si>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</si>
  <si>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</si>
  <si>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</si>
  <si>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</si>
  <si>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</si>
  <si>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</si>
  <si>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</si>
  <si>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</si>
  <si>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</si>
  <si>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</si>
  <si>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</si>
  <si>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</si>
  <si>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</si>
  <si>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</si>
  <si>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</si>
  <si>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</si>
  <si>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</si>
  <si>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</si>
  <si>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</si>
  <si>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</si>
  <si>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</si>
  <si>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</si>
  <si>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</si>
  <si>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</si>
  <si>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</si>
  <si>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</si>
  <si>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</si>
  <si>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</si>
  <si>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</si>
  <si>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</si>
  <si>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</si>
  <si>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</si>
  <si>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</si>
  <si>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</si>
  <si>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</si>
  <si>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</si>
  <si>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</si>
  <si>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</si>
  <si>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</si>
  <si>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</si>
  <si>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</si>
  <si>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</si>
  <si>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</si>
  <si>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</si>
  <si>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</si>
  <si>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</si>
  <si>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</si>
  <si>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</si>
  <si>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</si>
  <si>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</si>
  <si>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</si>
  <si>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</si>
  <si>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</si>
  <si>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</si>
  <si>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</si>
  <si>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</si>
  <si>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</si>
  <si>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</si>
  <si>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</si>
  <si>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</si>
  <si>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</si>
  <si>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</si>
  <si>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</si>
  <si>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</si>
  <si>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</si>
  <si>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</si>
  <si>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</si>
  <si>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</si>
  <si>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</si>
  <si>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</si>
  <si>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</si>
  <si>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</si>
  <si>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</si>
  <si>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</si>
  <si>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</si>
  <si>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</si>
  <si>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</si>
  <si>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</si>
  <si>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</si>
  <si>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</si>
  <si>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</si>
  <si>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</si>
  <si>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</si>
  <si>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</si>
  <si>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</si>
  <si>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</si>
  <si>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</si>
  <si>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</si>
  <si>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</si>
  <si>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</si>
  <si>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</si>
  <si>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</si>
  <si>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</si>
  <si>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</si>
  <si>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</si>
  <si>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</si>
  <si>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</si>
  <si>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</si>
  <si>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</si>
  <si>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</si>
  <si>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</si>
  <si>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</si>
  <si>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</si>
  <si>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</si>
  <si>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</si>
  <si>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</si>
  <si>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</si>
  <si>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</si>
  <si>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</si>
  <si>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</si>
  <si>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</si>
  <si>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</si>
  <si>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</si>
  <si>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</si>
  <si>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</si>
  <si>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</si>
  <si>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</si>
  <si>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</si>
  <si>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</si>
  <si>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</si>
  <si>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</si>
  <si>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</si>
  <si>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</si>
  <si>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</si>
  <si>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</si>
  <si>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</si>
  <si>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</si>
  <si>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</si>
  <si>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</si>
  <si>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</si>
  <si>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</si>
  <si>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</si>
  <si>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</si>
  <si>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</si>
  <si>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</si>
  <si>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</si>
  <si>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</si>
  <si>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</si>
  <si>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</si>
  <si>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</si>
  <si>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</si>
  <si>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</si>
  <si>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</si>
  <si>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</si>
  <si>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</si>
  <si>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</si>
  <si>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</si>
  <si>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</si>
  <si>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</si>
  <si>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</si>
  <si>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</si>
  <si>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</si>
  <si>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</si>
  <si>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</si>
  <si>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</si>
  <si>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</si>
  <si>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</si>
  <si>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</si>
  <si>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</si>
  <si>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</si>
  <si>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</si>
  <si>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</si>
  <si>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</si>
  <si>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</si>
  <si>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</si>
  <si>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</si>
  <si>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</si>
  <si>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</si>
  <si>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</si>
  <si>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</si>
  <si>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</si>
  <si>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</si>
  <si>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</si>
  <si>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</si>
  <si>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</si>
  <si>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</si>
  <si>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</si>
  <si>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</si>
  <si>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</si>
  <si>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</si>
  <si>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</si>
  <si>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</si>
  <si>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</si>
  <si>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</si>
  <si>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</si>
  <si>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</si>
  <si>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</si>
  <si>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</si>
  <si>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</si>
  <si>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</si>
  <si>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</si>
  <si>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</si>
  <si>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</si>
  <si>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</si>
  <si>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</si>
  <si>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</si>
  <si>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</si>
  <si>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</si>
  <si>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</si>
  <si>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</si>
  <si>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</si>
  <si>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</si>
  <si>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</si>
  <si>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</si>
  <si>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</si>
  <si>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</si>
  <si>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</si>
  <si>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</si>
  <si>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</si>
  <si>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</si>
  <si>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</si>
  <si>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</si>
  <si>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</si>
  <si>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</si>
  <si>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</si>
  <si>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</si>
  <si>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</si>
  <si>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</si>
  <si>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</si>
  <si>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</si>
  <si>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</si>
  <si>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</si>
  <si>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</si>
  <si>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</si>
  <si>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</si>
  <si>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</si>
  <si>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</si>
  <si>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</si>
  <si>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</si>
  <si>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</si>
  <si>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</si>
  <si>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</si>
  <si>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</si>
  <si>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</si>
  <si>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</si>
  <si>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</si>
  <si>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</si>
  <si>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</si>
  <si>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</si>
  <si>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</si>
  <si>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</si>
  <si>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</si>
  <si>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</si>
  <si>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</si>
  <si>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</si>
  <si>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</si>
  <si>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</si>
  <si>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</si>
  <si>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</si>
  <si>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</si>
  <si>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</si>
  <si>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</si>
  <si>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</si>
  <si>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</si>
  <si>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</si>
  <si>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</si>
  <si>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</si>
  <si>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</si>
  <si>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</si>
  <si>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</si>
  <si>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</si>
  <si>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</si>
  <si>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</si>
  <si>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</si>
  <si>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</si>
  <si>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</si>
  <si>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</si>
  <si>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</si>
  <si>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</si>
  <si>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</si>
  <si>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</si>
  <si>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</si>
  <si>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</si>
  <si>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</si>
  <si>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</si>
  <si>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</si>
  <si>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</si>
  <si>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</si>
  <si>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</si>
  <si>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</si>
  <si>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</si>
  <si>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</si>
  <si>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</si>
  <si>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</si>
  <si>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</si>
  <si>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</si>
  <si>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</si>
  <si>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</si>
  <si>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</si>
  <si>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</si>
  <si>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</si>
  <si>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</si>
  <si>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</si>
  <si>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</si>
  <si>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</si>
  <si>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</si>
  <si>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</si>
  <si>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</si>
  <si>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</si>
  <si>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</si>
  <si>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</si>
  <si>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</si>
  <si>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</si>
  <si>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</si>
  <si>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</si>
  <si>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</si>
  <si>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</si>
  <si>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</si>
  <si>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</si>
  <si>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</si>
  <si>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</si>
  <si>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</si>
  <si>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</si>
  <si>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</si>
  <si>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</si>
  <si>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</si>
  <si>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</si>
  <si>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</si>
  <si>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</si>
  <si>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</si>
  <si>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</si>
  <si>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</si>
  <si>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</si>
  <si>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</si>
  <si>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</si>
  <si>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</si>
  <si>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</si>
  <si>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</si>
  <si>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</si>
  <si>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</si>
  <si>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</si>
  <si>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</si>
  <si>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</si>
  <si>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</si>
  <si>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</si>
  <si>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</si>
  <si>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</si>
  <si>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</si>
  <si>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</si>
  <si>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</si>
  <si>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</si>
  <si>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</si>
  <si>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</si>
  <si>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</si>
  <si>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</si>
  <si>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</si>
  <si>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</si>
  <si>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</si>
  <si>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</si>
  <si>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</si>
  <si>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</si>
  <si>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</si>
  <si>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</si>
  <si>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</si>
  <si>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</si>
  <si>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</si>
  <si>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</si>
  <si>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</si>
  <si>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</si>
  <si>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</si>
  <si>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</si>
  <si>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</si>
  <si>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</si>
  <si>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</si>
  <si>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</si>
  <si>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</si>
  <si>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</si>
  <si>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</si>
  <si>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</si>
  <si>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</si>
  <si>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</si>
  <si>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</si>
  <si>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</si>
  <si>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</si>
  <si>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</si>
  <si>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</si>
  <si>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</si>
  <si>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</si>
  <si>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</si>
  <si>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</si>
  <si>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</si>
  <si>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</si>
  <si>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</si>
  <si>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</si>
  <si>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</si>
  <si>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</si>
  <si>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</si>
  <si>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</si>
  <si>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</si>
  <si>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</si>
  <si>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</si>
  <si>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</si>
  <si>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</si>
  <si>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</si>
  <si>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</si>
  <si>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</si>
  <si>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</si>
  <si>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</si>
  <si>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</si>
  <si>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</si>
  <si>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</si>
  <si>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</si>
  <si>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</si>
  <si>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</si>
  <si>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</si>
  <si>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</si>
  <si>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</si>
  <si>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</si>
  <si>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</si>
  <si>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</si>
  <si>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</si>
  <si>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</si>
  <si>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</si>
  <si>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</si>
  <si>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</si>
  <si>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</si>
  <si>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</si>
  <si>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</si>
  <si>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</si>
  <si>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</si>
  <si>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</si>
  <si>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</si>
  <si>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</si>
  <si>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</si>
  <si>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</si>
  <si>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</si>
  <si>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</si>
  <si>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</si>
  <si>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</si>
  <si>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</si>
  <si>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</si>
  <si>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</si>
  <si>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</si>
  <si>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</si>
  <si>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</si>
  <si>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</si>
  <si>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</si>
  <si>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</si>
  <si>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</si>
  <si>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</si>
  <si>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</si>
  <si>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</si>
  <si>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</si>
  <si>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</si>
  <si>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</si>
  <si>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</si>
  <si>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</si>
  <si>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</si>
  <si>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</si>
  <si>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</si>
  <si>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</si>
  <si>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</si>
  <si>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</si>
  <si>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</si>
  <si>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</si>
  <si>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</si>
  <si>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</si>
  <si>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</si>
  <si>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</si>
  <si>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</si>
  <si>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</si>
  <si>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</si>
  <si>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</si>
  <si>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</si>
  <si>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</si>
  <si>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</si>
  <si>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</si>
  <si>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</si>
  <si>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</si>
  <si>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</si>
  <si>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</si>
  <si>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</si>
  <si>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</si>
  <si>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</si>
  <si>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</si>
  <si>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</si>
  <si>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</si>
  <si>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</si>
  <si>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</si>
  <si>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</si>
  <si>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</si>
  <si>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</si>
  <si>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</si>
  <si>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</si>
  <si>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</si>
  <si>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</si>
  <si>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</si>
  <si>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</si>
  <si>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</si>
  <si>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</si>
  <si>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</si>
  <si>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</si>
  <si>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</si>
  <si>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</si>
  <si>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</si>
  <si>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</si>
  <si>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</si>
  <si>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</si>
  <si>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</si>
  <si>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</si>
  <si>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</si>
  <si>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</si>
  <si>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</si>
  <si>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</si>
  <si>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</si>
  <si>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</si>
  <si>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</si>
  <si>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</si>
  <si>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</si>
  <si>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</si>
  <si>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</si>
  <si>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</si>
  <si>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</si>
  <si>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</si>
  <si>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</si>
  <si>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</si>
  <si>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</si>
  <si>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</si>
  <si>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</si>
  <si>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</si>
  <si>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</si>
  <si>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</si>
  <si>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</si>
  <si>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</si>
  <si>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</si>
  <si>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</si>
  <si>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</si>
  <si>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</si>
  <si>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</si>
  <si>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</si>
  <si>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</si>
  <si>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</si>
  <si>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</si>
  <si>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</si>
  <si>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</si>
  <si>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</si>
  <si>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</si>
  <si>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</si>
  <si>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</si>
  <si>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</si>
  <si>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</si>
  <si>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</si>
  <si>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</si>
  <si>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</si>
  <si>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</si>
  <si>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</si>
  <si>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</si>
  <si>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</si>
  <si>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</si>
  <si>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</si>
  <si>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</si>
  <si>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</si>
  <si>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</si>
  <si>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</si>
  <si>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</si>
  <si>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</si>
  <si>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</si>
  <si>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</si>
  <si>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</si>
  <si>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</si>
  <si>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</si>
  <si>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</si>
  <si>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</si>
  <si>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</si>
  <si>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</si>
  <si>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</si>
  <si>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</si>
  <si>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</si>
  <si>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</si>
  <si>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</si>
  <si>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</si>
  <si>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</si>
  <si>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</si>
  <si>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</si>
  <si>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</si>
  <si>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</si>
  <si>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</si>
  <si>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</si>
  <si>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</si>
  <si>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</si>
  <si>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</si>
  <si>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</si>
  <si>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</si>
  <si>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</si>
  <si>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</si>
  <si>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</si>
  <si>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</si>
  <si>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</si>
  <si>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</si>
  <si>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</si>
  <si>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</si>
  <si>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</si>
  <si>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</si>
  <si>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</si>
  <si>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</si>
  <si>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</si>
  <si>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</si>
  <si>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</si>
  <si>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</si>
  <si>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</si>
  <si>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</si>
  <si>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</si>
  <si>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</si>
  <si>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</si>
  <si>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</si>
  <si>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</si>
  <si>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</si>
  <si>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</si>
  <si>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</si>
  <si>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</si>
  <si>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</si>
  <si>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</si>
  <si>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</si>
  <si>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</si>
  <si>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</si>
  <si>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</si>
  <si>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</si>
  <si>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</si>
  <si>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</si>
  <si>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</si>
  <si>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</si>
  <si>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</si>
  <si>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</si>
  <si>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</si>
  <si>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</si>
  <si>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</si>
  <si>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</si>
  <si>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</si>
  <si>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</si>
  <si>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</si>
  <si>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</si>
  <si>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</si>
  <si>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</si>
  <si>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</si>
  <si>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</si>
  <si>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</si>
  <si>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</si>
  <si>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</si>
  <si>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</si>
  <si>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</si>
  <si>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</si>
  <si>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</si>
  <si>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</si>
  <si>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</si>
  <si>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</si>
  <si>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</si>
  <si>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</si>
  <si>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</si>
  <si>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</si>
  <si>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</si>
  <si>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</si>
  <si>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</si>
  <si>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</si>
  <si>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</si>
  <si>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</si>
  <si>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</si>
  <si>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</si>
  <si>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</si>
  <si>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</si>
  <si>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</si>
  <si>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</si>
  <si>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</si>
  <si>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</si>
  <si>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</si>
  <si>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</si>
  <si>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</si>
  <si>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</si>
  <si>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</si>
  <si>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</si>
  <si>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</si>
  <si>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</si>
  <si>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</si>
  <si>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</si>
  <si>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</si>
  <si>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</si>
  <si>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</si>
  <si>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</si>
  <si>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</si>
  <si>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</si>
  <si>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</si>
  <si>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</si>
  <si>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</si>
  <si>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</si>
  <si>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</si>
  <si>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</si>
  <si>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</si>
  <si>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</si>
  <si>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</si>
  <si>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</si>
  <si>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</si>
  <si>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</si>
  <si>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</si>
  <si>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</si>
  <si>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</si>
  <si>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</si>
  <si>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</si>
  <si>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</si>
  <si>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</si>
  <si>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</si>
  <si>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</si>
  <si>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</si>
  <si>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</si>
  <si>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</si>
  <si>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</si>
  <si>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</si>
  <si>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</si>
  <si>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</si>
  <si>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</si>
  <si>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</si>
  <si>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</si>
  <si>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</si>
  <si>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</si>
  <si>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</si>
  <si>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</si>
  <si>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</si>
  <si>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</si>
  <si>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</si>
  <si>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</si>
  <si>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</si>
  <si>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</si>
  <si>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</si>
  <si>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</si>
  <si>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</si>
  <si>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</si>
  <si>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</si>
  <si>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</si>
  <si>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</si>
  <si>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</si>
  <si>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</si>
  <si>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</si>
  <si>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</si>
  <si>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</si>
  <si>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</si>
  <si>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</si>
  <si>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</si>
  <si>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</si>
  <si>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</si>
  <si>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</si>
  <si>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</si>
  <si>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</si>
  <si>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</si>
  <si>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</si>
  <si>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</si>
  <si>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</si>
  <si>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</si>
  <si>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</si>
  <si>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</si>
  <si>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</si>
  <si>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</si>
  <si>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</si>
  <si>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</si>
  <si>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</si>
  <si>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</si>
  <si>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</si>
  <si>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</si>
  <si>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</si>
  <si>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</si>
  <si>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</si>
  <si>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</si>
  <si>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</si>
  <si>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</si>
  <si>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</si>
  <si>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</si>
  <si>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</si>
  <si>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</si>
  <si>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</si>
  <si>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</si>
  <si>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</si>
  <si>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</si>
  <si>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</si>
  <si>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</si>
  <si>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</si>
  <si>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</si>
  <si>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</si>
  <si>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</si>
  <si>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</si>
  <si>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</si>
  <si>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</si>
  <si>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</si>
  <si>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</si>
  <si>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</si>
  <si>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</si>
  <si>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</si>
  <si>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</si>
  <si>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</si>
  <si>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</si>
  <si>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</si>
  <si>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</si>
  <si>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</si>
  <si>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</si>
  <si>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</si>
  <si>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</si>
  <si>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</si>
  <si>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</si>
  <si>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</si>
  <si>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</si>
  <si>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</si>
  <si>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</si>
  <si>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</si>
  <si>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</si>
  <si>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</si>
  <si>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</si>
  <si>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</si>
  <si>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</si>
  <si>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</si>
  <si>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</si>
  <si>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</si>
  <si>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</si>
  <si>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</si>
  <si>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</si>
  <si>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</si>
  <si>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</si>
  <si>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</si>
  <si>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</si>
  <si>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</si>
  <si>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</si>
  <si>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</si>
  <si>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</si>
  <si>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</si>
  <si>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</si>
  <si>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</si>
  <si>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</si>
  <si>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</si>
  <si>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</si>
  <si>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</si>
  <si>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</si>
  <si>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</si>
  <si>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</si>
  <si>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</si>
  <si>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</si>
  <si>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</si>
  <si>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</si>
  <si>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</si>
  <si>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</si>
  <si>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</si>
  <si>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</si>
  <si>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</si>
  <si>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</si>
  <si>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</si>
  <si>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</si>
  <si>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</si>
  <si>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</si>
  <si>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</si>
  <si>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</si>
  <si>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</si>
  <si>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</si>
  <si>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</si>
  <si>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</si>
  <si>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</si>
  <si>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</si>
  <si>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</si>
  <si>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</si>
  <si>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</si>
  <si>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</si>
  <si>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</si>
  <si>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</si>
  <si>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</si>
  <si>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</si>
  <si>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</si>
  <si>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</si>
  <si>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</si>
  <si>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</si>
  <si>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</si>
  <si>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</si>
  <si>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</si>
  <si>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</si>
  <si>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</si>
  <si>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</si>
  <si>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</si>
  <si>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</si>
  <si>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</si>
  <si>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</si>
  <si>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</si>
  <si>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</si>
  <si>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</si>
  <si>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</si>
  <si>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</si>
  <si>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</si>
  <si>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</si>
  <si>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</si>
  <si>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</si>
  <si>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</si>
  <si>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</si>
  <si>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</si>
  <si>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</si>
  <si>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</si>
  <si>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</si>
  <si>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</si>
  <si>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</si>
  <si>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</si>
  <si>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</si>
  <si>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</si>
  <si>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</si>
  <si>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</si>
  <si>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</si>
  <si>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</si>
  <si>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</si>
  <si>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</si>
  <si>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</si>
  <si>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</si>
  <si>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</si>
  <si>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</si>
  <si>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</si>
  <si>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</si>
  <si>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</si>
  <si>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</si>
  <si>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</si>
  <si>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</si>
  <si>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</si>
  <si>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</si>
  <si>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</si>
  <si>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</si>
  <si>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</si>
  <si>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</si>
  <si>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</si>
  <si>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</si>
  <si>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</si>
  <si>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</si>
  <si>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</si>
  <si>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</si>
  <si>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</si>
  <si>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</si>
  <si>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</si>
  <si>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</si>
  <si>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</si>
  <si>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</si>
  <si>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</si>
  <si>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</si>
  <si>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</si>
  <si>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</si>
  <si>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</si>
  <si>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</si>
  <si>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</si>
  <si>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</si>
  <si>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</si>
  <si>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</si>
  <si>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</si>
  <si>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</si>
  <si>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</si>
  <si>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</si>
  <si>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</si>
  <si>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</si>
  <si>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</si>
  <si>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</si>
  <si>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</si>
  <si>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</si>
  <si>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</si>
  <si>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</si>
  <si>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</si>
  <si>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</si>
  <si>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</si>
  <si>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</si>
  <si>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</si>
  <si>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</si>
  <si>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</si>
  <si>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</si>
  <si>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</si>
  <si>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</si>
  <si>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</si>
  <si>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</si>
  <si>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</si>
  <si>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</si>
  <si>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</si>
  <si>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</si>
  <si>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</si>
  <si>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</si>
  <si>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</si>
  <si>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</si>
  <si>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</si>
  <si>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</si>
  <si>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</si>
  <si>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</si>
  <si>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</si>
  <si>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</si>
  <si>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</si>
  <si>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</si>
  <si>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</si>
  <si>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</si>
  <si>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</si>
  <si>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</si>
  <si>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</si>
  <si>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</si>
  <si>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</si>
  <si>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</si>
  <si>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</si>
  <si>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</si>
  <si>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</si>
  <si>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</si>
  <si>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</si>
  <si>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</si>
  <si>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</si>
  <si>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</si>
  <si>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</si>
  <si>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</si>
  <si>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</si>
  <si>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</si>
  <si>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</si>
  <si>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</si>
  <si>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</si>
  <si>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</si>
  <si>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</si>
  <si>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</si>
  <si>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</si>
  <si>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</si>
  <si>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</si>
  <si>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</si>
  <si>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</si>
  <si>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</si>
  <si>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</si>
  <si>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</si>
  <si>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</si>
  <si>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</si>
  <si>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</si>
  <si>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</si>
  <si>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</si>
  <si>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</si>
  <si>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</si>
  <si>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</si>
  <si>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</si>
  <si>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</si>
  <si>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</si>
  <si>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</si>
  <si>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</si>
  <si>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</si>
  <si>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</si>
  <si>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</si>
  <si>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</si>
  <si>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</si>
  <si>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</si>
  <si>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</si>
  <si>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</si>
  <si>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</si>
  <si>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</si>
  <si>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</si>
  <si>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</si>
  <si>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</si>
  <si>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</si>
  <si>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</si>
  <si>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</si>
  <si>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</si>
  <si>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</si>
  <si>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</si>
  <si>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</si>
  <si>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</si>
  <si>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</si>
  <si>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</si>
  <si>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</si>
  <si>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</si>
  <si>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</si>
  <si>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</si>
  <si>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</si>
  <si>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</si>
  <si>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</si>
  <si>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</si>
  <si>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</si>
  <si>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</si>
  <si>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</si>
  <si>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</si>
  <si>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</si>
  <si>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</si>
  <si>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</si>
  <si>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</si>
  <si>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</si>
  <si>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</si>
  <si>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</si>
  <si>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</si>
  <si>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</si>
  <si>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</si>
  <si>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</si>
  <si>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</si>
  <si>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</si>
  <si>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</si>
  <si>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</si>
  <si>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</si>
  <si>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</si>
  <si>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</si>
  <si>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</si>
  <si>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</si>
  <si>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</si>
  <si>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</si>
  <si>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</si>
  <si>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</si>
  <si>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</si>
  <si>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</si>
  <si>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</si>
  <si>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</si>
  <si>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</si>
  <si>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</si>
  <si>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</si>
  <si>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</si>
  <si>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</si>
  <si>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</si>
  <si>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</si>
  <si>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</si>
  <si>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</si>
  <si>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</si>
  <si>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</si>
  <si>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</si>
  <si>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</si>
  <si>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</si>
  <si>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</si>
  <si>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</si>
  <si>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</si>
  <si>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</si>
  <si>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</si>
  <si>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</si>
  <si>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</si>
  <si>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</si>
  <si>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</si>
  <si>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</si>
  <si>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</si>
  <si>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</si>
  <si>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</si>
  <si>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</si>
  <si>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</si>
  <si>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</si>
  <si>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</si>
  <si>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</si>
  <si>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</si>
  <si>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</si>
  <si>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</si>
  <si>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</si>
  <si>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</si>
  <si>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</si>
  <si>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</si>
  <si>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</si>
  <si>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</si>
  <si>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</si>
  <si>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</si>
  <si>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</si>
  <si>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</si>
  <si>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</si>
  <si>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</si>
  <si>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</si>
  <si>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</si>
  <si>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</si>
  <si>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</si>
  <si>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</si>
  <si>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</si>
  <si>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</si>
  <si>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</si>
  <si>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</si>
  <si>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</si>
  <si>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</si>
  <si>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</si>
  <si>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</si>
  <si>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</si>
  <si>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</si>
  <si>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</si>
  <si>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</si>
  <si>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</si>
  <si>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</si>
  <si>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</si>
  <si>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</si>
  <si>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</si>
  <si>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</si>
  <si>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</si>
  <si>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</si>
  <si>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</si>
  <si>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</si>
  <si>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</si>
  <si>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</si>
  <si>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</si>
  <si>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</si>
  <si>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</si>
  <si>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</si>
  <si>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</si>
  <si>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</si>
  <si>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</si>
  <si>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</si>
  <si>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</si>
  <si>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</si>
  <si>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</si>
  <si>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</si>
  <si>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</si>
  <si>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</si>
  <si>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</si>
  <si>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</si>
  <si>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</si>
  <si>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</si>
  <si>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</si>
  <si>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</si>
  <si>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</si>
  <si>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</si>
  <si>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</si>
  <si>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</si>
  <si>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</si>
  <si>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</si>
  <si>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</si>
  <si>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</si>
  <si>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</si>
  <si>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</si>
  <si>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</si>
  <si>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</si>
  <si>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</si>
  <si>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</si>
  <si>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</si>
  <si>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</si>
  <si>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</si>
  <si>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</si>
  <si>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</si>
  <si>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</si>
  <si>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</si>
  <si>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</si>
  <si>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</si>
  <si>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</si>
  <si>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</si>
  <si>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</si>
  <si>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</si>
  <si>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</si>
  <si>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</si>
  <si>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</si>
  <si>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</si>
  <si>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</si>
  <si>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</si>
  <si>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</si>
  <si>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</si>
  <si>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</si>
  <si>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</si>
  <si>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</si>
  <si>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</si>
  <si>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</si>
  <si>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</si>
  <si>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</si>
  <si>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</si>
  <si>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</si>
  <si>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</si>
  <si>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</si>
  <si>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</si>
  <si>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</si>
  <si>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</si>
  <si>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</si>
  <si>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</si>
  <si>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</si>
  <si>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</si>
  <si>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</si>
  <si>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</si>
  <si>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</si>
  <si>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</si>
  <si>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</si>
  <si>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</si>
  <si>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</si>
  <si>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</si>
  <si>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</si>
  <si>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</si>
  <si>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</si>
  <si>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</si>
  <si>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</si>
  <si>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</si>
  <si>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</si>
  <si>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</si>
  <si>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</si>
  <si>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</si>
  <si>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</si>
  <si>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</si>
  <si>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</si>
  <si>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</si>
  <si>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</si>
  <si>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</si>
  <si>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</si>
  <si>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</si>
  <si>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</si>
  <si>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</si>
  <si>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</si>
  <si>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</si>
  <si>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</si>
  <si>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</si>
  <si>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</si>
  <si>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</si>
  <si>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</si>
  <si>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</si>
  <si>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</si>
  <si>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</si>
  <si>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</si>
  <si>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</si>
  <si>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</si>
  <si>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</si>
  <si>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</si>
  <si>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</si>
  <si>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</si>
  <si>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</si>
  <si>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</si>
  <si>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</si>
  <si>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</si>
  <si>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</si>
  <si>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</si>
  <si>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</si>
  <si>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</si>
  <si>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</si>
  <si>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</si>
  <si>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</si>
  <si>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</si>
  <si>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</si>
  <si>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</si>
  <si>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</si>
  <si>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</si>
  <si>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</si>
  <si>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</si>
  <si>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</si>
  <si>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</si>
  <si>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</si>
  <si>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</si>
  <si>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</si>
  <si>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</si>
  <si>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</si>
  <si>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</si>
  <si>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</si>
  <si>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</si>
  <si>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</si>
  <si>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</si>
  <si>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</si>
  <si>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</si>
  <si>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</si>
  <si>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</si>
  <si>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</si>
  <si>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</si>
  <si>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</si>
  <si>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</si>
  <si>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</si>
  <si>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</si>
  <si>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</si>
  <si>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</si>
  <si>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</si>
  <si>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</si>
  <si>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</si>
  <si>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</si>
  <si>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</si>
  <si>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</si>
  <si>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</si>
  <si>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</si>
  <si>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</si>
  <si>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</si>
  <si>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</si>
  <si>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</si>
  <si>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</si>
  <si>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</si>
  <si>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</si>
  <si>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</si>
  <si>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</si>
  <si>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</si>
  <si>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</si>
  <si>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</si>
  <si>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</si>
  <si>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</si>
  <si>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</si>
  <si>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</si>
  <si>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</si>
  <si>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</si>
  <si>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</si>
  <si>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</si>
  <si>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</si>
  <si>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</si>
  <si>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</si>
  <si>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</si>
  <si>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</si>
  <si>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</si>
  <si>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</si>
  <si>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</si>
  <si>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</si>
  <si>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</si>
  <si>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</si>
  <si>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</si>
  <si>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</si>
  <si>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</si>
  <si>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</si>
  <si>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</si>
  <si>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</si>
  <si>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</si>
  <si>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</si>
  <si>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</si>
  <si>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</si>
  <si>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</si>
  <si>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</si>
  <si>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</si>
  <si>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</si>
  <si>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</si>
  <si>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</si>
  <si>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</si>
  <si>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</si>
  <si>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</si>
  <si>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</si>
  <si>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</si>
  <si>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</si>
  <si>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</si>
  <si>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</si>
  <si>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</si>
  <si>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</si>
  <si>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</si>
  <si>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</si>
  <si>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</si>
  <si>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</si>
  <si>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</si>
  <si>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</si>
  <si>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</si>
  <si>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</si>
  <si>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</si>
  <si>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</si>
  <si>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</si>
  <si>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</si>
  <si>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</si>
  <si>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</si>
  <si>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</si>
  <si>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</si>
  <si>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</si>
  <si>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</si>
  <si>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</si>
  <si>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</si>
  <si>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</si>
  <si>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</si>
  <si>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</si>
  <si>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</si>
  <si>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</si>
  <si>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</si>
  <si>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</si>
  <si>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</si>
  <si>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</si>
  <si>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</si>
  <si>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</si>
  <si>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</si>
  <si>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</si>
  <si>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</si>
  <si>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</si>
  <si>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</si>
  <si>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</si>
  <si>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</si>
  <si>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</si>
  <si>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</si>
  <si>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</si>
  <si>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</si>
  <si>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</si>
  <si>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</si>
  <si>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</si>
  <si>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</si>
  <si>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</si>
  <si>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</si>
  <si>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</si>
  <si>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</si>
  <si>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</si>
  <si>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</si>
  <si>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</si>
  <si>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</si>
  <si>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</si>
  <si>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</si>
  <si>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</si>
  <si>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</si>
  <si>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</si>
  <si>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</si>
  <si>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</si>
  <si>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</si>
  <si>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</si>
  <si>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</si>
  <si>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</si>
  <si>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</si>
  <si>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</si>
  <si>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</si>
  <si>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</si>
  <si>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</si>
  <si>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</si>
  <si>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</si>
  <si>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</si>
  <si>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</si>
  <si>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</si>
  <si>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</si>
  <si>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</si>
  <si>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</si>
  <si>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</si>
  <si>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</si>
  <si>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</si>
  <si>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</si>
  <si>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</si>
  <si>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</si>
  <si>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</si>
  <si>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</si>
  <si>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</si>
  <si>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</si>
  <si>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</si>
  <si>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</si>
  <si>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</si>
  <si>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</si>
  <si>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</si>
  <si>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</si>
  <si>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</si>
  <si>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</si>
  <si>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</si>
  <si>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</si>
  <si>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</si>
  <si>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</si>
  <si>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</si>
  <si>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</si>
  <si>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</si>
  <si>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</si>
  <si>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</si>
  <si>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</si>
  <si>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</si>
  <si>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</si>
  <si>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</si>
  <si>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</si>
  <si>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</si>
  <si>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</si>
  <si>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</si>
  <si>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</si>
  <si>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</si>
  <si>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</si>
  <si>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</si>
  <si>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</si>
  <si>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</si>
  <si>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</si>
  <si>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</si>
  <si>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</si>
  <si>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</si>
  <si>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</si>
  <si>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</si>
  <si>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</si>
  <si>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</si>
  <si>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</si>
  <si>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</si>
  <si>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</si>
  <si>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</si>
  <si>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</si>
  <si>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</si>
  <si>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</si>
  <si>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</si>
  <si>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</si>
  <si>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</si>
  <si>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</si>
  <si>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</si>
  <si>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</si>
  <si>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</si>
  <si>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</si>
  <si>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</si>
  <si>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</si>
  <si>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</si>
  <si>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</si>
  <si>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</si>
  <si>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</si>
  <si>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</si>
  <si>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</si>
  <si>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</si>
  <si>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</si>
  <si>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</si>
  <si>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</si>
  <si>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</si>
  <si>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</si>
  <si>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</si>
  <si>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</si>
  <si>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</si>
  <si>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</si>
  <si>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</si>
  <si>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</si>
  <si>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</si>
  <si>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</si>
  <si>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</si>
  <si>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</si>
  <si>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</si>
  <si>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</si>
  <si>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</si>
  <si>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</si>
  <si>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</si>
  <si>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</si>
  <si>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</si>
  <si>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</si>
  <si>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</si>
  <si>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</si>
  <si>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</si>
  <si>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</si>
  <si>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</si>
  <si>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</si>
  <si>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</si>
  <si>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</si>
  <si>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</si>
  <si>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</si>
  <si>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</si>
  <si>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</si>
  <si>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</si>
  <si>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</si>
  <si>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</si>
  <si>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</si>
  <si>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</si>
  <si>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</si>
  <si>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</si>
  <si>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</si>
  <si>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</si>
  <si>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</si>
  <si>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</si>
  <si>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</si>
  <si>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</si>
  <si>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</si>
  <si>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</si>
  <si>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</si>
  <si>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</si>
  <si>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</si>
  <si>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</si>
  <si>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</si>
  <si>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</si>
  <si>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</si>
  <si>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</si>
  <si>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</si>
  <si>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</si>
  <si>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</si>
  <si>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</si>
  <si>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</si>
  <si>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</si>
  <si>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</si>
  <si>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</si>
  <si>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</si>
  <si>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</si>
  <si>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</si>
  <si>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</si>
  <si>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</si>
  <si>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</si>
  <si>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</si>
  <si>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</si>
  <si>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</si>
  <si>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</si>
  <si>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</si>
  <si>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</si>
  <si>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</si>
  <si>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</si>
  <si>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</si>
  <si>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</si>
  <si>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</si>
  <si>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</si>
  <si>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</si>
  <si>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</si>
  <si>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</si>
  <si>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</si>
  <si>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</si>
  <si>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</si>
  <si>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</si>
  <si>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</si>
  <si>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</si>
  <si>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</si>
  <si>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</si>
  <si>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</si>
  <si>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</si>
  <si>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</si>
  <si>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</si>
  <si>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</si>
  <si>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</si>
  <si>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</si>
  <si>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</si>
  <si>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</si>
  <si>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</si>
  <si>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</si>
  <si>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</si>
  <si>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</si>
  <si>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</si>
  <si>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</si>
  <si>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</si>
  <si>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</si>
  <si>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</si>
  <si>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</si>
  <si>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</si>
  <si>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</si>
  <si>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</si>
  <si>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</si>
  <si>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</si>
  <si>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</si>
  <si>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</si>
  <si>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</si>
  <si>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</si>
  <si>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</si>
  <si>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</si>
  <si>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</si>
  <si>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</si>
  <si>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</si>
  <si>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</si>
  <si>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</si>
  <si>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</si>
  <si>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</si>
  <si>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</si>
  <si>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</si>
  <si>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</si>
  <si>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</si>
  <si>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</si>
  <si>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</si>
  <si>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</si>
  <si>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</si>
  <si>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</si>
  <si>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</si>
  <si>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</si>
  <si>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</si>
  <si>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</si>
  <si>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</si>
  <si>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</si>
  <si>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</si>
  <si>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</si>
  <si>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</si>
  <si>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</si>
  <si>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</si>
  <si>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</si>
  <si>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</si>
  <si>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</si>
  <si>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</si>
  <si>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</si>
  <si>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</si>
  <si>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</si>
  <si>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</si>
  <si>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</si>
  <si>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</si>
  <si>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</si>
  <si>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</si>
  <si>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</si>
  <si>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</si>
  <si>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</si>
  <si>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</si>
  <si>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</si>
  <si>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</si>
  <si>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</si>
  <si>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</si>
  <si>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</si>
  <si>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</si>
  <si>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</si>
  <si>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</si>
  <si>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</si>
  <si>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</si>
  <si>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</si>
  <si>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</si>
  <si>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</si>
  <si>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</si>
  <si>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</si>
  <si>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</si>
  <si>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</si>
  <si>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</si>
  <si>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</si>
  <si>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</si>
  <si>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</si>
  <si>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</si>
  <si>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</si>
  <si>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</si>
  <si>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</si>
  <si>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</si>
  <si>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</si>
  <si>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</si>
  <si>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</si>
  <si>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</si>
  <si>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</si>
  <si>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</si>
  <si>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</si>
  <si>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</si>
  <si>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</si>
  <si>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</si>
  <si>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</si>
  <si>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</si>
  <si>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</si>
  <si>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</si>
  <si>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</si>
  <si>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</si>
  <si>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</si>
  <si>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</si>
  <si>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</si>
  <si>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</si>
  <si>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</si>
  <si>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</si>
  <si>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</si>
  <si>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</si>
  <si>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</si>
  <si>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</si>
  <si>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</si>
  <si>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</si>
  <si>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</si>
  <si>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</si>
  <si>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</si>
  <si>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</si>
  <si>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</si>
  <si>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</si>
  <si>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</si>
  <si>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</si>
  <si>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</si>
  <si>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</si>
  <si>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</si>
  <si>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</si>
  <si>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</si>
  <si>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</si>
  <si>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</si>
  <si>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</si>
  <si>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</si>
  <si>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</si>
  <si>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</si>
  <si>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</si>
  <si>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</si>
  <si>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</si>
  <si>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</si>
  <si>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</si>
  <si>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</si>
  <si>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</si>
  <si>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</si>
  <si>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</si>
  <si>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</si>
  <si>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</si>
  <si>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</si>
  <si>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</si>
  <si>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</si>
  <si>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</si>
  <si>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</si>
  <si>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</si>
  <si>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</si>
  <si>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</si>
  <si>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</si>
  <si>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</si>
  <si>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</si>
  <si>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</si>
  <si>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</si>
  <si>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</si>
  <si>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</si>
  <si>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</si>
  <si>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</si>
  <si>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</si>
  <si>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</si>
  <si>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</si>
  <si>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</si>
  <si>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</si>
  <si>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</si>
  <si>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</si>
  <si>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</si>
  <si>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</si>
  <si>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</si>
  <si>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</si>
  <si>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</si>
  <si>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</si>
  <si>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</si>
  <si>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</si>
  <si>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</si>
  <si>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</si>
  <si>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</si>
  <si>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</si>
  <si>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</si>
  <si>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</si>
  <si>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</si>
  <si>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</si>
  <si>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</si>
  <si>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</si>
  <si>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</si>
  <si>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</si>
  <si>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</si>
  <si>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</si>
  <si>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</si>
  <si>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</si>
  <si>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</si>
  <si>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</si>
  <si>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</si>
  <si>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</si>
  <si>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</si>
  <si>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</si>
  <si>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</si>
  <si>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</si>
  <si>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</si>
  <si>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</si>
  <si>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</si>
  <si>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</si>
  <si>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</si>
  <si>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</si>
  <si>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</si>
  <si>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</si>
  <si>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</si>
  <si>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</si>
  <si>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</si>
  <si>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</si>
  <si>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</si>
  <si>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</si>
  <si>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</si>
  <si>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</si>
  <si>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</si>
  <si>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</si>
  <si>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</si>
  <si>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</si>
  <si>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</si>
  <si>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</si>
  <si>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</si>
  <si>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</si>
  <si>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</si>
  <si>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</si>
  <si>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</si>
  <si>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</si>
  <si>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</si>
  <si>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</si>
  <si>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</si>
  <si>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</si>
  <si>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</si>
  <si>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</si>
  <si>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</si>
  <si>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</si>
  <si>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</si>
  <si>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</si>
  <si>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</si>
  <si>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</si>
  <si>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</si>
  <si>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</si>
  <si>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</si>
  <si>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</si>
  <si>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</si>
  <si>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</si>
  <si>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</si>
  <si>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</si>
  <si>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</si>
  <si>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</si>
  <si>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</si>
  <si>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</si>
  <si>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</si>
  <si>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</si>
  <si>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</si>
  <si>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</si>
  <si>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</si>
  <si>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</si>
  <si>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</si>
  <si>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</si>
  <si>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</si>
  <si>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</si>
  <si>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</si>
  <si>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</si>
  <si>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</si>
  <si>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</si>
  <si>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</si>
  <si>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</si>
  <si>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</si>
  <si>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</si>
  <si>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</si>
  <si>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</si>
  <si>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</si>
  <si>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</si>
  <si>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</si>
  <si>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</si>
  <si>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</si>
  <si>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</si>
  <si>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</si>
  <si>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</si>
  <si>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</si>
  <si>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</si>
  <si>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</si>
  <si>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</si>
  <si>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</si>
  <si>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</si>
  <si>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</si>
  <si>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</si>
  <si>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</si>
  <si>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</si>
  <si>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</si>
  <si>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</si>
  <si>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</si>
  <si>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</si>
  <si>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</si>
  <si>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</si>
  <si>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</si>
  <si>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</si>
  <si>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</si>
  <si>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</si>
  <si>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</si>
  <si>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</si>
  <si>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</si>
  <si>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</si>
  <si>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</si>
  <si>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</si>
  <si>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</si>
  <si>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</si>
  <si>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</si>
  <si>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</si>
  <si>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</si>
  <si>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</si>
  <si>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</si>
  <si>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</si>
  <si>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</si>
  <si>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</si>
  <si>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</si>
  <si>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</si>
  <si>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</si>
  <si>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</si>
  <si>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</si>
  <si>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</si>
  <si>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</si>
  <si>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</si>
  <si>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</si>
  <si>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</si>
  <si>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</si>
  <si>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</si>
  <si>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</si>
  <si>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</si>
  <si>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</si>
  <si>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</si>
  <si>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</si>
  <si>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</si>
  <si>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</si>
  <si>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</si>
  <si>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</si>
  <si>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</si>
  <si>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</si>
  <si>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</si>
  <si>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</si>
  <si>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</si>
  <si>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</si>
  <si>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</si>
  <si>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</si>
  <si>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</si>
  <si>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</si>
  <si>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</si>
  <si>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</si>
  <si>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</si>
  <si>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</si>
  <si>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</si>
  <si>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</si>
  <si>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</si>
  <si>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</si>
  <si>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</si>
  <si>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</si>
  <si>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</si>
  <si>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</si>
  <si>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</si>
  <si>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</si>
  <si>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</si>
  <si>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</si>
  <si>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</si>
  <si>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</si>
  <si>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</si>
  <si>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</si>
  <si>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</si>
  <si>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</si>
  <si>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</si>
  <si>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</si>
  <si>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</si>
  <si>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</si>
  <si>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</si>
  <si>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</si>
  <si>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</si>
  <si>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</si>
  <si>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</si>
  <si>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</si>
  <si>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</si>
  <si>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</si>
  <si>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</si>
  <si>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</si>
  <si>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</si>
  <si>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</si>
  <si>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</si>
  <si>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</si>
  <si>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</si>
  <si>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</si>
  <si>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</si>
  <si>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</si>
  <si>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</si>
  <si>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</si>
  <si>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</si>
  <si>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</si>
  <si>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</si>
  <si>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</si>
  <si>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</si>
  <si>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</si>
  <si>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</si>
  <si>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</si>
  <si>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</si>
  <si>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</si>
  <si>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</si>
  <si>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</si>
  <si>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</si>
  <si>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</si>
  <si>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</si>
  <si>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</si>
  <si>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</si>
  <si>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</si>
  <si>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</si>
  <si>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</si>
  <si>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</si>
  <si>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</si>
  <si>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</si>
  <si>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</si>
  <si>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</si>
  <si>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</si>
  <si>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</si>
  <si>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</si>
  <si>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</si>
  <si>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</si>
  <si>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</si>
  <si>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</si>
  <si>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</si>
  <si>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</si>
  <si>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</si>
  <si>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</si>
  <si>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</si>
  <si>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</si>
  <si>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</si>
  <si>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</si>
  <si>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</si>
  <si>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</si>
  <si>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</si>
  <si>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</si>
  <si>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</si>
  <si>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</si>
  <si>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</si>
  <si>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</si>
  <si>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</si>
  <si>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</si>
  <si>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</si>
  <si>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</si>
  <si>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</si>
  <si>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</si>
  <si>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</si>
  <si>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</si>
  <si>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</si>
  <si>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</si>
  <si>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</si>
  <si>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</si>
  <si>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</si>
  <si>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</si>
  <si>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</si>
  <si>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</si>
  <si>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</si>
  <si>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</si>
  <si>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</si>
  <si>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</si>
  <si>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</si>
  <si>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</si>
  <si>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</si>
  <si>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</si>
  <si>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</si>
  <si>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</si>
  <si>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</si>
  <si>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</si>
  <si>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</si>
  <si>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</si>
  <si>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</si>
  <si>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</si>
  <si>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</si>
  <si>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</si>
  <si>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</si>
  <si>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</si>
  <si>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</si>
  <si>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</si>
  <si>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</si>
  <si>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</si>
  <si>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</si>
  <si>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</si>
  <si>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</si>
  <si>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</si>
  <si>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</si>
  <si>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</si>
  <si>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</si>
  <si>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</si>
  <si>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</si>
  <si>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</si>
  <si>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</si>
  <si>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</si>
  <si>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</si>
  <si>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</si>
  <si>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</si>
  <si>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</si>
  <si>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</si>
  <si>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</si>
  <si>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</si>
  <si>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</si>
  <si>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</si>
  <si>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</si>
  <si>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</si>
  <si>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</si>
  <si>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</si>
  <si>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</si>
  <si>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</si>
  <si>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</si>
  <si>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</si>
  <si>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</si>
  <si>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</si>
  <si>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</si>
  <si>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</si>
  <si>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</si>
  <si>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</si>
  <si>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</si>
  <si>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</si>
  <si>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</si>
  <si>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</si>
  <si>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</si>
  <si>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</si>
  <si>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</si>
  <si>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</si>
  <si>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</si>
  <si>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</si>
  <si>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</si>
  <si>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</si>
  <si>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</si>
  <si>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</si>
  <si>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</si>
  <si>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</si>
  <si>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</si>
  <si>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</si>
  <si>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</si>
  <si>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</si>
  <si>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</si>
  <si>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</si>
  <si>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</si>
  <si>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</si>
  <si>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</si>
  <si>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</si>
  <si>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</si>
  <si>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</si>
  <si>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</si>
  <si>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</si>
  <si>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</si>
  <si>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</si>
  <si>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</si>
  <si>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</si>
  <si>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</si>
  <si>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</si>
  <si>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</si>
  <si>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</si>
  <si>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</si>
  <si>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</si>
  <si>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</si>
  <si>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</si>
  <si>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</si>
  <si>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</si>
  <si>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</si>
  <si>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</si>
  <si>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</si>
  <si>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</si>
  <si>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</si>
  <si>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</si>
  <si>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</si>
  <si>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</si>
  <si>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</si>
  <si>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</si>
  <si>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</si>
  <si>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</si>
  <si>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</si>
  <si>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</si>
  <si>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</si>
  <si>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</si>
  <si>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</si>
  <si>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</si>
  <si>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</si>
  <si>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</si>
  <si>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</si>
  <si>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</si>
  <si>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</si>
  <si>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</si>
  <si>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</si>
  <si>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</si>
  <si>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</si>
  <si>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</si>
  <si>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</si>
  <si>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</si>
  <si>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</si>
  <si>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</si>
  <si>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</si>
  <si>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</si>
  <si>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</si>
  <si>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</si>
  <si>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</si>
  <si>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</si>
  <si>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</si>
  <si>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</si>
  <si>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</si>
  <si>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</si>
  <si>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</si>
  <si>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</si>
  <si>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</si>
  <si>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</si>
  <si>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</si>
  <si>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</si>
  <si>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</si>
  <si>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</si>
  <si>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</si>
  <si>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</si>
  <si>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</si>
  <si>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</si>
  <si>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</si>
  <si>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</si>
  <si>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</si>
  <si>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</si>
  <si>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</si>
  <si>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</si>
  <si>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</si>
  <si>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</si>
  <si>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</si>
  <si>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</si>
  <si>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</si>
  <si>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</si>
  <si>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</si>
  <si>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</si>
  <si>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</si>
  <si>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</si>
  <si>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</si>
  <si>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</si>
  <si>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</si>
  <si>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</si>
  <si>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</si>
  <si>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</si>
  <si>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</si>
  <si>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</si>
  <si>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</si>
  <si>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</si>
  <si>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</si>
  <si>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</si>
  <si>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</si>
  <si>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</si>
  <si>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</si>
  <si>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</si>
  <si>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</si>
  <si>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</si>
  <si>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</si>
  <si>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</si>
  <si>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</si>
  <si>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</si>
  <si>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</si>
  <si>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</si>
  <si>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</si>
  <si>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</si>
  <si>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</si>
  <si>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</si>
  <si>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</si>
  <si>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</si>
  <si>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</si>
  <si>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</si>
  <si>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</si>
  <si>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</si>
  <si>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</si>
  <si>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</si>
  <si>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</si>
  <si>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</si>
  <si>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</si>
  <si>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</si>
  <si>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</si>
  <si>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</si>
  <si>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</si>
  <si>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</si>
  <si>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</si>
  <si>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</si>
  <si>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</si>
  <si>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</si>
  <si>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</si>
  <si>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</si>
  <si>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</si>
  <si>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</si>
  <si>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</si>
  <si>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</si>
  <si>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</si>
  <si>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</si>
  <si>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</si>
  <si>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</si>
  <si>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</si>
  <si>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</si>
  <si>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</si>
  <si>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</si>
  <si>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</si>
  <si>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</si>
  <si>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</si>
  <si>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</si>
  <si>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</si>
  <si>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</si>
  <si>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</si>
  <si>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</si>
  <si>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</si>
  <si>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</si>
  <si>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</si>
  <si>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</si>
  <si>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</si>
  <si>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</si>
  <si>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</si>
  <si>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</si>
  <si>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</si>
  <si>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</si>
  <si>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</si>
  <si>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</si>
  <si>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</si>
  <si>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</si>
  <si>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</si>
  <si>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</si>
  <si>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</si>
  <si>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</si>
  <si>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</si>
  <si>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</si>
  <si>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</si>
  <si>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</si>
  <si>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</si>
  <si>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</si>
  <si>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</si>
  <si>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</si>
  <si>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</si>
  <si>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</si>
  <si>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</si>
  <si>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</si>
  <si>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</si>
  <si>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</si>
  <si>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</si>
  <si>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</si>
  <si>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</si>
  <si>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</si>
  <si>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</si>
  <si>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</si>
  <si>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</si>
  <si>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</si>
  <si>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</si>
  <si>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</si>
  <si>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</si>
  <si>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</si>
  <si>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</si>
  <si>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</si>
  <si>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</si>
  <si>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</si>
  <si>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</si>
  <si>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</si>
  <si>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</si>
  <si>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</si>
  <si>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</si>
  <si>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</si>
  <si>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</si>
  <si>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</si>
  <si>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</si>
  <si>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</si>
  <si>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</si>
  <si>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</si>
  <si>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</si>
  <si>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</si>
  <si>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</si>
  <si>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</si>
  <si>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</si>
  <si>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</si>
  <si>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</si>
  <si>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</si>
  <si>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</si>
  <si>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</si>
  <si>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</si>
  <si>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</si>
  <si>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</si>
  <si>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</si>
  <si>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</si>
  <si>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</si>
  <si>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</si>
  <si>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</si>
  <si>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</si>
  <si>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</si>
  <si>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</si>
  <si>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</si>
  <si>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</si>
  <si>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</si>
  <si>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</si>
  <si>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</si>
  <si>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</si>
  <si>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</si>
  <si>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</si>
  <si>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</si>
  <si>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</si>
  <si>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</si>
  <si>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</si>
  <si>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</si>
  <si>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</si>
  <si>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</si>
  <si>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</si>
  <si>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</si>
  <si>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</si>
  <si>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</si>
  <si>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</si>
  <si>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</si>
  <si>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</si>
  <si>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</si>
  <si>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</si>
  <si>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</si>
  <si>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</si>
  <si>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</si>
  <si>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</si>
  <si>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</si>
  <si>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</si>
  <si>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</si>
  <si>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</si>
  <si>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</si>
  <si>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</si>
  <si>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</si>
  <si>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</si>
  <si>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</si>
  <si>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</si>
  <si>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</si>
  <si>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</si>
  <si>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</si>
  <si>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</si>
  <si>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</si>
  <si>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</si>
  <si>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</si>
  <si>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</si>
  <si>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</si>
  <si>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</si>
  <si>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</si>
  <si>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</si>
  <si>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</si>
  <si>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</si>
  <si>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</si>
  <si>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</si>
  <si>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</si>
  <si>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</si>
  <si>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</si>
  <si>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</si>
  <si>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</si>
  <si>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</si>
  <si>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</si>
  <si>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</si>
  <si>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</si>
  <si>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</si>
  <si>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</si>
  <si>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</si>
  <si>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</si>
  <si>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</si>
  <si>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</si>
  <si>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</si>
  <si>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</si>
  <si>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</si>
  <si>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</si>
  <si>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</si>
  <si>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</si>
  <si>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</si>
  <si>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</si>
  <si>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</si>
  <si>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</si>
  <si>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</si>
  <si>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</si>
  <si>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</si>
  <si>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</si>
  <si>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</si>
  <si>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</si>
  <si>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</si>
  <si>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</si>
  <si>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</si>
  <si>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</si>
  <si>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</si>
  <si>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</si>
  <si>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</si>
  <si>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</si>
  <si>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</si>
  <si>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</si>
  <si>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</si>
  <si>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</si>
  <si>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</si>
  <si>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</si>
  <si>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</si>
  <si>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</si>
  <si>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</si>
  <si>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</si>
  <si>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</si>
  <si>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</si>
  <si>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</si>
  <si>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</si>
  <si>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</si>
  <si>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</si>
  <si>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</si>
  <si>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</si>
  <si>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</si>
  <si>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</si>
  <si>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</si>
  <si>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</si>
  <si>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</si>
  <si>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</si>
  <si>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</si>
  <si>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</si>
  <si>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</si>
  <si>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</si>
  <si>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</si>
  <si>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</si>
  <si>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</si>
  <si>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</si>
  <si>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</si>
  <si>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</si>
  <si>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</si>
  <si>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</si>
  <si>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</si>
  <si>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</si>
  <si>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</si>
  <si>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</si>
  <si>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</si>
  <si>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</si>
  <si>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</si>
  <si>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</si>
  <si>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</si>
  <si>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</si>
  <si>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</si>
  <si>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</si>
  <si>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</si>
  <si>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</si>
  <si>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</si>
  <si>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</si>
  <si>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</si>
  <si>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</si>
  <si>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</si>
  <si>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</si>
  <si>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</si>
  <si>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</si>
  <si>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</si>
  <si>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</si>
  <si>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</si>
  <si>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</si>
  <si>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</si>
  <si>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</si>
  <si>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</si>
  <si>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</si>
  <si>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</si>
  <si>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</si>
  <si>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</si>
  <si>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</si>
  <si>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</si>
  <si>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</si>
  <si>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</si>
  <si>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</si>
  <si>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</si>
  <si>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</si>
  <si>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</si>
  <si>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</si>
  <si>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</si>
  <si>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</si>
  <si>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</si>
  <si>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</si>
  <si>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</si>
  <si>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</si>
  <si>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</si>
  <si>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</si>
  <si>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</si>
  <si>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</si>
  <si>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</si>
  <si>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</si>
  <si>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</si>
  <si>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</si>
  <si>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</si>
  <si>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</si>
  <si>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</si>
  <si>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</si>
  <si>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</si>
  <si>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</si>
  <si>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</si>
  <si>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</si>
  <si>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</si>
  <si>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</si>
  <si>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</si>
  <si>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</si>
  <si>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</si>
  <si>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</si>
  <si>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</si>
  <si>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</si>
  <si>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</si>
  <si>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</si>
  <si>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</si>
  <si>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</si>
  <si>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</si>
  <si>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</si>
  <si>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</si>
  <si>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</si>
  <si>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</si>
  <si>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</si>
  <si>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</si>
  <si>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</si>
  <si>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</si>
  <si>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</si>
  <si>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</si>
  <si>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</si>
  <si>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</si>
  <si>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</si>
  <si>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</si>
  <si>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</si>
  <si>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</si>
  <si>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</si>
  <si>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</si>
  <si>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</si>
  <si>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</si>
  <si>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</si>
  <si>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</si>
  <si>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</si>
  <si>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</si>
  <si>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</si>
  <si>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</si>
  <si>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</si>
  <si>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</si>
  <si>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</si>
  <si>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</si>
  <si>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</si>
  <si>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</si>
  <si>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</si>
  <si>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</si>
  <si>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</si>
  <si>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</si>
  <si>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</si>
  <si>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</si>
  <si>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</si>
  <si>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</si>
  <si>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</si>
  <si>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</si>
  <si>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</si>
  <si>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</si>
  <si>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</si>
  <si>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</si>
  <si>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</si>
  <si>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</si>
  <si>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</si>
  <si>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</si>
  <si>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</si>
  <si>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</si>
  <si>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</si>
  <si>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</si>
  <si>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</si>
  <si>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</si>
  <si>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</si>
  <si>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</si>
  <si>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</si>
  <si>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</si>
  <si>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</si>
  <si>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</si>
  <si>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</si>
  <si>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</si>
  <si>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</si>
  <si>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</si>
  <si>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</si>
  <si>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</si>
  <si>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</si>
  <si>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</si>
  <si>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</si>
  <si>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</si>
  <si>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</si>
  <si>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</si>
  <si>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</si>
  <si>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</si>
  <si>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</si>
  <si>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</si>
  <si>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</si>
  <si>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</si>
  <si>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</si>
  <si>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</si>
  <si>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</si>
  <si>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</si>
  <si>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</si>
  <si>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</si>
  <si>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</si>
  <si>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</si>
  <si>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</si>
  <si>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</si>
  <si>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</si>
  <si>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</si>
  <si>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</si>
  <si>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</si>
  <si>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</si>
  <si>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</si>
  <si>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</si>
  <si>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</si>
  <si>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</si>
  <si>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</si>
  <si>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</si>
  <si>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</si>
  <si>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</si>
  <si>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</si>
  <si>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</si>
  <si>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</si>
  <si>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</si>
  <si>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</si>
  <si>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</si>
  <si>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</si>
  <si>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</si>
  <si>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</si>
  <si>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</si>
  <si>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</si>
  <si>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</si>
  <si>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</si>
  <si>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</si>
  <si>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</si>
  <si>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</si>
  <si>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</si>
  <si>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</si>
  <si>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</si>
  <si>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</si>
  <si>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</si>
  <si>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</si>
  <si>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</si>
  <si>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</si>
  <si>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</si>
  <si>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</si>
  <si>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</si>
  <si>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</si>
  <si>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</si>
  <si>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</si>
  <si>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</si>
  <si>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</si>
  <si>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</si>
  <si>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</si>
  <si>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</si>
  <si>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</si>
  <si>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</si>
  <si>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</si>
  <si>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</si>
  <si>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</si>
  <si>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</si>
  <si>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</si>
  <si>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</si>
  <si>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</si>
  <si>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</si>
  <si>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</si>
  <si>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</si>
  <si>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</si>
  <si>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</si>
  <si>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</si>
  <si>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</si>
  <si>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</si>
  <si>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</si>
  <si>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</si>
  <si>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</si>
  <si>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</si>
  <si>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</si>
  <si>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</si>
  <si>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</si>
  <si>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</si>
  <si>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</si>
  <si>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</si>
  <si>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</si>
  <si>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</si>
  <si>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</si>
  <si>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</si>
  <si>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</si>
  <si>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</si>
  <si>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</si>
  <si>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</si>
  <si>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</si>
  <si>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</si>
  <si>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</si>
  <si>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</si>
  <si>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</si>
  <si>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</si>
  <si>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</si>
  <si>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</si>
  <si>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</si>
  <si>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</si>
  <si>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</si>
  <si>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</si>
  <si>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</si>
  <si>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</si>
  <si>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</si>
  <si>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</si>
  <si>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</si>
  <si>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</si>
  <si>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</si>
  <si>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</si>
  <si>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</si>
  <si>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</si>
  <si>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</si>
  <si>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</si>
  <si>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</si>
  <si>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</si>
  <si>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</si>
  <si>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</si>
  <si>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</si>
  <si>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</si>
  <si>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</si>
  <si>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</si>
  <si>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</si>
  <si>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</si>
  <si>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</si>
  <si>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</si>
  <si>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</si>
  <si>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</si>
  <si>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</si>
  <si>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</si>
  <si>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</si>
  <si>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</si>
  <si>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</si>
  <si>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</si>
  <si>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</si>
  <si>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</si>
  <si>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</si>
  <si>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</si>
  <si>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</si>
  <si>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</si>
  <si>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</si>
  <si>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</si>
  <si>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</si>
  <si>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</si>
  <si>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</si>
  <si>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</si>
  <si>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</si>
  <si>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</si>
  <si>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</si>
  <si>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</si>
  <si>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</si>
  <si>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</si>
  <si>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</si>
  <si>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</si>
  <si>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</si>
  <si>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</si>
  <si>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</si>
  <si>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</si>
  <si>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</si>
  <si>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</si>
  <si>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</si>
  <si>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</si>
  <si>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</si>
  <si>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</si>
  <si>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</si>
  <si>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</si>
  <si>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</si>
  <si>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</si>
  <si>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</si>
  <si>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</si>
  <si>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</si>
  <si>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</si>
  <si>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</si>
  <si>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</si>
  <si>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</si>
  <si>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</si>
  <si>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</si>
  <si>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</si>
  <si>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</si>
  <si>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</si>
  <si>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</si>
  <si>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</si>
  <si>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</si>
  <si>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</si>
  <si>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</si>
  <si>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</si>
  <si>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</si>
  <si>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</si>
  <si>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</si>
  <si>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</si>
  <si>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</si>
  <si>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</si>
  <si>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</si>
  <si>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</si>
  <si>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</si>
  <si>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</si>
  <si>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</si>
  <si>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</si>
  <si>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</si>
  <si>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</si>
  <si>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</si>
  <si>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</si>
  <si>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</si>
  <si>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</si>
  <si>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</si>
  <si>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</si>
  <si>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</si>
  <si>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</si>
  <si>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</si>
  <si>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</si>
  <si>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</si>
  <si>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</si>
  <si>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</si>
  <si>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</si>
  <si>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</si>
  <si>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</si>
  <si>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</si>
  <si>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</si>
  <si>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</si>
  <si>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</si>
  <si>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</si>
  <si>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</si>
  <si>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</si>
  <si>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</si>
  <si>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</si>
  <si>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</si>
  <si>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</si>
  <si>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</si>
  <si>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</si>
  <si>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</si>
  <si>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</si>
  <si>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</si>
  <si>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</si>
  <si>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</si>
  <si>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</si>
  <si>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</si>
  <si>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</si>
  <si>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</si>
  <si>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</si>
  <si>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</si>
  <si>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</si>
  <si>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</si>
  <si>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</si>
  <si>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</si>
  <si>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</si>
  <si>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</si>
  <si>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</si>
  <si>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</si>
  <si>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</si>
  <si>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</si>
  <si>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</si>
  <si>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</si>
  <si>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</si>
  <si>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</si>
  <si>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</si>
  <si>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</si>
  <si>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</si>
  <si>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</si>
  <si>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</si>
  <si>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</si>
  <si>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</si>
  <si>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</si>
  <si>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</si>
  <si>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</si>
  <si>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</si>
  <si>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</si>
  <si>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</si>
  <si>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</si>
  <si>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</si>
  <si>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</si>
  <si>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</si>
  <si>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</si>
  <si>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</si>
  <si>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</si>
  <si>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</si>
  <si>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</si>
  <si>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</si>
  <si>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</si>
  <si>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</si>
  <si>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</si>
  <si>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</si>
  <si>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</si>
  <si>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</si>
  <si>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</si>
  <si>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</si>
  <si>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</si>
  <si>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</si>
  <si>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</si>
  <si>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</si>
  <si>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</si>
  <si>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</si>
  <si>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</si>
  <si>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</si>
  <si>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</si>
  <si>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</si>
  <si>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</si>
  <si>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</si>
  <si>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</si>
  <si>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</si>
  <si>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</si>
  <si>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</si>
  <si>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</si>
  <si>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</si>
  <si>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</si>
  <si>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</si>
  <si>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</si>
  <si>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</si>
  <si>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</si>
  <si>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</si>
  <si>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</si>
  <si>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</si>
  <si>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</si>
  <si>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</si>
  <si>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</si>
  <si>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</si>
  <si>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</si>
  <si>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</si>
  <si>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</si>
  <si>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</si>
  <si>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</si>
  <si>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</si>
  <si>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</si>
  <si>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</si>
  <si>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</si>
  <si>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</si>
  <si>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</si>
  <si>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</si>
  <si>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</si>
  <si>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</si>
  <si>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</si>
  <si>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</si>
  <si>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</si>
  <si>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</si>
  <si>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</si>
  <si>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</si>
  <si>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</si>
  <si>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</si>
  <si>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</si>
  <si>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</si>
  <si>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</si>
  <si>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</si>
  <si>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</si>
  <si>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</si>
  <si>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</si>
  <si>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</si>
  <si>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</si>
  <si>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</si>
  <si>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</si>
  <si>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</si>
  <si>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</si>
  <si>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</si>
  <si>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</si>
  <si>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</si>
  <si>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</si>
  <si>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</si>
  <si>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</si>
  <si>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</si>
  <si>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</si>
  <si>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</si>
  <si>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</si>
  <si>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</si>
  <si>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</si>
  <si>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</si>
  <si>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</si>
  <si>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</si>
  <si>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</si>
  <si>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</si>
  <si>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</si>
  <si>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</si>
  <si>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</si>
  <si>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</si>
  <si>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</si>
  <si>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</si>
  <si>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</si>
  <si>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</si>
  <si>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</si>
  <si>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</si>
  <si>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</si>
  <si>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</si>
  <si>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</si>
  <si>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</si>
  <si>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</si>
  <si>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</si>
  <si>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</si>
  <si>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</si>
  <si>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</si>
  <si>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</si>
  <si>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</si>
  <si>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</si>
  <si>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</si>
  <si>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</si>
  <si>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</si>
  <si>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</si>
  <si>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</si>
  <si>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</si>
  <si>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</si>
  <si>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</si>
  <si>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</si>
  <si>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</si>
  <si>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</si>
  <si>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</si>
  <si>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</si>
  <si>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</si>
  <si>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</si>
  <si>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</si>
  <si>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</si>
  <si>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</si>
  <si>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</si>
  <si>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</si>
  <si>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</si>
  <si>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</si>
  <si>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</si>
  <si>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</si>
  <si>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</si>
  <si>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</si>
  <si>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</si>
  <si>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</si>
  <si>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</si>
  <si>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</si>
  <si>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</si>
  <si>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</si>
  <si>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</si>
  <si>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</si>
  <si>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</si>
  <si>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</si>
  <si>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</si>
  <si>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</si>
  <si>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</si>
  <si>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</si>
  <si>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</si>
  <si>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</si>
  <si>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</si>
  <si>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</si>
  <si>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</si>
  <si>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</si>
  <si>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</si>
  <si>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</si>
  <si>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</si>
  <si>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</si>
  <si>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</si>
  <si>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</si>
  <si>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</si>
  <si>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</si>
  <si>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</si>
  <si>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</si>
  <si>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</si>
  <si>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</si>
  <si>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</si>
  <si>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</si>
  <si>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</si>
  <si>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</si>
  <si>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</si>
  <si>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</si>
  <si>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</si>
  <si>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</si>
  <si>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</si>
  <si>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</si>
  <si>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</si>
  <si>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</si>
  <si>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</si>
  <si>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</si>
  <si>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</si>
  <si>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</si>
  <si>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</si>
  <si>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</si>
  <si>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</si>
  <si>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</si>
  <si>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</si>
  <si>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</si>
  <si>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</si>
  <si>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</si>
  <si>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</si>
  <si>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</si>
  <si>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</si>
  <si>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</si>
  <si>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</si>
  <si>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</si>
  <si>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</si>
  <si>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</si>
  <si>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</si>
  <si>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</si>
  <si>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</si>
  <si>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</si>
  <si>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</si>
  <si>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</si>
  <si>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</si>
  <si>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</si>
  <si>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</si>
  <si>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</si>
  <si>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</si>
  <si>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</si>
  <si>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</si>
  <si>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</si>
  <si>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</si>
  <si>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</si>
  <si>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</si>
  <si>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</si>
  <si>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</si>
  <si>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</si>
  <si>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</si>
  <si>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</si>
  <si>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</si>
  <si>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</si>
  <si>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</si>
  <si>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</si>
  <si>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</si>
  <si>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</si>
  <si>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</si>
  <si>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</si>
  <si>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</si>
  <si>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</si>
  <si>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</si>
  <si>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</si>
  <si>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</si>
  <si>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</si>
  <si>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</si>
  <si>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</si>
  <si>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</si>
  <si>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</si>
  <si>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</si>
  <si>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</si>
  <si>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</si>
  <si>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</si>
  <si>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</si>
  <si>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</si>
  <si>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</si>
  <si>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</si>
  <si>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</si>
  <si>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</si>
  <si>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</si>
  <si>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</si>
  <si>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</si>
  <si>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</si>
  <si>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</si>
  <si>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</si>
  <si>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</si>
  <si>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</si>
  <si>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</si>
  <si>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</si>
  <si>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</si>
  <si>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</si>
  <si>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</si>
  <si>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</si>
  <si>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</si>
  <si>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</si>
  <si>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</si>
  <si>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</si>
  <si>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</si>
  <si>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</si>
  <si>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</si>
  <si>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</si>
  <si>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</si>
  <si>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</si>
  <si>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</si>
  <si>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</si>
  <si>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</si>
  <si>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</si>
  <si>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</si>
  <si>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</si>
  <si>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</si>
  <si>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</si>
  <si>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</si>
  <si>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</si>
  <si>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</si>
  <si>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</si>
  <si>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</si>
  <si>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</si>
  <si>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</si>
  <si>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</si>
  <si>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</si>
  <si>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</si>
  <si>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</si>
  <si>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</si>
  <si>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</si>
  <si>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</si>
  <si>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</si>
  <si>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</si>
  <si>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</si>
  <si>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</si>
  <si>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</si>
  <si>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</si>
  <si>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</si>
  <si>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</si>
  <si>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</si>
  <si>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</si>
  <si>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</si>
  <si>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</si>
  <si>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</si>
  <si>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</si>
  <si>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</si>
  <si>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</si>
  <si>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</si>
  <si>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</si>
  <si>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</si>
  <si>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</si>
  <si>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</si>
  <si>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</si>
  <si>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</si>
  <si>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</si>
  <si>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</si>
  <si>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</si>
  <si>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</si>
  <si>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</si>
  <si>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</si>
  <si>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</si>
  <si>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</si>
  <si>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</si>
  <si>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</si>
  <si>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</si>
  <si>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</si>
  <si>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</si>
  <si>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</si>
  <si>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</si>
  <si>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</si>
  <si>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</si>
  <si>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</si>
  <si>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</si>
  <si>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</si>
  <si>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</si>
  <si>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</si>
  <si>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</si>
  <si>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</si>
  <si>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</si>
  <si>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</si>
  <si>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</si>
  <si>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</si>
  <si>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</si>
  <si>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</si>
  <si>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</si>
  <si>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</si>
  <si>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</si>
  <si>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</si>
  <si>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</si>
  <si>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</si>
  <si>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</si>
  <si>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</si>
  <si>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</si>
  <si>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</si>
  <si>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</si>
  <si>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</si>
  <si>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</si>
  <si>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</si>
  <si>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</si>
  <si>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</si>
  <si>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</si>
  <si>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</si>
  <si>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</si>
  <si>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</si>
  <si>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</si>
  <si>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</si>
  <si>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</si>
  <si>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</si>
  <si>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</si>
  <si>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</si>
  <si>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</si>
  <si>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</si>
  <si>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</si>
  <si>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</si>
  <si>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</si>
  <si>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</si>
  <si>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</si>
  <si>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</si>
  <si>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</si>
  <si>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</si>
  <si>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</si>
  <si>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</si>
  <si>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</si>
  <si>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</si>
  <si>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</si>
  <si>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</si>
  <si>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</si>
  <si>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</si>
  <si>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</si>
  <si>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</si>
  <si>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</si>
  <si>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</si>
  <si>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</si>
  <si>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</si>
  <si>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</si>
  <si>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</si>
  <si>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</si>
  <si>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</si>
  <si>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</si>
  <si>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</si>
  <si>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</si>
  <si>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</si>
  <si>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</si>
  <si>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</si>
  <si>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</si>
  <si>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</si>
  <si>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</si>
  <si>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</si>
  <si>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</si>
  <si>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</si>
  <si>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</si>
  <si>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</si>
  <si>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</si>
  <si>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</si>
  <si>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</si>
  <si>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</si>
  <si>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</si>
  <si>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</si>
  <si>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</si>
  <si>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</si>
  <si>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</si>
  <si>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</si>
  <si>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</si>
  <si>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</si>
  <si>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</si>
  <si>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</si>
  <si>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</si>
  <si>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</si>
  <si>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</si>
  <si>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</si>
  <si>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</si>
  <si>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</si>
  <si>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</si>
  <si>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</si>
  <si>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</si>
  <si>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</si>
  <si>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</si>
  <si>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</si>
  <si>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</si>
  <si>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</si>
  <si>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</si>
  <si>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</si>
  <si>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</si>
  <si>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</si>
  <si>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</si>
  <si>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</si>
  <si>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</si>
  <si>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</si>
  <si>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</si>
  <si>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</si>
  <si>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</si>
  <si>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</si>
  <si>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</si>
  <si>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</si>
  <si>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</si>
  <si>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</si>
  <si>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</si>
  <si>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</si>
  <si>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</si>
  <si>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</si>
  <si>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</si>
  <si>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</si>
  <si>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</si>
  <si>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</si>
  <si>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</si>
  <si>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</si>
  <si>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</si>
  <si>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</si>
  <si>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</si>
  <si>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</si>
  <si>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</si>
  <si>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</si>
  <si>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</si>
  <si>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</si>
  <si>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</si>
  <si>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</si>
  <si>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</si>
  <si>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</si>
  <si>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</si>
  <si>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</si>
  <si>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</si>
  <si>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</si>
  <si>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</si>
  <si>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</si>
  <si>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</si>
  <si>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</si>
  <si>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</si>
  <si>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</si>
  <si>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</si>
  <si>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</si>
  <si>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</si>
  <si>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</si>
  <si>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</si>
  <si>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</si>
  <si>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</si>
  <si>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</si>
  <si>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</si>
  <si>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</si>
  <si>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</si>
  <si>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</si>
  <si>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</si>
  <si>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</si>
  <si>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</si>
  <si>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</si>
  <si>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</si>
  <si>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</si>
  <si>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</si>
  <si>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</si>
  <si>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</si>
  <si>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</si>
  <si>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</si>
  <si>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</si>
  <si>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</si>
  <si>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</si>
  <si>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</si>
  <si>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</si>
  <si>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</si>
  <si>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</si>
  <si>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</si>
  <si>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</si>
  <si>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</si>
  <si>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</si>
  <si>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</si>
  <si>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</si>
  <si>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</si>
  <si>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</si>
  <si>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</si>
  <si>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</si>
  <si>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</si>
  <si>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</si>
  <si>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</si>
  <si>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</si>
  <si>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</si>
  <si>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</si>
  <si>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</si>
  <si>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</si>
  <si>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</si>
  <si>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</si>
  <si>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</si>
  <si>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</si>
  <si>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</si>
  <si>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</si>
  <si>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</si>
  <si>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</si>
  <si>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</si>
  <si>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</si>
  <si>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</si>
  <si>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</si>
  <si>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</si>
  <si>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</si>
  <si>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</si>
  <si>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</si>
  <si>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</si>
  <si>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</si>
  <si>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</si>
  <si>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</si>
  <si>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</si>
  <si>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</si>
  <si>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</si>
  <si>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</si>
  <si>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</si>
  <si>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</si>
  <si>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</si>
  <si>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</si>
  <si>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</si>
  <si>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</si>
  <si>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</si>
  <si>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</si>
  <si>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</si>
  <si>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</si>
  <si>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</si>
  <si>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</si>
  <si>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</si>
  <si>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</si>
  <si>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</si>
  <si>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</si>
  <si>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</si>
  <si>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</si>
  <si>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</si>
  <si>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</si>
  <si>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</si>
  <si>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</si>
  <si>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</si>
  <si>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</si>
  <si>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</si>
  <si>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</si>
  <si>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</si>
  <si>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</si>
  <si>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</si>
  <si>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</si>
  <si>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</si>
  <si>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</si>
  <si>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</si>
  <si>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</si>
  <si>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</si>
  <si>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</si>
  <si>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</si>
  <si>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</si>
  <si>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</si>
  <si>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</si>
  <si>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</si>
  <si>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</si>
  <si>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</si>
  <si>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</si>
  <si>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</si>
  <si>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</si>
  <si>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</si>
  <si>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</si>
  <si>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</si>
  <si>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</si>
  <si>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</si>
  <si>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</si>
  <si>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</si>
  <si>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</si>
  <si>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</si>
  <si>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</si>
  <si>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</si>
  <si>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</si>
  <si>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</si>
  <si>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</si>
  <si>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</si>
  <si>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</si>
  <si>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</si>
  <si>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</si>
  <si>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</si>
  <si>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</si>
  <si>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</si>
  <si>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</si>
  <si>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</si>
  <si>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</si>
  <si>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</si>
  <si>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</si>
  <si>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</si>
  <si>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</si>
  <si>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</si>
  <si>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</si>
  <si>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</si>
  <si>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</si>
  <si>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</si>
  <si>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</si>
  <si>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</si>
  <si>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</si>
  <si>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</si>
  <si>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</si>
  <si>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</si>
  <si>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</si>
  <si>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</si>
  <si>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</si>
  <si>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</si>
  <si>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</si>
  <si>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</si>
  <si>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</si>
  <si>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</si>
  <si>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</si>
  <si>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</si>
  <si>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</si>
  <si>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</si>
  <si>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</si>
  <si>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</si>
  <si>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</si>
  <si>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</si>
  <si>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</si>
  <si>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</si>
  <si>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</si>
  <si>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</si>
  <si>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</si>
  <si>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</si>
  <si>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</si>
  <si>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</si>
  <si>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</si>
  <si>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</si>
  <si>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</si>
  <si>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</si>
  <si>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</si>
  <si>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</si>
  <si>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</si>
  <si>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</si>
  <si>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</si>
  <si>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</si>
  <si>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</si>
  <si>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</si>
  <si>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</si>
  <si>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</si>
  <si>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</si>
  <si>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</si>
  <si>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</si>
  <si>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</si>
  <si>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</si>
  <si>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</si>
  <si>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</si>
  <si>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</si>
  <si>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</si>
  <si>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</si>
  <si>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</si>
  <si>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</si>
  <si>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</si>
  <si>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</si>
  <si>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</si>
  <si>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</si>
  <si>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</si>
  <si>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</si>
  <si>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</si>
  <si>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</si>
  <si>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</si>
  <si>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</si>
  <si>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</si>
  <si>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</si>
  <si>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</si>
  <si>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</si>
  <si>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</si>
  <si>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</si>
  <si>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</si>
  <si>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</si>
  <si>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</si>
  <si>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</si>
  <si>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</si>
  <si>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</si>
  <si>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</si>
  <si>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</si>
  <si>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</si>
  <si>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</si>
  <si>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</si>
  <si>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</si>
  <si>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</si>
  <si>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</si>
  <si>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</si>
  <si>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</si>
  <si>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</si>
  <si>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</si>
  <si>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</si>
  <si>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</si>
  <si>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</si>
  <si>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</si>
  <si>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</si>
  <si>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</si>
  <si>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</si>
  <si>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</si>
  <si>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</si>
  <si>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</si>
  <si>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</si>
  <si>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</si>
  <si>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</si>
  <si>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</si>
  <si>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</si>
  <si>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</si>
  <si>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</si>
  <si>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</si>
  <si>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</si>
  <si>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</si>
  <si>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</si>
  <si>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</si>
  <si>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</si>
  <si>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</si>
  <si>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</si>
  <si>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</si>
  <si>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</si>
  <si>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</si>
  <si>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</si>
  <si>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</si>
  <si>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</si>
  <si>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</si>
  <si>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</si>
  <si>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</si>
  <si>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</si>
  <si>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</si>
  <si>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</si>
  <si>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</si>
  <si>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</si>
  <si>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</si>
  <si>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</si>
  <si>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</si>
  <si>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</si>
  <si>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</si>
  <si>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</si>
  <si>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</si>
  <si>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</si>
  <si>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</si>
  <si>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</si>
  <si>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</si>
  <si>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</si>
  <si>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</si>
  <si>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</si>
  <si>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</si>
  <si>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</si>
  <si>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</si>
  <si>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</si>
  <si>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</si>
  <si>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</si>
  <si>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</si>
  <si>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</si>
  <si>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</si>
  <si>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</si>
  <si>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</si>
  <si>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</si>
  <si>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</si>
  <si>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</si>
  <si>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</si>
  <si>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</si>
  <si>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</si>
  <si>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</si>
  <si>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</si>
  <si>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</si>
  <si>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</si>
  <si>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</si>
  <si>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</si>
  <si>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</si>
  <si>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</si>
  <si>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</si>
  <si>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</si>
  <si>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</si>
  <si>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</si>
  <si>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</si>
  <si>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</si>
  <si>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</si>
  <si>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</si>
  <si>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</si>
  <si>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</si>
  <si>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</si>
  <si>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</si>
  <si>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</si>
  <si>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</si>
  <si>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</si>
  <si>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</si>
  <si>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</si>
  <si>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</si>
  <si>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</si>
  <si>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</si>
  <si>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</si>
  <si>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</si>
  <si>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</si>
  <si>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</si>
  <si>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</si>
  <si>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</si>
  <si>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</si>
  <si>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</si>
  <si>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</si>
  <si>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</si>
  <si>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</si>
  <si>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</si>
  <si>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</si>
  <si>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</si>
  <si>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</si>
  <si>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</si>
  <si>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</si>
  <si>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</si>
  <si>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</si>
  <si>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</si>
  <si>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</si>
  <si>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</si>
  <si>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</si>
  <si>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</si>
  <si>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</si>
  <si>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</si>
  <si>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</si>
  <si>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</si>
  <si>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</si>
  <si>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</si>
  <si>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</si>
  <si>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</si>
  <si>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</si>
  <si>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</si>
  <si>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</si>
  <si>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</si>
  <si>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</si>
  <si>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</si>
  <si>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</si>
  <si>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</si>
  <si>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</si>
  <si>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</si>
  <si>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</si>
  <si>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</si>
  <si>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</si>
  <si>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</si>
  <si>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</si>
  <si>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</si>
  <si>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</si>
  <si>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</si>
  <si>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</si>
  <si>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</si>
  <si>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</si>
  <si>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</si>
  <si>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</si>
  <si>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</si>
  <si>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</si>
  <si>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</si>
  <si>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</si>
  <si>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</si>
  <si>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</si>
  <si>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</si>
  <si>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</si>
  <si>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</si>
  <si>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</si>
  <si>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</si>
  <si>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</si>
  <si>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</si>
  <si>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</si>
  <si>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</si>
  <si>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</si>
  <si>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</si>
  <si>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</si>
  <si>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</si>
  <si>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</si>
  <si>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</si>
  <si>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</si>
  <si>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</si>
  <si>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</si>
  <si>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</si>
  <si>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</si>
  <si>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</si>
  <si>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</si>
  <si>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</si>
  <si>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</si>
  <si>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</si>
  <si>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</si>
  <si>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</si>
  <si>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</si>
  <si>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</si>
  <si>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</si>
  <si>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</si>
  <si>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</si>
  <si>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</si>
  <si>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</si>
  <si>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</si>
  <si>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</si>
  <si>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</si>
  <si>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</si>
  <si>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</si>
  <si>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</si>
  <si>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</si>
  <si>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</si>
  <si>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</si>
  <si>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</si>
  <si>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</si>
  <si>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</si>
  <si>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</si>
  <si>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</si>
  <si>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</si>
  <si>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</si>
  <si>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</si>
  <si>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</si>
  <si>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</si>
  <si>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</si>
  <si>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</si>
  <si>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</si>
  <si>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</si>
  <si>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</si>
  <si>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</si>
  <si>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</si>
  <si>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</si>
  <si>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</si>
  <si>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</si>
  <si>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</si>
  <si>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</si>
  <si>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</si>
  <si>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</si>
  <si>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</si>
  <si>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</si>
  <si>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</si>
  <si>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</si>
  <si>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</si>
  <si>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</si>
  <si>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</si>
  <si>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</si>
  <si>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</si>
  <si>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</si>
  <si>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</si>
  <si>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</si>
  <si>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</si>
  <si>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</si>
  <si>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</si>
  <si>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</si>
  <si>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</si>
  <si>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</si>
  <si>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</si>
  <si>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</si>
  <si>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</si>
  <si>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</si>
  <si>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</si>
  <si>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</si>
  <si>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</si>
  <si>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</si>
  <si>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</si>
  <si>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</si>
  <si>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</si>
  <si>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</si>
  <si>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</si>
  <si>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</si>
  <si>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</si>
  <si>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</si>
  <si>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</si>
  <si>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</si>
  <si>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</si>
  <si>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</si>
  <si>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</si>
  <si>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</si>
  <si>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</si>
  <si>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</si>
  <si>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</si>
  <si>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</si>
  <si>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</si>
  <si>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</si>
  <si>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</si>
  <si>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</si>
  <si>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</si>
  <si>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</si>
  <si>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</si>
  <si>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</si>
  <si>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</si>
  <si>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</si>
  <si>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</si>
  <si>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</si>
  <si>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</si>
  <si>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</si>
  <si>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</si>
  <si>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</si>
  <si>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</si>
  <si>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</si>
  <si>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</si>
  <si>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</si>
  <si>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</si>
  <si>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</si>
  <si>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</si>
  <si>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</si>
  <si>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</si>
  <si>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</si>
  <si>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</si>
  <si>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</si>
  <si>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</si>
  <si>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</si>
  <si>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</si>
  <si>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</si>
  <si>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</si>
  <si>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</si>
  <si>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</si>
  <si>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</si>
  <si>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</si>
  <si>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</si>
  <si>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</si>
  <si>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</si>
  <si>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</si>
  <si>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</si>
  <si>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</si>
  <si>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</si>
  <si>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</si>
  <si>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</si>
  <si>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</si>
  <si>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</si>
  <si>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</si>
  <si>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</si>
  <si>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</si>
  <si>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</si>
  <si>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</si>
  <si>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</si>
  <si>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</si>
  <si>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</si>
  <si>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</si>
  <si>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</si>
  <si>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</si>
  <si>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</si>
  <si>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</si>
  <si>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</si>
  <si>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</si>
  <si>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</si>
  <si>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</si>
  <si>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</si>
  <si>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</si>
  <si>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</si>
  <si>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</si>
  <si>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</si>
  <si>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</si>
  <si>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</si>
  <si>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</si>
  <si>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</si>
  <si>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</si>
  <si>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</si>
  <si>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</si>
  <si>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</si>
  <si>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</si>
  <si>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</si>
  <si>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</si>
  <si>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</si>
  <si>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</si>
  <si>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</si>
  <si>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</si>
  <si>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</si>
  <si>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</si>
  <si>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</si>
  <si>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</si>
  <si>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</si>
  <si>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</si>
  <si>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</si>
  <si>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</si>
  <si>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</si>
  <si>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</si>
  <si>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</si>
  <si>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</si>
  <si>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</si>
  <si>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</si>
  <si>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</si>
  <si>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</si>
  <si>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</si>
  <si>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</si>
  <si>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</si>
  <si>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</si>
  <si>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</si>
  <si>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</si>
  <si>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</si>
  <si>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</si>
  <si>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</si>
  <si>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</si>
  <si>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</si>
  <si>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</si>
  <si>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</si>
  <si>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</si>
  <si>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</si>
  <si>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</si>
  <si>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</si>
  <si>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</si>
  <si>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</si>
  <si>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</si>
  <si>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</si>
  <si>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</si>
  <si>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</si>
  <si>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</si>
  <si>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</si>
  <si>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</si>
  <si>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</si>
  <si>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</si>
  <si>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</si>
  <si>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</si>
  <si>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</si>
  <si>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</si>
  <si>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</si>
  <si>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</si>
  <si>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</si>
  <si>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</si>
  <si>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</si>
  <si>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</si>
  <si>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</si>
  <si>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</si>
  <si>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</si>
  <si>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</si>
  <si>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</si>
  <si>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</si>
  <si>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</si>
  <si>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</si>
  <si>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</si>
  <si>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</si>
  <si>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</si>
  <si>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</si>
  <si>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</si>
  <si>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</si>
  <si>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</si>
  <si>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</si>
  <si>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</si>
  <si>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</si>
  <si>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</si>
  <si>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</si>
  <si>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</si>
  <si>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</si>
  <si>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</si>
  <si>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</si>
  <si>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</si>
  <si>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</si>
  <si>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</si>
  <si>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</si>
  <si>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</si>
  <si>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</si>
  <si>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</si>
  <si>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</si>
  <si>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</si>
  <si>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</si>
  <si>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</si>
  <si>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</si>
  <si>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</si>
  <si>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</si>
  <si>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</si>
  <si>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</si>
  <si>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</si>
  <si>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</si>
  <si>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</si>
  <si>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</si>
  <si>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</si>
  <si>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</si>
  <si>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</si>
  <si>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</si>
  <si>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</si>
  <si>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</si>
  <si>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</si>
  <si>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</si>
  <si>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</si>
  <si>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</si>
  <si>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</si>
  <si>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</si>
  <si>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</si>
  <si>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</si>
  <si>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</si>
  <si>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</si>
  <si>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</si>
  <si>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</si>
  <si>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</si>
  <si>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</si>
  <si>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</si>
  <si>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</si>
  <si>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</si>
  <si>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</si>
  <si>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</si>
  <si>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</si>
  <si>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</si>
  <si>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</si>
  <si>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</si>
  <si>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</si>
  <si>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</si>
  <si>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</si>
  <si>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</si>
  <si>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</si>
  <si>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</si>
  <si>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</si>
  <si>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</si>
  <si>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</si>
  <si>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</si>
  <si>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</si>
  <si>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</si>
  <si>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</si>
  <si>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</si>
  <si>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</si>
  <si>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</si>
  <si>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</si>
  <si>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</si>
  <si>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</si>
  <si>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</si>
  <si>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</si>
  <si>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</si>
  <si>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</si>
  <si>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</si>
  <si>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</si>
  <si>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</si>
  <si>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</si>
  <si>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</si>
  <si>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</si>
  <si>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</si>
  <si>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</si>
  <si>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</si>
  <si>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</si>
  <si>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</si>
  <si>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</si>
  <si>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</si>
  <si>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</si>
  <si>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</si>
  <si>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</si>
  <si>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</si>
  <si>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</si>
  <si>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</si>
  <si>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</si>
  <si>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</si>
  <si>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</si>
  <si>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</si>
  <si>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</si>
  <si>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</si>
  <si>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</si>
  <si>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</si>
  <si>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</si>
  <si>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</si>
  <si>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</si>
  <si>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</si>
  <si>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</si>
  <si>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</si>
  <si>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</si>
  <si>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</si>
  <si>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</si>
  <si>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</si>
  <si>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</si>
  <si>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</si>
  <si>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</si>
  <si>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</si>
  <si>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</si>
  <si>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</si>
  <si>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</si>
  <si>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</si>
  <si>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</si>
  <si>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</si>
  <si>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</si>
  <si>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</si>
  <si>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</si>
  <si>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</si>
  <si>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</si>
  <si>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</si>
  <si>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</si>
  <si>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</si>
  <si>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</si>
  <si>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</si>
  <si>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</si>
  <si>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</si>
  <si>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</si>
  <si>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</si>
  <si>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</si>
  <si>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</si>
  <si>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</si>
  <si>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</si>
  <si>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</si>
  <si>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</si>
  <si>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</si>
  <si>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</si>
  <si>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</si>
  <si>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</si>
  <si>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</si>
  <si>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</si>
  <si>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</si>
  <si>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</si>
  <si>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</si>
  <si>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</si>
  <si>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</si>
  <si>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</si>
  <si>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</si>
  <si>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</si>
  <si>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</si>
  <si>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</si>
  <si>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</si>
  <si>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</si>
  <si>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</si>
  <si>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</si>
  <si>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</si>
  <si>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</si>
  <si>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</si>
  <si>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</si>
  <si>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</si>
  <si>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</si>
  <si>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</si>
  <si>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</si>
  <si>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</si>
  <si>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</si>
  <si>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</si>
  <si>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</si>
  <si>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</si>
  <si>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</si>
  <si>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</si>
  <si>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</si>
  <si>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</si>
  <si>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</si>
  <si>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</si>
  <si>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</si>
  <si>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</si>
  <si>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</si>
  <si>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</si>
  <si>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</si>
  <si>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</si>
  <si>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</si>
  <si>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</si>
  <si>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</si>
  <si>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</si>
  <si>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</si>
  <si>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</si>
  <si>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</si>
  <si>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</si>
  <si>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</si>
  <si>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</si>
  <si>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</si>
  <si>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</si>
  <si>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</si>
  <si>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</si>
  <si>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</si>
  <si>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</si>
  <si>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</si>
  <si>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</si>
  <si>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</si>
  <si>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</si>
  <si>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</si>
  <si>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</si>
  <si>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</si>
  <si>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</si>
  <si>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</si>
  <si>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</si>
  <si>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</si>
  <si>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</si>
  <si>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</si>
  <si>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</si>
  <si>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</si>
  <si>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</si>
  <si>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</si>
  <si>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</si>
  <si>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</si>
  <si>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</si>
  <si>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</si>
  <si>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</si>
  <si>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</si>
  <si>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</si>
  <si>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</si>
  <si>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</si>
  <si>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</si>
  <si>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</si>
  <si>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</si>
  <si>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</si>
  <si>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</si>
  <si>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</si>
  <si>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</si>
  <si>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</si>
  <si>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</si>
  <si>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</si>
  <si>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</si>
  <si>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</si>
  <si>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</si>
  <si>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</si>
  <si>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</si>
  <si>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</si>
  <si>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</si>
  <si>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</si>
  <si>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</si>
  <si>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</si>
  <si>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</si>
  <si>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</si>
  <si>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</si>
  <si>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</si>
  <si>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</si>
  <si>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</si>
  <si>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</si>
  <si>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</si>
  <si>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</si>
  <si>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</si>
  <si>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</si>
  <si>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</si>
  <si>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</si>
  <si>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</si>
  <si>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</si>
  <si>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</si>
  <si>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</si>
  <si>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</si>
  <si>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</si>
  <si>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</si>
  <si>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</si>
  <si>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</si>
  <si>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</si>
  <si>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</si>
  <si>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</si>
  <si>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</si>
  <si>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</si>
  <si>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</si>
  <si>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</si>
  <si>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</si>
  <si>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</si>
  <si>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</si>
  <si>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</si>
  <si>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</si>
  <si>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</si>
  <si>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</si>
  <si>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</si>
  <si>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</si>
  <si>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</si>
  <si>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</si>
  <si>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</si>
  <si>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</si>
  <si>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</si>
  <si>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</si>
  <si>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</si>
  <si>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</si>
  <si>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</si>
  <si>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</si>
  <si>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</si>
  <si>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</si>
  <si>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</si>
  <si>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</si>
  <si>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</si>
  <si>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</si>
  <si>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</si>
  <si>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</si>
  <si>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</si>
  <si>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</si>
  <si>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</si>
  <si>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</si>
  <si>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</si>
  <si>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</si>
  <si>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</si>
  <si>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</si>
  <si>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</si>
  <si>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</si>
  <si>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</si>
  <si>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</si>
  <si>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</si>
  <si>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</si>
  <si>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</si>
  <si>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</si>
  <si>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</si>
  <si>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</si>
  <si>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</si>
  <si>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</si>
  <si>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</si>
  <si>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</si>
  <si>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</si>
  <si>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</si>
  <si>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</si>
  <si>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</si>
  <si>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</si>
  <si>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</si>
  <si>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</si>
  <si>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</si>
  <si>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</si>
  <si>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</si>
  <si>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</si>
  <si>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</si>
  <si>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</si>
  <si>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</si>
  <si>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</si>
  <si>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</si>
  <si>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</si>
  <si>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</si>
  <si>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</si>
  <si>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</si>
  <si>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</si>
  <si>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</si>
  <si>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</si>
  <si>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</si>
  <si>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</si>
  <si>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</si>
  <si>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</si>
  <si>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</si>
  <si>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</si>
  <si>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</si>
  <si>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</si>
  <si>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</si>
  <si>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</si>
  <si>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</si>
  <si>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</si>
  <si>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</si>
  <si>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</si>
  <si>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</si>
  <si>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</si>
  <si>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</si>
  <si>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</si>
  <si>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</si>
  <si>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</si>
  <si>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</si>
  <si>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</si>
  <si>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</si>
  <si>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</si>
  <si>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</si>
  <si>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</si>
  <si>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</si>
  <si>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</si>
  <si>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</si>
  <si>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</si>
  <si>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</si>
  <si>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</si>
  <si>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</si>
  <si>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</si>
  <si>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</si>
  <si>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</si>
  <si>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</si>
  <si>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</si>
  <si>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</si>
  <si>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</si>
  <si>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</si>
  <si>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</si>
  <si>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</si>
  <si>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</si>
  <si>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</si>
  <si>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</si>
  <si>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</si>
  <si>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</si>
  <si>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</si>
  <si>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</si>
  <si>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</si>
  <si>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</si>
  <si>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</si>
  <si>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</si>
  <si>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</si>
  <si>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</si>
  <si>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</si>
  <si>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</si>
  <si>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</si>
  <si>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</si>
  <si>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</si>
  <si>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</si>
  <si>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</si>
  <si>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</si>
  <si>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</si>
  <si>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</si>
  <si>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</si>
  <si>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</si>
  <si>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</si>
  <si>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</si>
  <si>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</si>
  <si>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</si>
  <si>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</si>
  <si>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</si>
  <si>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</si>
  <si>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</si>
  <si>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</si>
  <si>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</si>
  <si>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</si>
  <si>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</si>
  <si>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</si>
  <si>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</si>
  <si>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</si>
  <si>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</si>
  <si>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</si>
  <si>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</si>
  <si>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</si>
  <si>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</si>
  <si>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</si>
  <si>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</si>
  <si>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</si>
  <si>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</si>
  <si>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</si>
  <si>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</si>
  <si>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</si>
  <si>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</si>
  <si>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</si>
  <si>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</si>
  <si>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</si>
  <si>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</si>
  <si>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</si>
  <si>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</si>
  <si>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</si>
  <si>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</si>
  <si>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</si>
  <si>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</si>
  <si>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</si>
  <si>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</si>
  <si>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</si>
  <si>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</si>
  <si>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</si>
  <si>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</si>
  <si>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</si>
  <si>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</si>
  <si>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</si>
  <si>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</si>
  <si>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</si>
  <si>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</si>
  <si>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</si>
  <si>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</si>
  <si>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</si>
  <si>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</si>
  <si>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</si>
  <si>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</si>
  <si>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</si>
  <si>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</si>
  <si>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</si>
  <si>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</si>
  <si>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</si>
  <si>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</si>
  <si>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</si>
  <si>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</si>
  <si>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</si>
  <si>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</si>
  <si>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</si>
  <si>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</si>
  <si>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</si>
  <si>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</si>
  <si>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</si>
  <si>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</si>
  <si>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</si>
  <si>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</si>
  <si>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</si>
  <si>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</si>
  <si>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</si>
  <si>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</si>
  <si>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</si>
  <si>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</si>
  <si>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</si>
  <si>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</si>
  <si>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</si>
  <si>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</si>
  <si>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</si>
  <si>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</si>
  <si>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</si>
  <si>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</si>
  <si>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</si>
  <si>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</si>
  <si>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</si>
  <si>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</si>
  <si>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</si>
  <si>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</si>
  <si>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</si>
  <si>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</si>
  <si>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</si>
  <si>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</si>
  <si>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</si>
  <si>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</si>
  <si>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</si>
  <si>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</si>
  <si>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</si>
  <si>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</si>
  <si>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</si>
  <si>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</si>
  <si>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</si>
  <si>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</si>
  <si>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</si>
  <si>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</si>
  <si>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</si>
  <si>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</si>
  <si>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</si>
  <si>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</si>
  <si>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</si>
  <si>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</si>
  <si>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</si>
  <si>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</si>
  <si>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</si>
  <si>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</si>
  <si>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</si>
  <si>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</si>
  <si>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</si>
  <si>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</si>
  <si>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</si>
  <si>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</si>
  <si>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</si>
  <si>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</si>
  <si>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</si>
  <si>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</si>
  <si>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</si>
  <si>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</si>
  <si>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</si>
  <si>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</si>
  <si>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</si>
  <si>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</si>
  <si>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</si>
  <si>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</si>
  <si>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</si>
  <si>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</si>
  <si>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</si>
  <si>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</si>
  <si>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</si>
  <si>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</si>
  <si>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</si>
  <si>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</si>
  <si>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</si>
  <si>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</si>
  <si>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</si>
  <si>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</si>
  <si>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</si>
  <si>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</si>
  <si>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</si>
  <si>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</si>
  <si>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</si>
  <si>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</si>
  <si>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</si>
  <si>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</si>
  <si>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</si>
  <si>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</si>
  <si>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</si>
  <si>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</si>
  <si>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</si>
  <si>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</si>
  <si>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</si>
  <si>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</si>
  <si>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</si>
  <si>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</si>
  <si>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</si>
  <si>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</si>
  <si>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</si>
  <si>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</si>
  <si>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</si>
  <si>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</si>
  <si>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</si>
  <si>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</si>
  <si>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</si>
  <si>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</si>
  <si>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</si>
  <si>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</si>
  <si>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</si>
  <si>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</si>
  <si>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</si>
  <si>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</si>
  <si>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</si>
  <si>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</si>
  <si>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</si>
  <si>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</si>
  <si>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</si>
  <si>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</si>
  <si>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</si>
  <si>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</si>
  <si>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</si>
  <si>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</si>
  <si>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</si>
  <si>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</si>
  <si>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</si>
  <si>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</si>
  <si>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</si>
  <si>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</si>
  <si>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</si>
  <si>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</si>
  <si>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</si>
  <si>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</si>
  <si>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</si>
  <si>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</si>
  <si>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</si>
  <si>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</si>
  <si>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</si>
  <si>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</si>
  <si>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</si>
  <si>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</si>
  <si>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</si>
  <si>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</si>
  <si>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</si>
  <si>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</si>
  <si>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</si>
  <si>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</si>
  <si>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</si>
  <si>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</si>
  <si>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</si>
  <si>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</si>
  <si>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</si>
  <si>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</si>
  <si>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</si>
  <si>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</si>
  <si>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</si>
  <si>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</si>
  <si>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</si>
  <si>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</si>
  <si>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</si>
  <si>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</si>
  <si>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</si>
  <si>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</si>
  <si>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</si>
  <si>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</si>
  <si>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</si>
  <si>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</si>
  <si>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</si>
  <si>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</si>
  <si>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</si>
  <si>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</si>
  <si>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</si>
  <si>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</si>
  <si>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</si>
  <si>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</si>
  <si>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</si>
  <si>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</si>
  <si>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</si>
  <si>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</si>
  <si>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</si>
  <si>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</si>
  <si>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</si>
  <si>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</si>
  <si>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</si>
  <si>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</si>
  <si>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</si>
  <si>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</si>
  <si>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</si>
  <si>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</si>
  <si>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</si>
  <si>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</si>
  <si>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</si>
  <si>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</si>
  <si>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</si>
  <si>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</si>
  <si>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</si>
  <si>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</si>
  <si>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</si>
  <si>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</si>
  <si>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</si>
  <si>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</si>
  <si>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</si>
  <si>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</si>
  <si>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</si>
  <si>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</si>
  <si>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</si>
  <si>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</si>
  <si>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</si>
  <si>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</si>
  <si>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</si>
  <si>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</si>
  <si>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</si>
  <si>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</si>
  <si>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</si>
  <si>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</si>
  <si>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</si>
  <si>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</si>
  <si>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</si>
  <si>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</si>
  <si>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</si>
  <si>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</si>
  <si>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</si>
  <si>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</si>
  <si>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</si>
  <si>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</si>
  <si>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</si>
  <si>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</si>
  <si>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</si>
  <si>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</si>
  <si>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</si>
  <si>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</si>
  <si>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</si>
  <si>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</si>
  <si>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</si>
  <si>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</si>
  <si>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</si>
  <si>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</si>
  <si>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</si>
  <si>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</si>
  <si>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</si>
  <si>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</si>
  <si>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</si>
  <si>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</si>
  <si>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</si>
  <si>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</si>
  <si>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</si>
  <si>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</si>
  <si>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</si>
  <si>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</si>
  <si>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</si>
  <si>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</si>
  <si>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</si>
  <si>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</si>
  <si>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</si>
  <si>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</si>
  <si>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</si>
  <si>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</si>
  <si>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</si>
  <si>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</si>
  <si>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</si>
  <si>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</si>
  <si>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</si>
  <si>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</si>
  <si>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</si>
  <si>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</si>
  <si>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</si>
  <si>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</si>
  <si>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</si>
  <si>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</si>
  <si>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</si>
  <si>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</si>
  <si>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</si>
  <si>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</si>
  <si>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</si>
  <si>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</si>
  <si>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</si>
  <si>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</si>
  <si>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</si>
  <si>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</si>
  <si>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</si>
  <si>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</si>
  <si>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</si>
  <si>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</si>
  <si>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</si>
  <si>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</si>
  <si>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</si>
  <si>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</si>
  <si>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</si>
  <si>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</si>
  <si>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</si>
  <si>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</si>
  <si>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</si>
  <si>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</si>
  <si>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</si>
  <si>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</si>
  <si>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</si>
  <si>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</si>
  <si>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</si>
  <si>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</si>
  <si>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</si>
  <si>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</si>
  <si>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</si>
  <si>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</si>
  <si>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</si>
  <si>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</si>
  <si>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</si>
  <si>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</si>
  <si>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</si>
  <si>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</si>
  <si>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</si>
  <si>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</si>
  <si>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</si>
  <si>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</si>
  <si>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</si>
  <si>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</si>
  <si>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</si>
  <si>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</si>
  <si>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</si>
  <si>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</si>
  <si>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</si>
  <si>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</si>
  <si>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</si>
  <si>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</si>
  <si>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</si>
  <si>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</si>
  <si>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</si>
  <si>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</si>
  <si>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</si>
  <si>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</si>
  <si>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</si>
  <si>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</si>
  <si>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</si>
  <si>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</si>
  <si>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</si>
  <si>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</si>
  <si>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</si>
  <si>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</si>
  <si>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</si>
  <si>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</si>
  <si>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</si>
  <si>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</si>
  <si>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</si>
  <si>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</si>
  <si>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</si>
  <si>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</si>
  <si>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</si>
  <si>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</si>
  <si>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</si>
  <si>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</si>
  <si>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</si>
  <si>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</si>
  <si>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</si>
  <si>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</si>
  <si>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</si>
  <si>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</si>
  <si>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</si>
  <si>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</si>
  <si>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</si>
  <si>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</si>
  <si>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</si>
  <si>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</si>
  <si>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</si>
  <si>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</si>
  <si>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</si>
  <si>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</si>
  <si>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</si>
  <si>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</si>
  <si>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</si>
  <si>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</si>
  <si>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</si>
  <si>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</si>
  <si>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</si>
  <si>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</si>
  <si>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</si>
  <si>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</si>
  <si>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</si>
  <si>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</si>
  <si>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</si>
  <si>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</si>
  <si>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</si>
  <si>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</si>
  <si>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</si>
  <si>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</si>
  <si>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</si>
  <si>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</si>
  <si>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</si>
  <si>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</si>
  <si>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</si>
  <si>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</si>
  <si>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</si>
  <si>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</si>
  <si>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</si>
  <si>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</si>
  <si>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</si>
  <si>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</si>
  <si>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</si>
  <si>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</si>
  <si>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</si>
  <si>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</si>
  <si>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</si>
  <si>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</si>
  <si>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</si>
  <si>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</si>
  <si>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</si>
  <si>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</si>
  <si>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</si>
  <si>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</si>
  <si>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</si>
  <si>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</si>
  <si>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</si>
  <si>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</si>
  <si>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</si>
  <si>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</si>
  <si>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</si>
  <si>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</si>
  <si>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</si>
  <si>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</si>
  <si>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</si>
  <si>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</si>
  <si>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</si>
  <si>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</si>
  <si>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</si>
  <si>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</si>
  <si>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</si>
  <si>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</si>
  <si>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</si>
  <si>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</si>
  <si>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</si>
  <si>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</si>
  <si>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</si>
  <si>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</si>
  <si>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</si>
  <si>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</si>
  <si>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</si>
  <si>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</si>
  <si>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</si>
  <si>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</si>
  <si>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</si>
  <si>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</si>
  <si>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</si>
  <si>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</si>
  <si>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</si>
  <si>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</si>
  <si>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</si>
  <si>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</si>
  <si>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</si>
  <si>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</si>
  <si>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</si>
  <si>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</si>
  <si>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</si>
  <si>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</si>
  <si>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</si>
  <si>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</si>
  <si>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</si>
  <si>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</si>
  <si>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</si>
  <si>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</si>
  <si>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</si>
  <si>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</si>
  <si>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</si>
  <si>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</si>
  <si>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</si>
  <si>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</si>
  <si>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</si>
  <si>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</si>
  <si>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</si>
  <si>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</si>
  <si>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</si>
  <si>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</si>
  <si>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</si>
  <si>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</si>
  <si>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</si>
  <si>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</si>
  <si>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</si>
  <si>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</si>
  <si>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</si>
  <si>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</si>
  <si>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</si>
  <si>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</si>
  <si>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</si>
  <si>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</si>
  <si>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</si>
  <si>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</si>
  <si>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</si>
  <si>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</si>
  <si>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</si>
  <si>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</si>
  <si>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</si>
  <si>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</si>
  <si>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</si>
  <si>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</si>
  <si>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</si>
  <si>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</si>
  <si>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</si>
  <si>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</si>
  <si>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</si>
  <si>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</si>
  <si>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</si>
  <si>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</si>
  <si>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</si>
  <si>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</si>
  <si>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</si>
  <si>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</si>
  <si>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</si>
  <si>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</si>
  <si>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</si>
  <si>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</si>
  <si>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</si>
  <si>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</si>
  <si>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</si>
  <si>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</si>
  <si>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</si>
  <si>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</si>
  <si>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</si>
  <si>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</si>
  <si>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</si>
  <si>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</si>
  <si>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</si>
  <si>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</si>
  <si>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</si>
  <si>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</si>
  <si>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</si>
  <si>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</si>
  <si>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</si>
  <si>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</si>
  <si>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</si>
  <si>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</si>
  <si>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</si>
  <si>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</si>
  <si>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</si>
  <si>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</si>
  <si>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</si>
  <si>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</si>
  <si>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</si>
  <si>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</si>
  <si>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</si>
  <si>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</si>
  <si>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</si>
  <si>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</si>
  <si>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</si>
  <si>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</si>
  <si>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</si>
  <si>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</si>
  <si>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</si>
  <si>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</si>
  <si>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</si>
  <si>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</si>
  <si>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</si>
  <si>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</si>
  <si>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</si>
  <si>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</si>
  <si>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</si>
  <si>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</si>
  <si>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</si>
  <si>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</si>
  <si>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</si>
  <si>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</si>
  <si>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</si>
  <si>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</si>
  <si>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</si>
  <si>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</si>
  <si>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</si>
  <si>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</si>
  <si>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</si>
  <si>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</si>
  <si>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</si>
  <si>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</si>
  <si>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</si>
  <si>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</si>
  <si>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</si>
  <si>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</si>
  <si>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</si>
  <si>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</si>
  <si>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</si>
  <si>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</si>
  <si>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</si>
  <si>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</si>
  <si>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</si>
  <si>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</si>
  <si>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</si>
  <si>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</si>
  <si>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</si>
  <si>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</si>
  <si>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</si>
  <si>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</si>
  <si>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</si>
  <si>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</si>
  <si>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</si>
  <si>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</si>
  <si>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</si>
  <si>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</si>
  <si>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</si>
  <si>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</si>
  <si>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</si>
  <si>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</si>
  <si>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</si>
  <si>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</si>
  <si>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</si>
  <si>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</si>
  <si>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</si>
  <si>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</si>
  <si>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</si>
  <si>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</si>
  <si>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</si>
  <si>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</si>
  <si>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</si>
  <si>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</si>
  <si>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</si>
  <si>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</si>
  <si>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</si>
  <si>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</si>
  <si>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</si>
  <si>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</si>
  <si>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</si>
  <si>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</si>
  <si>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</si>
  <si>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</si>
  <si>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</si>
  <si>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</si>
  <si>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</si>
  <si>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</si>
  <si>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</si>
  <si>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</si>
  <si>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</si>
  <si>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</si>
  <si>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</si>
  <si>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</si>
  <si>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</si>
  <si>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</si>
  <si>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</si>
  <si>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</si>
  <si>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</si>
  <si>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</si>
  <si>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</si>
  <si>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</si>
  <si>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</si>
  <si>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</si>
  <si>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</si>
  <si>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</si>
  <si>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</si>
  <si>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</si>
  <si>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</si>
  <si>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</si>
  <si>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</si>
  <si>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</si>
  <si>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</si>
  <si>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</si>
  <si>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</si>
  <si>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</si>
  <si>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</si>
  <si>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</si>
  <si>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</si>
  <si>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</si>
  <si>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</si>
  <si>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</si>
  <si>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</si>
  <si>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</si>
  <si>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</si>
  <si>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</si>
  <si>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</si>
  <si>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</si>
  <si>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</si>
  <si>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</si>
  <si>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</si>
  <si>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</si>
  <si>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</si>
  <si>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</si>
  <si>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</si>
  <si>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</si>
  <si>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</si>
  <si>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</si>
  <si>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</si>
  <si>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</si>
  <si>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</si>
  <si>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</si>
  <si>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</si>
  <si>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</si>
  <si>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</si>
  <si>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</si>
  <si>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</si>
  <si>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</si>
  <si>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</si>
  <si>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</si>
  <si>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</si>
  <si>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</si>
  <si>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</si>
  <si>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</si>
  <si>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</si>
  <si>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</si>
  <si>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</si>
  <si>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</si>
  <si>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</si>
  <si>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</si>
  <si>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</si>
  <si>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</si>
  <si>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</si>
  <si>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</si>
  <si>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</si>
  <si>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</si>
  <si>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</si>
  <si>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</si>
  <si>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</si>
  <si>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</si>
  <si>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</si>
  <si>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</si>
  <si>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</si>
  <si>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</si>
  <si>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</si>
  <si>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</si>
  <si>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</si>
  <si>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</si>
  <si>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</si>
  <si>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</si>
  <si>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</si>
  <si>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</si>
  <si>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</si>
  <si>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</si>
  <si>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</si>
  <si>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</si>
  <si>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</si>
  <si>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</si>
  <si>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</si>
  <si>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</si>
  <si>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</si>
  <si>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</si>
  <si>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</si>
  <si>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</si>
  <si>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</si>
  <si>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</si>
  <si>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</si>
  <si>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</si>
  <si>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</si>
  <si>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</si>
  <si>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</si>
  <si>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</si>
  <si>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</si>
  <si>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</si>
  <si>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</si>
  <si>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</si>
  <si>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</si>
  <si>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</si>
  <si>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</si>
  <si>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</si>
  <si>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</si>
  <si>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</si>
  <si>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</si>
  <si>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</si>
  <si>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</si>
  <si>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</si>
  <si>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</si>
  <si>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</si>
  <si>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</si>
  <si>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</si>
  <si>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</si>
  <si>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</si>
  <si>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</si>
  <si>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</si>
  <si>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</si>
  <si>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</si>
  <si>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</si>
  <si>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</si>
  <si>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</si>
  <si>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</si>
  <si>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</si>
  <si>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</si>
  <si>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</si>
  <si>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</si>
  <si>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</si>
  <si>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</si>
  <si>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</si>
  <si>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</si>
  <si>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</si>
  <si>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</si>
  <si>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</si>
  <si>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</si>
  <si>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</si>
  <si>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</si>
  <si>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</si>
  <si>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</si>
  <si>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</si>
  <si>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</si>
  <si>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</si>
  <si>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</si>
  <si>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</si>
  <si>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</si>
  <si>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</si>
  <si>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</si>
  <si>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</si>
  <si>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</si>
  <si>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</si>
  <si>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</si>
  <si>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</si>
  <si>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</si>
  <si>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</si>
  <si>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</si>
  <si>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</si>
  <si>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</si>
  <si>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</si>
  <si>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</si>
  <si>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</si>
  <si>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</si>
  <si>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</si>
  <si>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</si>
  <si>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</si>
  <si>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</si>
  <si>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</si>
  <si>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</si>
  <si>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</si>
  <si>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</si>
  <si>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</si>
  <si>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</si>
  <si>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</si>
  <si>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</si>
  <si>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</si>
  <si>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</si>
  <si>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</si>
  <si>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</si>
  <si>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</si>
  <si>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</si>
  <si>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</si>
  <si>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</si>
  <si>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</si>
  <si>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</si>
  <si>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</si>
  <si>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</si>
  <si>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</si>
  <si>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</si>
  <si>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</si>
  <si>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</si>
  <si>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</si>
  <si>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</si>
  <si>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</si>
  <si>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</si>
  <si>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</si>
  <si>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</si>
  <si>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</si>
  <si>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</si>
  <si>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</si>
  <si>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</si>
  <si>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</si>
  <si>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</si>
  <si>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</si>
  <si>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</si>
  <si>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</si>
  <si>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</si>
  <si>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</si>
  <si>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</si>
  <si>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</si>
  <si>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</si>
  <si>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</si>
  <si>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</si>
  <si>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</si>
  <si>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</si>
  <si>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</si>
  <si>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</si>
  <si>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</si>
  <si>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</si>
  <si>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</si>
  <si>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</si>
  <si>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</si>
  <si>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</si>
  <si>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</si>
  <si>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</si>
  <si>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</si>
  <si>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</si>
  <si>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</si>
  <si>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</si>
  <si>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</si>
  <si>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</si>
  <si>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</si>
  <si>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</si>
  <si>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</si>
  <si>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</si>
  <si>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</si>
  <si>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</si>
  <si>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</si>
  <si>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</si>
  <si>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</si>
  <si>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</si>
  <si>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</si>
  <si>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</si>
  <si>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</si>
  <si>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</si>
  <si>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</si>
  <si>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</si>
  <si>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</si>
  <si>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</si>
  <si>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</si>
  <si>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</si>
  <si>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</si>
  <si>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</si>
  <si>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</si>
  <si>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</si>
  <si>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</si>
  <si>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</si>
  <si>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</si>
  <si>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</si>
  <si>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</si>
  <si>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</si>
  <si>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</si>
  <si>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</si>
  <si>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</si>
  <si>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</si>
  <si>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</si>
  <si>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</si>
  <si>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</si>
  <si>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</si>
  <si>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</si>
  <si>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</si>
  <si>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</si>
  <si>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</si>
  <si>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</si>
  <si>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</si>
  <si>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</si>
  <si>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</si>
  <si>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</si>
  <si>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</si>
  <si>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</si>
  <si>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</si>
  <si>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</si>
  <si>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</si>
  <si>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</si>
  <si>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</si>
  <si>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</si>
  <si>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</si>
  <si>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</si>
  <si>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</si>
  <si>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</si>
  <si>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</si>
  <si>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</si>
  <si>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</si>
  <si>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</si>
  <si>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</si>
  <si>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</si>
  <si>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</si>
  <si>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</si>
  <si>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</si>
  <si>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</si>
  <si>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</si>
  <si>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</si>
  <si>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</si>
  <si>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</si>
  <si>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</si>
  <si>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</si>
  <si>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</si>
  <si>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</si>
  <si>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</si>
  <si>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</si>
  <si>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</si>
  <si>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</si>
  <si>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</si>
  <si>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</si>
  <si>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</si>
  <si>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</si>
  <si>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</si>
  <si>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</si>
  <si>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</si>
  <si>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</si>
  <si>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</si>
  <si>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</si>
  <si>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</si>
  <si>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</si>
  <si>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</si>
  <si>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</si>
  <si>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</si>
  <si>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</si>
  <si>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</si>
  <si>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</si>
  <si>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</si>
  <si>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</si>
  <si>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</si>
  <si>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</si>
  <si>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</si>
  <si>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</si>
  <si>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</si>
  <si>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</si>
  <si>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</si>
  <si>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</si>
  <si>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</si>
  <si>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</si>
  <si>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</si>
  <si>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</si>
  <si>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</si>
  <si>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</si>
  <si>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</si>
  <si>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</si>
  <si>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</si>
  <si>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</si>
  <si>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</si>
  <si>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</si>
  <si>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</si>
  <si>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</si>
  <si>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</si>
  <si>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</si>
  <si>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</si>
  <si>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</si>
  <si>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</si>
  <si>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</si>
  <si>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</si>
  <si>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</si>
  <si>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</si>
  <si>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</si>
  <si>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</si>
  <si>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</si>
  <si>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</si>
  <si>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</si>
  <si>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</si>
  <si>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</si>
  <si>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</si>
  <si>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</si>
  <si>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</si>
  <si>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</si>
  <si>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</si>
  <si>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</si>
  <si>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</si>
  <si>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</si>
  <si>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</si>
  <si>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</si>
  <si>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</si>
  <si>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</si>
  <si>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</si>
  <si>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</si>
  <si>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</si>
  <si>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</si>
  <si>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</si>
  <si>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</si>
  <si>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</si>
  <si>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</si>
  <si>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</si>
  <si>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</si>
  <si>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</si>
  <si>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</si>
  <si>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</si>
  <si>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</si>
  <si>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</si>
  <si>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</si>
  <si>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</si>
  <si>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</si>
  <si>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</si>
  <si>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</si>
  <si>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</si>
  <si>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</si>
  <si>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</si>
  <si>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</si>
  <si>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</si>
  <si>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</si>
  <si>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</si>
  <si>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</si>
  <si>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</si>
  <si>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</si>
  <si>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</si>
  <si>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</si>
  <si>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</si>
  <si>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</si>
  <si>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</si>
  <si>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</si>
  <si>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</si>
  <si>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</si>
  <si>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</si>
  <si>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</si>
  <si>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</si>
  <si>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</si>
  <si>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</si>
  <si>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</si>
  <si>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</si>
  <si>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</si>
  <si>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</si>
  <si>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</si>
  <si>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</si>
  <si>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</si>
  <si>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</si>
  <si>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</si>
  <si>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</si>
  <si>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</si>
  <si>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</si>
  <si>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</si>
  <si>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</si>
  <si>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</si>
  <si>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</si>
  <si>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</si>
  <si>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</si>
  <si>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</si>
  <si>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</si>
  <si>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</si>
  <si>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</si>
  <si>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</si>
  <si>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</si>
  <si>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</si>
  <si>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</si>
  <si>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</si>
  <si>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</si>
  <si>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</si>
  <si>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</si>
  <si>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</si>
  <si>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</si>
  <si>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</si>
  <si>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</si>
  <si>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</si>
  <si>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</si>
  <si>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</si>
  <si>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</si>
  <si>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</si>
  <si>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</si>
  <si>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</si>
  <si>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</si>
  <si>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</si>
  <si>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</si>
  <si>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</si>
  <si>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</si>
  <si>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</si>
  <si>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</si>
  <si>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</si>
  <si>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</si>
  <si>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</si>
  <si>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</si>
  <si>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</si>
  <si>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</si>
  <si>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</si>
  <si>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</si>
  <si>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</si>
  <si>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</si>
  <si>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</si>
  <si>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</si>
  <si>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</si>
  <si>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</si>
  <si>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</si>
  <si>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</si>
  <si>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</si>
  <si>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</si>
  <si>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</si>
  <si>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</si>
  <si>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</si>
  <si>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</si>
  <si>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</si>
  <si>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</si>
  <si>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</si>
  <si>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</si>
  <si>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</si>
  <si>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</si>
  <si>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</si>
  <si>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</si>
  <si>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</si>
  <si>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</si>
  <si>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</si>
  <si>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</si>
  <si>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</si>
  <si>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</si>
  <si>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</si>
  <si>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</si>
  <si>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</si>
  <si>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</si>
  <si>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</si>
  <si>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</si>
  <si>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</si>
  <si>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</si>
  <si>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</si>
  <si>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</si>
  <si>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</si>
  <si>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</si>
  <si>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</si>
  <si>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</si>
  <si>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</si>
  <si>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</si>
  <si>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</si>
  <si>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</si>
  <si>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</si>
  <si>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</si>
  <si>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</si>
  <si>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</si>
  <si>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</si>
  <si>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</si>
  <si>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</si>
  <si>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</si>
  <si>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</si>
  <si>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</si>
  <si>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</si>
  <si>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</si>
  <si>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</si>
  <si>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</si>
  <si>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</si>
  <si>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</si>
  <si>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</si>
  <si>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</si>
  <si>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</si>
  <si>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</si>
  <si>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</si>
  <si>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</si>
  <si>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</si>
  <si>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</si>
  <si>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</si>
  <si>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</si>
  <si>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</si>
  <si>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</si>
  <si>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</si>
  <si>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</si>
  <si>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</si>
  <si>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</si>
  <si>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</si>
  <si>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</si>
  <si>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</si>
  <si>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</si>
  <si>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</si>
  <si>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</si>
  <si>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</si>
  <si>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</si>
  <si>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</si>
  <si>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</si>
  <si>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</si>
  <si>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</si>
  <si>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</si>
  <si>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</si>
  <si>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</si>
  <si>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</si>
  <si>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</si>
  <si>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</si>
  <si>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</si>
  <si>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</si>
  <si>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</si>
  <si>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</si>
  <si>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</si>
  <si>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</si>
  <si>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</si>
  <si>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</si>
  <si>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</si>
  <si>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</si>
  <si>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</si>
  <si>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</si>
  <si>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</si>
  <si>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</si>
  <si>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</si>
  <si>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</si>
  <si>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</si>
  <si>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</si>
  <si>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</si>
  <si>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</si>
  <si>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</si>
  <si>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</si>
  <si>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</si>
  <si>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</si>
  <si>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</si>
  <si>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</si>
  <si>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</si>
  <si>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</si>
  <si>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</si>
  <si>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</si>
  <si>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</si>
  <si>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</si>
  <si>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</si>
  <si>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</si>
  <si>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</si>
  <si>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</si>
  <si>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</si>
  <si>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</si>
  <si>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</si>
  <si>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</si>
  <si>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</si>
  <si>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</si>
  <si>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</si>
  <si>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</si>
  <si>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</si>
  <si>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</si>
  <si>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</si>
  <si>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</si>
  <si>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</si>
  <si>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</si>
  <si>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</si>
  <si>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</si>
  <si>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</si>
  <si>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</si>
  <si>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</si>
  <si>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</si>
  <si>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</si>
  <si>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</si>
  <si>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</si>
  <si>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</si>
  <si>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</si>
  <si>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</si>
  <si>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</si>
  <si>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</si>
  <si>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</si>
  <si>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</si>
  <si>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</si>
  <si>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</si>
  <si>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</si>
  <si>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</si>
  <si>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</si>
  <si>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</si>
  <si>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</si>
  <si>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</si>
  <si>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</si>
  <si>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</si>
  <si>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</si>
  <si>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</si>
  <si>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</si>
  <si>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</si>
  <si>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</si>
  <si>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</si>
  <si>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</si>
  <si>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</si>
  <si>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</si>
  <si>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</si>
  <si>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</si>
  <si>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</si>
  <si>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</si>
  <si>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</si>
  <si>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</si>
  <si>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</si>
  <si>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</si>
  <si>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</si>
  <si>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</si>
  <si>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</si>
  <si>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</si>
  <si>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</si>
  <si>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</si>
  <si>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</si>
  <si>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</si>
  <si>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</si>
  <si>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</si>
  <si>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</si>
  <si>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</si>
  <si>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</si>
  <si>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</si>
  <si>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</si>
  <si>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</si>
  <si>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</si>
  <si>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</si>
  <si>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</si>
  <si>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</si>
  <si>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</si>
  <si>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</si>
  <si>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</si>
  <si>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</si>
  <si>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</si>
  <si>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</si>
  <si>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</si>
  <si>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</si>
  <si>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</si>
  <si>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</si>
  <si>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</si>
  <si>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</si>
  <si>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</si>
  <si>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</si>
  <si>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</si>
  <si>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</si>
  <si>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</si>
  <si>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</si>
  <si>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</si>
  <si>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</si>
  <si>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</si>
  <si>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</si>
  <si>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</si>
  <si>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</si>
  <si>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</si>
  <si>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</si>
  <si>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</si>
  <si>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</si>
  <si>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</si>
  <si>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</si>
  <si>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</si>
  <si>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</si>
  <si>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</si>
  <si>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</si>
  <si>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</si>
  <si>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</si>
  <si>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</si>
  <si>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</si>
  <si>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</si>
  <si>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</si>
  <si>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</si>
  <si>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</si>
  <si>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</si>
  <si>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</si>
  <si>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</si>
  <si>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</si>
  <si>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</si>
  <si>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</si>
  <si>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</si>
  <si>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</si>
  <si>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</si>
  <si>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</si>
  <si>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</si>
  <si>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</si>
  <si>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</si>
  <si>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</si>
  <si>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</si>
  <si>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</si>
  <si>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</si>
  <si>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</si>
  <si>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</si>
  <si>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</si>
  <si>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</si>
  <si>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</si>
  <si>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</si>
  <si>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</si>
  <si>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</si>
  <si>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</si>
  <si>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</si>
  <si>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</si>
  <si>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</si>
  <si>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</si>
  <si>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</si>
  <si>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</si>
  <si>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</si>
  <si>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</si>
  <si>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</si>
  <si>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</si>
  <si>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</si>
  <si>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</si>
  <si>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</si>
  <si>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</si>
  <si>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</si>
  <si>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</si>
  <si>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</si>
  <si>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</si>
  <si>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</si>
  <si>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</si>
  <si>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</si>
  <si>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</si>
  <si>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</si>
  <si>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</si>
  <si>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</si>
  <si>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</si>
  <si>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</si>
  <si>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</si>
  <si>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</si>
  <si>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</si>
  <si>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</si>
  <si>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</si>
  <si>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</si>
  <si>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</si>
  <si>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</si>
  <si>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</si>
  <si>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</si>
  <si>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</si>
  <si>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</si>
  <si>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</si>
  <si>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</si>
  <si>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</si>
  <si>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</si>
  <si>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</si>
  <si>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</si>
  <si>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</si>
  <si>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</si>
  <si>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</si>
  <si>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</si>
  <si>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</si>
  <si>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</si>
  <si>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</si>
  <si>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</si>
  <si>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</si>
  <si>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</si>
  <si>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</si>
  <si>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</si>
  <si>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</si>
  <si>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</si>
  <si>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</si>
  <si>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</si>
  <si>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</si>
  <si>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</si>
  <si>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</si>
  <si>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</si>
  <si>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</si>
  <si>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</si>
  <si>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</si>
  <si>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</si>
  <si>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</si>
  <si>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</si>
  <si>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</si>
  <si>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</si>
  <si>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</si>
  <si>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</si>
  <si>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</si>
  <si>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</si>
  <si>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</si>
  <si>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</si>
  <si>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</si>
  <si>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</si>
  <si>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</si>
  <si>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</si>
  <si>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</si>
  <si>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</si>
  <si>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</si>
  <si>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</si>
  <si>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</si>
  <si>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</si>
  <si>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</si>
  <si>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</si>
  <si>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</si>
  <si>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</si>
  <si>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</si>
  <si>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</si>
  <si>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</si>
  <si>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</si>
  <si>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</si>
  <si>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</si>
  <si>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</si>
  <si>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</si>
  <si>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</si>
  <si>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</si>
  <si>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</si>
  <si>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</si>
  <si>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</si>
  <si>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</si>
  <si>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</si>
  <si>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</si>
  <si>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</si>
  <si>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</si>
  <si>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</si>
  <si>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</si>
  <si>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</si>
  <si>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</si>
  <si>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</si>
  <si>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</si>
  <si>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</si>
  <si>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</si>
  <si>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</si>
  <si>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</si>
  <si>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</si>
  <si>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</si>
  <si>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</si>
  <si>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</si>
  <si>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</si>
  <si>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</si>
  <si>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</si>
  <si>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</si>
  <si>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</si>
  <si>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</si>
  <si>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</si>
  <si>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</si>
  <si>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</si>
  <si>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</si>
  <si>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</si>
  <si>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</si>
  <si>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</si>
  <si>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</si>
  <si>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</si>
  <si>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</si>
  <si>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</si>
  <si>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</si>
  <si>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</si>
  <si>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</si>
  <si>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</si>
  <si>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</si>
  <si>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</si>
  <si>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</si>
  <si>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</si>
  <si>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</si>
  <si>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</si>
  <si>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</si>
  <si>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</si>
  <si>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</si>
  <si>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</si>
  <si>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</si>
  <si>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</si>
  <si>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</si>
  <si>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</si>
  <si>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</si>
  <si>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</si>
  <si>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</si>
  <si>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</si>
  <si>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</si>
  <si>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</si>
  <si>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</si>
  <si>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</si>
  <si>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</si>
  <si>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</si>
  <si>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</si>
  <si>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</si>
  <si>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</si>
  <si>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</si>
  <si>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</si>
  <si>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</si>
  <si>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</si>
  <si>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</si>
  <si>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</si>
  <si>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</si>
  <si>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</si>
  <si>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</si>
  <si>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</si>
  <si>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</si>
  <si>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</si>
  <si>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</si>
  <si>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</si>
  <si>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</si>
  <si>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</si>
  <si>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</si>
  <si>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</si>
  <si>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</si>
  <si>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</si>
  <si>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</si>
  <si>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</si>
  <si>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</si>
  <si>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</si>
  <si>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</si>
  <si>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</si>
  <si>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</si>
  <si>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</si>
  <si>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</si>
  <si>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</si>
  <si>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</si>
  <si>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</si>
  <si>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</si>
  <si>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</si>
  <si>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</si>
  <si>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</si>
  <si>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</si>
  <si>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</si>
  <si>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</si>
  <si>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</si>
  <si>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</si>
  <si>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</si>
  <si>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</si>
  <si>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</si>
  <si>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</si>
  <si>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</si>
  <si>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</si>
  <si>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</si>
  <si>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</si>
  <si>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</si>
  <si>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</si>
  <si>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</si>
  <si>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</si>
  <si>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</si>
  <si>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</si>
  <si>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</si>
  <si>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</si>
  <si>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</si>
  <si>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</si>
  <si>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</si>
  <si>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</si>
  <si>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</si>
  <si>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</si>
  <si>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</si>
  <si>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</si>
  <si>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</si>
  <si>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</si>
  <si>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</si>
  <si>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</si>
  <si>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</si>
  <si>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</si>
  <si>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</si>
  <si>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</si>
  <si>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</si>
  <si>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</si>
  <si>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</si>
  <si>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</si>
  <si>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</si>
  <si>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</si>
  <si>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</si>
  <si>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</si>
  <si>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</si>
  <si>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</si>
  <si>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</si>
  <si>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</si>
  <si>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</si>
  <si>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</si>
  <si>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</si>
  <si>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</si>
  <si>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</si>
  <si>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</si>
  <si>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</si>
  <si>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</si>
  <si>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</si>
  <si>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</si>
  <si>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</si>
  <si>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</si>
  <si>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</si>
  <si>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</si>
  <si>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</si>
  <si>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</si>
  <si>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</si>
  <si>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</si>
  <si>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</si>
  <si>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</si>
  <si>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</si>
  <si>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</si>
  <si>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</si>
  <si>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</si>
  <si>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</si>
  <si>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</si>
  <si>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</si>
  <si>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</si>
  <si>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</si>
  <si>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</si>
  <si>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</si>
  <si>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</si>
  <si>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</si>
  <si>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</si>
  <si>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</si>
  <si>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</si>
  <si>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</si>
  <si>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</si>
  <si>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</si>
  <si>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</si>
  <si>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</si>
  <si>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</si>
  <si>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</si>
  <si>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</si>
  <si>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</si>
  <si>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</si>
  <si>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</si>
  <si>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</si>
  <si>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</si>
  <si>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</si>
  <si>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</si>
  <si>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</si>
  <si>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</si>
  <si>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</si>
  <si>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</si>
  <si>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</si>
  <si>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</si>
  <si>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</si>
  <si>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</si>
  <si>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</si>
  <si>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</si>
  <si>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</si>
  <si>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</si>
  <si>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</si>
  <si>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</si>
  <si>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</si>
  <si>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</si>
  <si>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</si>
  <si>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</si>
  <si>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</si>
  <si>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</si>
  <si>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</si>
  <si>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</si>
  <si>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</si>
  <si>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</si>
  <si>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</si>
  <si>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</si>
  <si>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</si>
  <si>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</si>
  <si>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</si>
  <si>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</si>
  <si>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</si>
  <si>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</si>
  <si>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</si>
  <si>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</si>
  <si>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</si>
  <si>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</si>
  <si>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</si>
  <si>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</si>
  <si>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</si>
  <si>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</si>
  <si>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</si>
  <si>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</si>
  <si>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</si>
  <si>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</si>
  <si>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</si>
  <si>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</si>
  <si>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</si>
  <si>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</si>
  <si>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</si>
  <si>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</si>
  <si>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</si>
  <si>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</si>
  <si>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</si>
  <si>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</si>
  <si>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</si>
  <si>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</si>
  <si>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</si>
  <si>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</si>
  <si>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</si>
  <si>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</si>
  <si>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</si>
  <si>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</si>
  <si>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</si>
  <si>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</si>
  <si>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</si>
  <si>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</si>
  <si>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</si>
  <si>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</si>
  <si>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</si>
  <si>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</si>
  <si>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</si>
  <si>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</si>
  <si>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</si>
  <si>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</si>
  <si>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</si>
  <si>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</si>
  <si>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</si>
  <si>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</si>
  <si>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</si>
  <si>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</si>
  <si>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</si>
  <si>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</si>
  <si>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</si>
  <si>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</si>
  <si>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</si>
  <si>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</si>
  <si>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</si>
  <si>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</si>
  <si>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</si>
  <si>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</si>
  <si>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</si>
  <si>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</si>
  <si>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</si>
  <si>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</si>
  <si>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</si>
  <si>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</si>
  <si>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</si>
  <si>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</si>
  <si>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</si>
  <si>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</si>
  <si>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</si>
  <si>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</si>
  <si>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</si>
  <si>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</si>
  <si>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</si>
  <si>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</si>
  <si>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</si>
  <si>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</si>
  <si>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</si>
  <si>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</si>
  <si>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</si>
  <si>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</si>
  <si>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</si>
  <si>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</si>
  <si>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</si>
  <si>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</si>
  <si>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</si>
  <si>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</si>
  <si>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</si>
  <si>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</si>
  <si>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</si>
  <si>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</si>
  <si>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</si>
  <si>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</si>
  <si>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</si>
  <si>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</si>
  <si>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</si>
  <si>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</si>
  <si>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</si>
  <si>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</si>
  <si>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</si>
  <si>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</si>
  <si>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</si>
  <si>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</si>
  <si>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</si>
  <si>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</si>
  <si>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</si>
  <si>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</si>
  <si>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</si>
  <si>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</si>
  <si>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</si>
  <si>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</si>
  <si>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</si>
  <si>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</si>
  <si>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</si>
  <si>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</si>
  <si>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</si>
  <si>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</si>
  <si>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</si>
  <si>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</si>
  <si>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</si>
  <si>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</si>
  <si>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</si>
  <si>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</si>
  <si>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</si>
  <si>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</si>
  <si>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</si>
  <si>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</si>
  <si>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</si>
  <si>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</si>
  <si>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</si>
  <si>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</si>
  <si>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</si>
  <si>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</si>
  <si>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</si>
  <si>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</si>
  <si>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</si>
  <si>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</si>
  <si>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</si>
  <si>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</si>
  <si>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</si>
  <si>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</si>
  <si>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</si>
  <si>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</si>
  <si>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</si>
  <si>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</si>
  <si>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</si>
  <si>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</si>
  <si>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</si>
  <si>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</si>
  <si>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</si>
  <si>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</si>
  <si>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</si>
  <si>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</si>
  <si>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</si>
  <si>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</si>
  <si>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</si>
  <si>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</si>
  <si>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</si>
  <si>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</si>
  <si>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</si>
  <si>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</si>
  <si>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</si>
  <si>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</si>
  <si>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</si>
  <si>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</si>
  <si>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</si>
  <si>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</si>
  <si>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</si>
  <si>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</si>
  <si>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</si>
  <si>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</si>
  <si>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</si>
  <si>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</si>
  <si>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</si>
  <si>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</si>
  <si>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</si>
  <si>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</si>
  <si>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</si>
  <si>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</si>
  <si>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</si>
  <si>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</si>
  <si>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</si>
  <si>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</si>
  <si>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</si>
  <si>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</si>
  <si>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</si>
  <si>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</si>
  <si>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</si>
  <si>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</si>
  <si>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</si>
  <si>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</si>
  <si>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</si>
  <si>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</si>
  <si>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</si>
  <si>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</si>
  <si>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</si>
  <si>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</si>
  <si>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</si>
  <si>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</si>
  <si>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</si>
  <si>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</si>
  <si>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</si>
  <si>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</si>
  <si>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</si>
  <si>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</si>
  <si>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</si>
  <si>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</si>
  <si>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</si>
  <si>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</si>
  <si>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</si>
  <si>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</si>
  <si>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</si>
  <si>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</si>
  <si>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</si>
  <si>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</si>
  <si>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</si>
  <si>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</si>
  <si>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</si>
  <si>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</si>
  <si>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</si>
  <si>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</si>
  <si>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</si>
  <si>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</si>
  <si>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</si>
  <si>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</si>
  <si>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</si>
  <si>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</si>
  <si>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</si>
  <si>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</si>
  <si>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</si>
  <si>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</si>
  <si>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</si>
  <si>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</si>
  <si>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</si>
  <si>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</si>
  <si>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</si>
  <si>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</si>
  <si>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</si>
  <si>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</si>
  <si>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</si>
  <si>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</si>
  <si>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</si>
  <si>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</si>
  <si>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</si>
  <si>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</si>
  <si>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</si>
  <si>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</si>
  <si>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</si>
  <si>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</si>
  <si>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</si>
  <si>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</si>
  <si>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</si>
  <si>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</si>
  <si>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</si>
  <si>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</si>
  <si>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</si>
  <si>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</si>
  <si>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</si>
  <si>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</si>
  <si>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</si>
  <si>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</si>
  <si>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</si>
  <si>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</si>
  <si>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</si>
  <si>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</si>
  <si>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</si>
  <si>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</si>
  <si>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</si>
  <si>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</si>
  <si>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</si>
  <si>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</si>
  <si>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</si>
  <si>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</si>
  <si>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</si>
  <si>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</si>
  <si>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</si>
  <si>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</si>
  <si>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</si>
  <si>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</si>
  <si>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</si>
  <si>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</si>
  <si>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</si>
  <si>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</si>
  <si>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</si>
  <si>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</si>
  <si>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</si>
  <si>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</si>
  <si>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</si>
  <si>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</si>
  <si>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</si>
  <si>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</si>
  <si>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</si>
  <si>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</si>
  <si>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</si>
  <si>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</si>
  <si>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</si>
  <si>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</si>
  <si>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</si>
  <si>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</si>
  <si>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</si>
  <si>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</si>
  <si>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</si>
  <si>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</si>
  <si>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</si>
  <si>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</si>
  <si>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</si>
  <si>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</si>
  <si>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</si>
  <si>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</si>
  <si>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</si>
  <si>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</si>
  <si>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</si>
  <si>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</si>
  <si>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</si>
  <si>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</si>
  <si>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</si>
  <si>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</si>
  <si>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</si>
  <si>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</si>
  <si>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</si>
  <si>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</si>
  <si>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</si>
  <si>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</si>
  <si>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</si>
  <si>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</si>
  <si>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</si>
  <si>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</si>
  <si>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</si>
  <si>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</si>
  <si>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</si>
  <si>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</si>
  <si>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</si>
  <si>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</si>
  <si>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</si>
  <si>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</si>
  <si>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</si>
  <si>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</si>
  <si>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</si>
  <si>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</si>
  <si>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</si>
  <si>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</si>
  <si>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</si>
  <si>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</si>
  <si>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</si>
  <si>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</si>
  <si>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</si>
  <si>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</si>
  <si>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</si>
  <si>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</si>
  <si>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</si>
  <si>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</si>
  <si>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</si>
  <si>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</si>
  <si>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</si>
  <si>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</si>
  <si>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</si>
  <si>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</si>
  <si>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</si>
  <si>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</si>
  <si>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</si>
  <si>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</si>
  <si>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</si>
  <si>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</si>
  <si>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</si>
  <si>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</si>
  <si>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</si>
  <si>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</si>
  <si>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</si>
  <si>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</si>
  <si>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</si>
  <si>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</si>
  <si>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</si>
  <si>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</si>
  <si>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</si>
  <si>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</si>
  <si>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</si>
  <si>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</si>
  <si>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</si>
  <si>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</si>
  <si>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</si>
  <si>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</si>
  <si>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</si>
  <si>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</si>
  <si>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</si>
  <si>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</si>
  <si>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</si>
  <si>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</si>
  <si>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</si>
  <si>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</si>
  <si>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</si>
  <si>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</si>
  <si>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</si>
  <si>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</si>
  <si>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</si>
  <si>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</si>
  <si>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</si>
  <si>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</si>
  <si>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</si>
  <si>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</si>
  <si>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</si>
  <si>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</si>
  <si>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</si>
  <si>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</si>
  <si>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</si>
  <si>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</si>
  <si>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</si>
  <si>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</si>
  <si>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</si>
  <si>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</si>
  <si>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</si>
  <si>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</si>
  <si>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</si>
  <si>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</si>
  <si>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</si>
  <si>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</si>
  <si>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</si>
  <si>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</si>
  <si>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</si>
  <si>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</si>
  <si>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</si>
  <si>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</si>
  <si>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</si>
  <si>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</si>
  <si>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</si>
  <si>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</si>
  <si>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</si>
  <si>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</si>
  <si>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</si>
  <si>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</si>
  <si>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</si>
  <si>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</si>
  <si>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</si>
  <si>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</si>
  <si>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</si>
  <si>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</si>
  <si>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</si>
  <si>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</si>
  <si>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</si>
  <si>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</si>
  <si>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</si>
  <si>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</si>
  <si>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</si>
  <si>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</si>
  <si>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</si>
  <si>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</si>
  <si>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</si>
  <si>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</si>
  <si>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</si>
  <si>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</si>
  <si>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</si>
  <si>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</si>
  <si>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</si>
  <si>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</si>
  <si>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</si>
  <si>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</si>
  <si>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</si>
  <si>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</si>
  <si>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</si>
  <si>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</si>
  <si>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</si>
  <si>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</si>
  <si>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</si>
  <si>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</si>
  <si>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</si>
  <si>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</si>
  <si>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</si>
  <si>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</si>
  <si>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</si>
  <si>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</si>
  <si>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</si>
  <si>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</si>
  <si>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</si>
  <si>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</si>
  <si>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</si>
  <si>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</si>
  <si>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</si>
  <si>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</si>
  <si>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</si>
  <si>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</si>
  <si>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</si>
  <si>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</si>
  <si>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</si>
  <si>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</si>
  <si>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</si>
  <si>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</si>
  <si>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</si>
  <si>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</si>
  <si>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</si>
  <si>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</si>
  <si>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</si>
  <si>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</si>
  <si>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</si>
  <si>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</si>
  <si>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</si>
  <si>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</si>
  <si>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</si>
  <si>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</si>
  <si>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</si>
  <si>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</si>
  <si>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</si>
  <si>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</si>
  <si>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</si>
  <si>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</si>
  <si>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</si>
  <si>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</si>
  <si>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</si>
  <si>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</si>
  <si>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</si>
  <si>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</si>
  <si>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</si>
  <si>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</si>
  <si>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</si>
  <si>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</si>
  <si>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</si>
  <si>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</si>
  <si>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</si>
  <si>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</si>
  <si>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</si>
  <si>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</si>
  <si>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</si>
  <si>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</si>
  <si>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</si>
  <si>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</si>
  <si>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</si>
  <si>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</si>
  <si>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</si>
  <si>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</si>
  <si>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</si>
  <si>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</si>
  <si>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</si>
  <si>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</si>
  <si>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</si>
  <si>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</si>
  <si>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</si>
  <si>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</si>
  <si>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</si>
  <si>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</si>
  <si>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</si>
  <si>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</si>
  <si>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</si>
  <si>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</si>
  <si>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</si>
  <si>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</si>
  <si>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</si>
  <si>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</si>
  <si>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</si>
  <si>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</si>
  <si>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</si>
  <si>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</si>
  <si>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</si>
  <si>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</si>
  <si>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</si>
  <si>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</si>
  <si>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</si>
  <si>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</si>
  <si>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</si>
  <si>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</si>
  <si>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</si>
  <si>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</si>
  <si>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</si>
  <si>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</si>
  <si>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</si>
  <si>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</si>
  <si>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</si>
  <si>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</si>
  <si>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</si>
  <si>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</si>
  <si>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</si>
  <si>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</si>
  <si>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</si>
  <si>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</si>
  <si>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</si>
  <si>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</si>
  <si>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</si>
  <si>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</si>
  <si>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</si>
  <si>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</si>
  <si>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</si>
  <si>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</si>
  <si>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</si>
  <si>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</si>
  <si>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</si>
  <si>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</si>
  <si>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</si>
  <si>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</si>
  <si>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</si>
  <si>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</si>
  <si>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</si>
  <si>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</si>
  <si>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</si>
  <si>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</si>
  <si>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</si>
  <si>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</si>
  <si>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</si>
  <si>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</si>
  <si>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</si>
  <si>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</si>
  <si>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</si>
  <si>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</si>
  <si>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</si>
  <si>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</si>
  <si>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</si>
  <si>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</si>
  <si>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</si>
  <si>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</si>
  <si>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</si>
  <si>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</si>
  <si>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</si>
  <si>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</si>
  <si>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</si>
  <si>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</si>
  <si>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</si>
  <si>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</si>
  <si>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</si>
  <si>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</si>
  <si>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</si>
  <si>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</si>
  <si>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</si>
  <si>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</si>
  <si>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</si>
  <si>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</si>
  <si>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</si>
  <si>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</si>
  <si>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</si>
  <si>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</si>
  <si>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</si>
  <si>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</si>
  <si>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</si>
  <si>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</si>
  <si>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</si>
  <si>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</si>
  <si>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</si>
  <si>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</si>
  <si>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</si>
  <si>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</si>
  <si>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</si>
  <si>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</si>
  <si>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</si>
  <si>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</si>
  <si>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</si>
  <si>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</si>
  <si>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</si>
  <si>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</si>
  <si>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</si>
  <si>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</si>
  <si>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</si>
  <si>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</si>
  <si>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</si>
  <si>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</si>
  <si>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</si>
  <si>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</si>
  <si>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</si>
  <si>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</si>
  <si>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</si>
  <si>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</si>
  <si>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</si>
  <si>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</si>
  <si>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</si>
  <si>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</si>
  <si>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</si>
  <si>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</si>
  <si>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</si>
  <si>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</si>
  <si>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</si>
  <si>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</si>
  <si>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</si>
  <si>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</si>
  <si>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</si>
  <si>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</si>
  <si>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</si>
  <si>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</si>
  <si>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</si>
  <si>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</si>
  <si>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</si>
  <si>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</si>
  <si>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</si>
  <si>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</si>
  <si>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</si>
  <si>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</si>
  <si>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</si>
  <si>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</si>
  <si>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</si>
  <si>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</si>
  <si>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</si>
  <si>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</si>
  <si>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</si>
  <si>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</si>
  <si>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</si>
  <si>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</si>
  <si>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</si>
  <si>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</si>
  <si>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</si>
  <si>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</si>
  <si>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</si>
  <si>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</si>
  <si>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</si>
  <si>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</si>
  <si>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</si>
  <si>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</si>
  <si>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</si>
  <si>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</si>
  <si>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</si>
  <si>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</si>
  <si>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</si>
  <si>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</si>
  <si>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</si>
  <si>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</si>
  <si>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</si>
  <si>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</si>
  <si>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</si>
  <si>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</si>
  <si>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</si>
  <si>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</si>
  <si>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</si>
  <si>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</si>
  <si>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</si>
  <si>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</si>
  <si>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</si>
  <si>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</si>
  <si>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</si>
  <si>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</si>
  <si>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</si>
  <si>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</si>
  <si>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</si>
  <si>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</si>
  <si>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</si>
  <si>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</si>
  <si>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</si>
  <si>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</si>
  <si>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</si>
  <si>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</si>
  <si>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</si>
  <si>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</si>
  <si>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</si>
  <si>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</si>
  <si>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</si>
  <si>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</si>
  <si>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</si>
  <si>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</si>
  <si>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</si>
  <si>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</si>
  <si>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</si>
  <si>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</si>
  <si>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</si>
  <si>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</si>
  <si>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</si>
  <si>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</si>
  <si>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</si>
  <si>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</si>
  <si>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</si>
  <si>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</si>
  <si>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</si>
  <si>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</si>
  <si>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</si>
  <si>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</si>
  <si>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</si>
  <si>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</si>
  <si>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</si>
  <si>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</si>
  <si>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</si>
  <si>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</si>
  <si>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</si>
  <si>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</si>
  <si>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</si>
  <si>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</si>
  <si>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</si>
  <si>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</si>
  <si>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</si>
  <si>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</si>
  <si>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</si>
  <si>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</si>
  <si>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</si>
  <si>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</si>
  <si>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</si>
  <si>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</si>
  <si>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</si>
  <si>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</si>
  <si>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</si>
  <si>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</si>
  <si>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</si>
  <si>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</si>
  <si>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</si>
  <si>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</si>
  <si>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</si>
  <si>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</si>
  <si>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</si>
  <si>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</si>
  <si>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</si>
  <si>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</si>
  <si>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</si>
  <si>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</si>
  <si>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</si>
  <si>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</si>
  <si>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</si>
  <si>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</si>
  <si>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</si>
  <si>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</si>
  <si>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</si>
  <si>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</si>
  <si>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</si>
  <si>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</si>
  <si>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</si>
  <si>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</si>
  <si>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</si>
  <si>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</si>
  <si>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</si>
  <si>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</si>
  <si>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</si>
  <si>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</si>
  <si>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</si>
  <si>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</si>
  <si>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</si>
  <si>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</si>
  <si>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</si>
  <si>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</si>
  <si>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</si>
  <si>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</si>
  <si>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</si>
  <si>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</si>
  <si>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</si>
  <si>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</si>
  <si>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</si>
  <si>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</si>
  <si>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</si>
  <si>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</si>
  <si>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</si>
  <si>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</si>
  <si>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</si>
  <si>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</si>
  <si>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</si>
  <si>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</si>
  <si>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</si>
  <si>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</si>
  <si>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</si>
  <si>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</si>
  <si>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</si>
  <si>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</si>
  <si>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</si>
  <si>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</si>
  <si>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</si>
  <si>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</si>
  <si>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</si>
  <si>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</si>
  <si>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</si>
  <si>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</si>
  <si>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</si>
  <si>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</si>
  <si>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</si>
  <si>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</si>
  <si>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</si>
  <si>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</si>
  <si>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</si>
  <si>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</si>
  <si>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</si>
  <si>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</si>
  <si>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</si>
  <si>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</si>
  <si>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</si>
  <si>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</si>
  <si>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</si>
  <si>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</si>
  <si>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</si>
  <si>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</si>
  <si>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</si>
  <si>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</si>
  <si>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</si>
  <si>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</si>
  <si>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</si>
  <si>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</si>
  <si>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</si>
  <si>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</si>
  <si>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</si>
  <si>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</si>
  <si>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</si>
  <si>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</si>
  <si>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</si>
  <si>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</si>
  <si>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</si>
  <si>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</si>
  <si>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</si>
  <si>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</si>
  <si>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</si>
  <si>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</si>
  <si>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</si>
  <si>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</si>
  <si>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</si>
  <si>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</si>
  <si>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</si>
  <si>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</si>
  <si>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</si>
  <si>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</si>
  <si>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</si>
  <si>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</si>
  <si>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</si>
  <si>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</si>
  <si>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</si>
  <si>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</si>
  <si>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</si>
  <si>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</si>
  <si>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</si>
  <si>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</si>
  <si>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</si>
  <si>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</si>
  <si>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</si>
  <si>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</si>
  <si>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</si>
  <si>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</si>
  <si>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</si>
  <si>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</si>
  <si>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</si>
  <si>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</si>
  <si>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</si>
  <si>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</si>
  <si>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</si>
  <si>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</si>
  <si>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</si>
  <si>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</si>
  <si>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</si>
  <si>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</si>
  <si>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</si>
  <si>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</si>
  <si>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</si>
  <si>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</si>
  <si>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</si>
  <si>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</si>
  <si>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</si>
  <si>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</si>
  <si>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</si>
  <si>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</si>
  <si>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</si>
  <si>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</si>
  <si>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</si>
  <si>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</si>
  <si>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</si>
  <si>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</si>
  <si>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</si>
  <si>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</si>
  <si>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</si>
  <si>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</si>
  <si>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</si>
  <si>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</si>
  <si>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</si>
  <si>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</si>
  <si>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</si>
  <si>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</si>
  <si>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</si>
  <si>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</si>
  <si>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</si>
  <si>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</si>
  <si>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</si>
  <si>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</si>
  <si>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</si>
  <si>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</si>
  <si>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</si>
  <si>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</si>
  <si>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</si>
  <si>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</si>
  <si>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</si>
  <si>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</si>
  <si>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</si>
  <si>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</si>
  <si>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</si>
  <si>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</si>
  <si>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</si>
  <si>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</si>
  <si>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</si>
  <si>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</si>
  <si>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</si>
  <si>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</si>
  <si>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</si>
  <si>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</si>
  <si>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</si>
  <si>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</si>
  <si>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</si>
  <si>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</si>
  <si>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</si>
  <si>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</si>
  <si>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</si>
  <si>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</si>
  <si>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</si>
  <si>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</si>
  <si>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</si>
  <si>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</si>
  <si>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</si>
  <si>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</si>
  <si>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</si>
  <si>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</si>
  <si>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</si>
  <si>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</si>
  <si>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</si>
  <si>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</si>
  <si>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</si>
  <si>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</si>
  <si>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</si>
  <si>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</si>
  <si>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</si>
  <si>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</si>
  <si>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</si>
  <si>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</si>
  <si>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</si>
  <si>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</si>
  <si>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</si>
  <si>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</si>
  <si>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</si>
  <si>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</si>
  <si>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</si>
  <si>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</si>
  <si>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</si>
  <si>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</si>
  <si>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</si>
  <si>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</si>
  <si>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</si>
  <si>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</si>
  <si>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</si>
  <si>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</si>
  <si>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</si>
  <si>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</si>
  <si>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</si>
  <si>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</si>
  <si>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</si>
  <si>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</si>
  <si>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</si>
  <si>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</si>
  <si>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</si>
  <si>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</si>
  <si>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</si>
  <si>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</si>
  <si>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</si>
  <si>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</si>
  <si>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</si>
  <si>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</si>
  <si>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</si>
  <si>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</si>
  <si>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</si>
  <si>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</si>
  <si>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</si>
  <si>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</si>
  <si>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</si>
  <si>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</si>
  <si>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</si>
  <si>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</si>
  <si>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</si>
  <si>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</si>
  <si>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</si>
  <si>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</si>
  <si>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</si>
  <si>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</si>
  <si>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</si>
  <si>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</si>
  <si>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</si>
  <si>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</si>
  <si>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</si>
  <si>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</si>
  <si>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</si>
  <si>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</si>
  <si>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</si>
  <si>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</si>
  <si>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</si>
  <si>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</si>
  <si>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</si>
  <si>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</si>
  <si>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</si>
  <si>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</si>
  <si>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</si>
  <si>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</si>
  <si>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</si>
  <si>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</si>
  <si>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</si>
  <si>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</si>
  <si>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</si>
  <si>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</si>
  <si>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</si>
  <si>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</si>
  <si>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</si>
  <si>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</si>
  <si>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</si>
  <si>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</si>
  <si>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</si>
  <si>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</si>
  <si>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</si>
  <si>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</si>
  <si>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</si>
  <si>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</si>
  <si>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</si>
  <si>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</si>
  <si>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</si>
  <si>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</si>
  <si>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</si>
  <si>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</si>
  <si>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</si>
  <si>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</si>
  <si>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</si>
  <si>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</si>
  <si>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</si>
  <si>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</si>
  <si>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</si>
  <si>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</si>
  <si>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</si>
  <si>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</si>
  <si>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</si>
  <si>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</si>
  <si>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</si>
  <si>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</si>
  <si>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</si>
  <si>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</si>
  <si>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</si>
  <si>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</si>
  <si>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</si>
  <si>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</si>
  <si>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</si>
  <si>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</si>
  <si>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</si>
  <si>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</si>
  <si>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</si>
  <si>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</si>
  <si>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</si>
  <si>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</si>
  <si>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</si>
  <si>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</si>
  <si>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</si>
  <si>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</si>
  <si>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</si>
  <si>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</si>
  <si>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</si>
  <si>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</si>
  <si>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</si>
  <si>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</si>
  <si>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</si>
  <si>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</si>
  <si>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</si>
  <si>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</si>
  <si>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</si>
  <si>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</si>
  <si>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</si>
  <si>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</si>
  <si>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</si>
  <si>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</si>
  <si>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</si>
  <si>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</si>
  <si>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</si>
  <si>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</si>
  <si>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</si>
  <si>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</si>
  <si>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</si>
  <si>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</si>
  <si>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</si>
  <si>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</si>
  <si>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</si>
  <si>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</si>
  <si>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</si>
  <si>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</si>
  <si>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</si>
  <si>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</si>
  <si>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</si>
  <si>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</si>
  <si>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</si>
  <si>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</si>
  <si>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</si>
  <si>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</si>
  <si>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</si>
  <si>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</si>
  <si>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</si>
  <si>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</si>
  <si>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</si>
  <si>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</si>
  <si>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</si>
  <si>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</si>
  <si>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</si>
  <si>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</si>
  <si>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</si>
  <si>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</si>
  <si>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</si>
  <si>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</si>
  <si>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</si>
  <si>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</si>
  <si>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</si>
  <si>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</si>
  <si>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</si>
  <si>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</si>
  <si>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</si>
  <si>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</si>
  <si>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</si>
  <si>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</si>
  <si>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</si>
  <si>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</si>
  <si>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</si>
  <si>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</si>
  <si>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</si>
  <si>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</si>
  <si>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</si>
  <si>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</si>
  <si>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</si>
  <si>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</si>
  <si>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</si>
  <si>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</si>
  <si>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</si>
  <si>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</si>
  <si>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</si>
  <si>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</si>
  <si>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</si>
  <si>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</si>
  <si>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</si>
  <si>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</si>
  <si>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</si>
  <si>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</si>
  <si>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</si>
  <si>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</si>
  <si>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</si>
  <si>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</si>
  <si>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</si>
  <si>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</si>
  <si>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</si>
  <si>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</si>
  <si>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</si>
  <si>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</si>
  <si>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</si>
  <si>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</si>
  <si>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</si>
  <si>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</si>
  <si>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</si>
  <si>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</si>
  <si>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</si>
  <si>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</si>
  <si>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</si>
  <si>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</si>
  <si>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</si>
  <si>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</si>
  <si>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</si>
  <si>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</si>
  <si>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</si>
  <si>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</si>
  <si>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</si>
  <si>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</si>
  <si>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</si>
  <si>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</si>
  <si>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</si>
  <si>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</si>
  <si>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</si>
  <si>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</si>
  <si>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</si>
  <si>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</si>
  <si>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</si>
  <si>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</si>
  <si>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</si>
  <si>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</si>
  <si>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</si>
  <si>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</si>
  <si>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</si>
  <si>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</si>
  <si>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</si>
  <si>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</si>
  <si>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</si>
  <si>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</si>
  <si>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</si>
  <si>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</si>
  <si>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</si>
  <si>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</si>
  <si>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</si>
  <si>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</si>
  <si>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</si>
  <si>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</si>
  <si>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</si>
  <si>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</si>
  <si>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</si>
  <si>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</si>
  <si>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</si>
  <si>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</si>
  <si>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</si>
  <si>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</si>
  <si>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</si>
  <si>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</si>
  <si>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</si>
  <si>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</si>
  <si>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</si>
  <si>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</si>
  <si>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</si>
  <si>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</si>
  <si>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</si>
  <si>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</si>
  <si>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</si>
  <si>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</si>
  <si>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</si>
  <si>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</si>
  <si>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</si>
  <si>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</si>
  <si>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</si>
  <si>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</si>
  <si>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</si>
  <si>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</si>
  <si>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</si>
  <si>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</si>
  <si>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</si>
  <si>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</si>
  <si>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</si>
  <si>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</si>
  <si>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</si>
  <si>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</si>
  <si>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</si>
  <si>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</si>
  <si>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</si>
  <si>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</si>
  <si>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</si>
  <si>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</si>
  <si>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</si>
  <si>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</si>
  <si>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</si>
  <si>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</si>
  <si>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</si>
  <si>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</si>
  <si>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</si>
  <si>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</si>
  <si>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</si>
  <si>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</si>
  <si>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</si>
  <si>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</si>
  <si>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</si>
  <si>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</si>
  <si>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</si>
  <si>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</si>
  <si>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</si>
  <si>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</si>
  <si>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</si>
  <si>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</si>
  <si>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</si>
  <si>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</si>
  <si>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</si>
  <si>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</si>
  <si>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</si>
  <si>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</si>
  <si>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</si>
  <si>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</si>
  <si>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</si>
  <si>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</si>
  <si>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</si>
  <si>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</si>
  <si>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</si>
  <si>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</si>
  <si>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</si>
  <si>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</si>
  <si>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</si>
  <si>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</si>
  <si>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</si>
  <si>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</si>
  <si>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</si>
  <si>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</si>
  <si>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</si>
  <si>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</si>
  <si>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</si>
  <si>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</si>
  <si>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</si>
  <si>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</si>
  <si>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</si>
  <si>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</si>
  <si>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</si>
  <si>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</si>
  <si>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</si>
  <si>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</si>
  <si>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</si>
  <si>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</si>
  <si>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</si>
  <si>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</si>
  <si>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</si>
  <si>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</si>
  <si>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</si>
  <si>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</si>
  <si>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</si>
  <si>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</si>
  <si>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</si>
  <si>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</si>
  <si>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</si>
  <si>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</si>
  <si>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</si>
  <si>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</si>
  <si>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</si>
  <si>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</si>
  <si>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</si>
  <si>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</si>
  <si>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</si>
  <si>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</si>
  <si>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</si>
  <si>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</si>
  <si>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</si>
  <si>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</si>
  <si>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</si>
  <si>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</si>
  <si>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</si>
  <si>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</si>
  <si>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</si>
  <si>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</si>
  <si>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</si>
  <si>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</si>
  <si>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</si>
  <si>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</si>
  <si>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</si>
  <si>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</si>
  <si>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</si>
  <si>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</si>
  <si>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</si>
  <si>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</si>
  <si>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</si>
  <si>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</si>
  <si>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</si>
  <si>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</si>
  <si>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</si>
  <si>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</si>
  <si>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</si>
  <si>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</si>
  <si>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</si>
  <si>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</si>
  <si>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</si>
  <si>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</si>
  <si>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</si>
  <si>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</si>
  <si>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</si>
  <si>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</si>
  <si>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</si>
  <si>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</si>
  <si>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</si>
  <si>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</si>
  <si>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</si>
  <si>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</si>
  <si>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</si>
  <si>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</si>
  <si>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</si>
  <si>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</si>
  <si>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</si>
  <si>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</si>
  <si>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</si>
  <si>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</si>
  <si>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</si>
  <si>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</si>
  <si>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</si>
  <si>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</si>
  <si>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</si>
  <si>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</si>
  <si>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</si>
  <si>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</si>
  <si>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</si>
  <si>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</si>
  <si>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</si>
  <si>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</si>
  <si>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</si>
  <si>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</si>
  <si>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</si>
  <si>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</si>
  <si>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</si>
  <si>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</si>
  <si>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</si>
  <si>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</si>
  <si>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</si>
  <si>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</si>
  <si>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</si>
  <si>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</si>
  <si>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</si>
  <si>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</si>
  <si>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</si>
  <si>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</si>
  <si>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</si>
  <si>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</si>
  <si>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</si>
  <si>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</si>
  <si>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</si>
  <si>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</si>
  <si>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</si>
  <si>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</si>
  <si>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</si>
  <si>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</si>
  <si>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</si>
  <si>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</si>
  <si>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</si>
  <si>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</si>
  <si>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</si>
  <si>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</si>
  <si>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</si>
  <si>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</si>
  <si>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</si>
  <si>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</si>
  <si>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</si>
  <si>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</si>
  <si>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</si>
  <si>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</si>
  <si>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</si>
  <si>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</si>
  <si>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</si>
  <si>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</si>
  <si>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</si>
  <si>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</si>
  <si>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</si>
  <si>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</si>
  <si>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</si>
  <si>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</si>
  <si>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</si>
  <si>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</si>
  <si>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</si>
  <si>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</si>
  <si>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</si>
  <si>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</si>
  <si>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</si>
  <si>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</si>
  <si>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</si>
  <si>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</si>
  <si>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</si>
  <si>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</si>
  <si>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</si>
  <si>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</si>
  <si>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</si>
  <si>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</si>
  <si>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</si>
  <si>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</si>
  <si>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</si>
  <si>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</si>
  <si>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</si>
  <si>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</si>
  <si>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</si>
  <si>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</si>
  <si>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</si>
  <si>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</si>
  <si>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</si>
  <si>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</si>
  <si>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</si>
  <si>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</si>
  <si>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</si>
  <si>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</si>
  <si>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</si>
  <si>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</si>
  <si>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</si>
  <si>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</si>
  <si>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</si>
  <si>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</si>
  <si>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</si>
  <si>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</si>
  <si>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</si>
  <si>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</si>
  <si>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</si>
  <si>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</si>
  <si>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</si>
  <si>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</si>
  <si>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</si>
  <si>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</si>
  <si>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</si>
  <si>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</si>
  <si>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</si>
  <si>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</si>
  <si>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</si>
  <si>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</si>
  <si>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</si>
  <si>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</si>
  <si>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</si>
  <si>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</si>
  <si>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</si>
  <si>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</si>
  <si>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</si>
  <si>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</si>
  <si>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</si>
  <si>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</si>
  <si>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</si>
  <si>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</si>
  <si>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</si>
  <si>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</si>
  <si>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</si>
  <si>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</si>
  <si>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</si>
  <si>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</si>
  <si>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</si>
  <si>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</si>
  <si>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</si>
  <si>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</si>
  <si>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</si>
  <si>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</si>
  <si>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</si>
  <si>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</si>
  <si>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</si>
  <si>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</si>
  <si>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</si>
  <si>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</si>
  <si>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</si>
  <si>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</si>
  <si>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</si>
  <si>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</si>
  <si>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</si>
  <si>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</si>
  <si>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</si>
  <si>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</si>
  <si>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</si>
  <si>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</si>
  <si>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</si>
  <si>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</si>
  <si>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</si>
  <si>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</si>
  <si>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</si>
  <si>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</si>
  <si>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</si>
  <si>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</si>
  <si>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</si>
  <si>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</si>
  <si>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</si>
  <si>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</si>
  <si>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</si>
  <si>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</si>
  <si>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</si>
  <si>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</si>
  <si>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</si>
  <si>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</si>
  <si>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</si>
  <si>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</si>
  <si>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</si>
  <si>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</si>
  <si>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</si>
  <si>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</si>
  <si>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</si>
  <si>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</si>
  <si>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</si>
  <si>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</si>
  <si>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</si>
  <si>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</si>
  <si>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</si>
  <si>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</si>
  <si>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</si>
  <si>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</si>
  <si>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</si>
  <si>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</si>
  <si>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</si>
  <si>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</si>
  <si>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</si>
  <si>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</si>
  <si>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</si>
  <si>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</si>
  <si>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</si>
  <si>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</si>
  <si>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</si>
  <si>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</si>
  <si>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</si>
  <si>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</si>
  <si>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</si>
  <si>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</si>
  <si>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</si>
  <si>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</si>
  <si>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</si>
  <si>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</si>
  <si>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</si>
  <si>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</si>
  <si>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</si>
  <si>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</si>
  <si>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</si>
  <si>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</si>
  <si>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</si>
  <si>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</si>
  <si>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</si>
  <si>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</si>
  <si>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</si>
  <si>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</si>
  <si>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</si>
  <si>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</si>
  <si>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</si>
  <si>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</si>
  <si>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</si>
  <si>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</si>
  <si>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</si>
  <si>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</si>
  <si>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</si>
  <si>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</si>
  <si>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</si>
  <si>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</si>
  <si>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</si>
  <si>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</si>
  <si>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</si>
  <si>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</si>
  <si>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</si>
  <si>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</si>
  <si>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</si>
  <si>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</si>
  <si>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</si>
  <si>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</si>
  <si>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</si>
  <si>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</si>
  <si>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</si>
  <si>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</si>
  <si>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</si>
  <si>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</si>
  <si>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</si>
  <si>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</si>
  <si>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</si>
  <si>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</si>
  <si>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</si>
  <si>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</si>
  <si>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</si>
  <si>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</si>
  <si>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</si>
  <si>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</si>
  <si>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</si>
  <si>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</si>
  <si>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</si>
  <si>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</si>
  <si>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</si>
  <si>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</si>
  <si>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</si>
  <si>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</si>
  <si>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</si>
  <si>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</si>
  <si>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</si>
  <si>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</si>
  <si>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</si>
  <si>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</si>
  <si>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</si>
  <si>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</si>
  <si>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</si>
  <si>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</si>
  <si>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</si>
  <si>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</si>
  <si>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</si>
  <si>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</si>
  <si>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</si>
  <si>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</si>
  <si>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</si>
  <si>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</si>
  <si>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</si>
  <si>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</si>
  <si>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</si>
  <si>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</si>
  <si>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</si>
  <si>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</si>
  <si>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</si>
  <si>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</si>
  <si>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</si>
  <si>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</si>
  <si>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</si>
  <si>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</si>
  <si>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</si>
  <si>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</si>
  <si>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</si>
  <si>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</si>
  <si>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</si>
  <si>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</si>
  <si>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</si>
  <si>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</si>
  <si>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</si>
  <si>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</si>
  <si>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</si>
  <si>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</si>
  <si>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</si>
  <si>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</si>
  <si>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</si>
  <si>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</si>
  <si>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</si>
  <si>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</si>
  <si>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</si>
  <si>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</si>
  <si>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</si>
  <si>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</si>
  <si>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</si>
  <si>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</si>
  <si>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</si>
  <si>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</si>
  <si>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</si>
  <si>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</si>
  <si>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</si>
  <si>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</si>
  <si>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</si>
  <si>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</si>
  <si>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</si>
  <si>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</si>
  <si>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</si>
  <si>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</si>
  <si>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</si>
  <si>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</si>
  <si>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</si>
  <si>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</si>
  <si>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</si>
  <si>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</si>
  <si>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</si>
  <si>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</si>
  <si>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</si>
  <si>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</si>
  <si>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</si>
  <si>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</si>
  <si>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</si>
  <si>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</si>
  <si>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</si>
  <si>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</si>
  <si>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</si>
  <si>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</si>
  <si>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</si>
  <si>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</si>
  <si>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</si>
  <si>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</si>
  <si>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</si>
  <si>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</si>
  <si>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</si>
  <si>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</si>
  <si>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</si>
  <si>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</si>
  <si>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</si>
  <si>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</si>
  <si>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</si>
  <si>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</si>
  <si>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</si>
  <si>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</si>
  <si>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</si>
  <si>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</si>
  <si>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</si>
  <si>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</si>
  <si>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</si>
  <si>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</si>
  <si>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</si>
  <si>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</si>
  <si>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</si>
  <si>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</si>
  <si>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</si>
  <si>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</si>
  <si>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</si>
  <si>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</si>
  <si>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</si>
  <si>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</si>
  <si>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</si>
  <si>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</si>
  <si>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</si>
  <si>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</si>
  <si>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</si>
  <si>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</si>
  <si>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</si>
  <si>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</si>
  <si>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</si>
  <si>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</si>
  <si>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</si>
  <si>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</si>
  <si>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</si>
  <si>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</si>
  <si>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</si>
  <si>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</si>
  <si>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</si>
  <si>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</si>
  <si>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</si>
  <si>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</si>
  <si>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</si>
  <si>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</si>
  <si>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</si>
  <si>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</si>
  <si>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</si>
  <si>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</si>
  <si>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</si>
  <si>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</si>
  <si>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</si>
  <si>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</si>
  <si>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</si>
  <si>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</si>
  <si>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</si>
  <si>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</si>
  <si>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</si>
  <si>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</si>
  <si>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</si>
  <si>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</si>
  <si>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</si>
  <si>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</si>
  <si>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</si>
  <si>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</si>
  <si>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</si>
  <si>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</si>
  <si>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</si>
  <si>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</si>
  <si>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</si>
  <si>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</si>
  <si>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</si>
  <si>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</si>
  <si>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</si>
  <si>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</si>
  <si>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</si>
  <si>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</si>
  <si>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</si>
  <si>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</si>
  <si>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</si>
  <si>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</si>
  <si>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</si>
  <si>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</si>
  <si>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</si>
  <si>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</si>
  <si>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</si>
  <si>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</si>
  <si>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</si>
  <si>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</si>
  <si>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</si>
  <si>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</si>
  <si>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</si>
  <si>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</si>
  <si>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</si>
  <si>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</si>
  <si>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</si>
  <si>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</si>
  <si>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</si>
  <si>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</si>
  <si>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</si>
  <si>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</si>
  <si>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</si>
  <si>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</si>
  <si>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</si>
  <si>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</si>
  <si>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</si>
  <si>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</si>
  <si>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</si>
  <si>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</si>
  <si>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</si>
  <si>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</si>
  <si>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</si>
  <si>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</si>
  <si>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</si>
  <si>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</si>
  <si>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</si>
  <si>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</si>
  <si>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</si>
  <si>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</si>
  <si>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</si>
  <si>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</si>
  <si>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</si>
  <si>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</si>
  <si>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</si>
  <si>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</si>
  <si>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</si>
  <si>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</si>
  <si>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</si>
  <si>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</si>
  <si>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</si>
  <si>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</si>
  <si>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</si>
  <si>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</si>
  <si>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</si>
  <si>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</si>
  <si>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</si>
  <si>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</si>
  <si>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</si>
  <si>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</si>
  <si>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</si>
  <si>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</si>
  <si>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</si>
  <si>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</si>
  <si>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</si>
  <si>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</si>
  <si>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</si>
  <si>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</si>
  <si>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</si>
  <si>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</si>
  <si>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</si>
  <si>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</si>
  <si>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</si>
  <si>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</si>
  <si>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</si>
  <si>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</si>
  <si>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</si>
  <si>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</si>
  <si>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</si>
  <si>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</si>
  <si>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</si>
  <si>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</si>
  <si>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</si>
  <si>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</si>
  <si>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</si>
  <si>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</si>
  <si>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</si>
  <si>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</si>
  <si>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</si>
  <si>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</si>
  <si>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</si>
  <si>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</si>
  <si>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</si>
  <si>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</si>
  <si>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</si>
  <si>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</si>
  <si>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</si>
  <si>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</si>
  <si>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</si>
  <si>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</si>
  <si>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</si>
  <si>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</si>
  <si>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</si>
  <si>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</si>
  <si>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</si>
  <si>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</si>
  <si>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</si>
  <si>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</si>
  <si>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</si>
  <si>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</si>
  <si>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</si>
  <si>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</si>
  <si>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</si>
  <si>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</si>
  <si>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</si>
  <si>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</si>
  <si>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</si>
  <si>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</si>
  <si>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</si>
  <si>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</si>
  <si>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</si>
  <si>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</si>
  <si>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</si>
  <si>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</si>
  <si>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</si>
  <si>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</si>
  <si>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</si>
  <si>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</si>
  <si>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</si>
  <si>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</si>
  <si>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</si>
  <si>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</si>
  <si>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</si>
  <si>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</si>
  <si>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</si>
  <si>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</si>
  <si>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</si>
  <si>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</si>
  <si>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</si>
  <si>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</si>
  <si>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</si>
  <si>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</si>
  <si>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</si>
  <si>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</si>
  <si>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</si>
  <si>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</si>
  <si>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</si>
  <si>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</si>
  <si>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</si>
  <si>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</si>
  <si>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</si>
  <si>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</si>
  <si>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</si>
  <si>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</si>
  <si>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</si>
  <si>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</si>
  <si>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</si>
  <si>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</si>
  <si>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</si>
  <si>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</si>
  <si>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</si>
  <si>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</si>
  <si>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</si>
  <si>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</si>
  <si>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</si>
  <si>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</si>
  <si>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</si>
  <si>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</si>
  <si>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</si>
  <si>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</si>
  <si>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</si>
  <si>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</si>
  <si>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</si>
  <si>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</si>
  <si>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</si>
  <si>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</si>
  <si>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</si>
  <si>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</si>
  <si>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</si>
  <si>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</si>
  <si>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</si>
  <si>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</si>
  <si>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</si>
  <si>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</si>
  <si>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</si>
  <si>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</si>
  <si>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</si>
  <si>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</si>
  <si>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</si>
  <si>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</si>
  <si>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</si>
  <si>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</si>
  <si>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</si>
  <si>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</si>
  <si>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</si>
  <si>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</si>
  <si>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</si>
  <si>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</si>
  <si>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</si>
  <si>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</si>
  <si>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</si>
  <si>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</si>
  <si>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</si>
  <si>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</si>
  <si>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</si>
  <si>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</si>
  <si>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</si>
  <si>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</si>
  <si>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</si>
  <si>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</si>
  <si>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</si>
  <si>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</si>
  <si>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</si>
  <si>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</si>
  <si>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</si>
  <si>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</si>
  <si>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</si>
  <si>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</si>
  <si>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</si>
  <si>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</si>
  <si>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</si>
  <si>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</si>
  <si>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</si>
  <si>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</si>
  <si>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</si>
  <si>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</si>
  <si>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</si>
  <si>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</si>
  <si>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</si>
  <si>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</si>
  <si>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</si>
  <si>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</si>
  <si>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</si>
  <si>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</si>
  <si>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</si>
  <si>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</si>
  <si>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</si>
  <si>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</si>
  <si>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</si>
  <si>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</si>
  <si>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</si>
  <si>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</si>
  <si>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</si>
  <si>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</si>
  <si>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</si>
  <si>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</si>
  <si>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</si>
  <si>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</si>
  <si>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</si>
  <si>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</si>
  <si>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</si>
  <si>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</si>
  <si>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</si>
  <si>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</si>
  <si>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</si>
  <si>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</si>
  <si>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</si>
  <si>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</si>
  <si>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</si>
  <si>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</si>
  <si>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</si>
  <si>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</si>
  <si>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</si>
  <si>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</si>
  <si>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</si>
  <si>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</si>
  <si>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</si>
  <si>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</si>
  <si>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</si>
  <si>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</si>
  <si>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</si>
  <si>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</si>
  <si>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</si>
  <si>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</si>
  <si>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</si>
  <si>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</si>
  <si>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</si>
  <si>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</si>
  <si>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</si>
  <si>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</si>
  <si>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</si>
  <si>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</si>
  <si>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</si>
  <si>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</si>
  <si>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</si>
  <si>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</si>
  <si>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</si>
  <si>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</si>
  <si>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</si>
  <si>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</si>
  <si>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</si>
  <si>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</si>
  <si>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</si>
  <si>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</si>
  <si>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</si>
  <si>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</si>
  <si>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</si>
  <si>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</si>
  <si>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</si>
  <si>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</si>
  <si>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</si>
  <si>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</si>
  <si>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</si>
  <si>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</si>
  <si>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</si>
  <si>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</si>
  <si>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</si>
  <si>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</si>
  <si>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</si>
  <si>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</si>
  <si>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</si>
  <si>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</si>
  <si>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</si>
  <si>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</si>
  <si>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</si>
  <si>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</si>
  <si>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</si>
  <si>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</si>
  <si>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</si>
  <si>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</si>
  <si>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</si>
  <si>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</si>
  <si>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</si>
  <si>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</si>
  <si>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</si>
  <si>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</si>
  <si>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</si>
  <si>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</si>
  <si>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</si>
  <si>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</si>
  <si>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</si>
  <si>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</si>
  <si>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</si>
  <si>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</si>
  <si>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</si>
  <si>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</si>
  <si>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</si>
  <si>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</si>
  <si>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</si>
  <si>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</si>
  <si>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</si>
  <si>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</si>
  <si>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</si>
  <si>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</si>
  <si>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</si>
  <si>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</si>
  <si>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</si>
  <si>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</si>
  <si>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</si>
  <si>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</si>
  <si>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</si>
  <si>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</si>
  <si>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</si>
  <si>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</si>
  <si>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</si>
  <si>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</si>
  <si>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</si>
  <si>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</si>
  <si>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</si>
  <si>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</si>
  <si>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</si>
  <si>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</si>
  <si>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</si>
  <si>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</si>
  <si>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</si>
  <si>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</si>
  <si>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</si>
  <si>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</si>
  <si>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</si>
  <si>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</si>
  <si>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</si>
  <si>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</si>
  <si>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</si>
  <si>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</si>
  <si>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</si>
  <si>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</si>
  <si>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</si>
  <si>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</si>
  <si>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</si>
  <si>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</si>
  <si>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</si>
  <si>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</si>
  <si>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</si>
  <si>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</si>
  <si>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</si>
  <si>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</si>
  <si>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</si>
  <si>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</si>
  <si>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</si>
  <si>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</si>
  <si>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</si>
  <si>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</si>
  <si>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</si>
  <si>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</si>
  <si>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</si>
  <si>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</si>
  <si>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</si>
  <si>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</si>
  <si>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</si>
  <si>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</si>
  <si>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</si>
  <si>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</si>
  <si>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</si>
  <si>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</si>
  <si>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</si>
  <si>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</si>
  <si>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</si>
  <si>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</si>
  <si>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</si>
  <si>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</si>
  <si>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</si>
  <si>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</si>
  <si>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</si>
  <si>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</si>
  <si>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</si>
  <si>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</si>
  <si>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</si>
  <si>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</si>
  <si>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</si>
  <si>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</si>
  <si>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</si>
  <si>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</si>
  <si>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</si>
  <si>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</si>
  <si>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</si>
  <si>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</si>
  <si>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</si>
  <si>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</si>
  <si>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</si>
  <si>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</si>
  <si>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</si>
  <si>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</si>
  <si>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</si>
  <si>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</si>
  <si>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</si>
  <si>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</si>
  <si>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</si>
  <si>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</si>
  <si>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</si>
  <si>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</si>
  <si>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</si>
  <si>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</si>
  <si>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</si>
  <si>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</si>
  <si>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</si>
  <si>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</si>
  <si>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</si>
  <si>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</si>
  <si>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</si>
  <si>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</si>
  <si>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</si>
  <si>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</si>
  <si>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</si>
  <si>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</si>
  <si>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</si>
  <si>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</si>
  <si>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</si>
  <si>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</si>
  <si>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</si>
  <si>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</si>
  <si>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</si>
  <si>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</si>
  <si>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</si>
  <si>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</si>
  <si>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</si>
  <si>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</si>
  <si>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</si>
  <si>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</si>
  <si>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</si>
  <si>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</si>
  <si>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</si>
  <si>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</si>
  <si>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</si>
  <si>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</si>
  <si>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</si>
  <si>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</si>
  <si>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</si>
  <si>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</si>
  <si>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</si>
  <si>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</si>
  <si>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</si>
  <si>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</si>
  <si>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</si>
  <si>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</si>
  <si>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</si>
  <si>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</si>
  <si>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</si>
  <si>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</si>
  <si>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</si>
  <si>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</si>
  <si>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</si>
  <si>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</si>
  <si>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</si>
  <si>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</si>
  <si>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</si>
  <si>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</si>
  <si>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</si>
  <si>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</si>
  <si>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</si>
  <si>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</si>
  <si>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</si>
  <si>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</si>
  <si>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</si>
  <si>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</si>
  <si>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</si>
  <si>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</si>
  <si>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</si>
  <si>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</si>
  <si>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</si>
  <si>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</si>
  <si>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</si>
  <si>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</si>
  <si>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</si>
  <si>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</si>
  <si>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</si>
  <si>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</si>
  <si>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</si>
  <si>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</si>
  <si>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</si>
  <si>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</si>
  <si>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</si>
  <si>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</si>
  <si>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</si>
  <si>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</si>
  <si>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</si>
  <si>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</si>
  <si>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</si>
  <si>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</si>
  <si>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</si>
  <si>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</si>
  <si>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</si>
  <si>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</si>
  <si>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</si>
  <si>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</si>
  <si>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</si>
  <si>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</si>
  <si>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</si>
  <si>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</si>
  <si>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</si>
  <si>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</si>
  <si>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</si>
  <si>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</si>
  <si>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</si>
  <si>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</si>
  <si>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</si>
  <si>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</si>
  <si>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</si>
  <si>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</si>
  <si>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</si>
  <si>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</si>
  <si>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</si>
  <si>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</si>
  <si>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</si>
  <si>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</si>
  <si>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</si>
  <si>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</si>
  <si>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</si>
  <si>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</si>
  <si>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</si>
  <si>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</si>
  <si>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</si>
  <si>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</si>
  <si>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</si>
  <si>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</si>
  <si>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</si>
  <si>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</si>
  <si>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</si>
  <si>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</si>
  <si>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</si>
  <si>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</si>
  <si>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</si>
  <si>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</si>
  <si>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</si>
  <si>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</si>
  <si>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</si>
  <si>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</si>
  <si>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</si>
  <si>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</si>
  <si>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</si>
  <si>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</si>
  <si>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</si>
  <si>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</si>
  <si>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</si>
  <si>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</si>
  <si>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</si>
  <si>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</si>
  <si>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</si>
  <si>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</si>
  <si>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</si>
  <si>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</si>
  <si>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</si>
  <si>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</si>
  <si>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</si>
  <si>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</si>
  <si>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</si>
  <si>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</si>
  <si>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</si>
  <si>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</si>
  <si>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</si>
  <si>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</si>
  <si>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</si>
  <si>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</si>
  <si>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</si>
  <si>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</si>
  <si>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</si>
  <si>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</si>
  <si>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</si>
  <si>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</si>
  <si>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</si>
  <si>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</si>
  <si>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</si>
  <si>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</si>
  <si>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</si>
  <si>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</si>
  <si>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</si>
  <si>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</si>
  <si>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</si>
  <si>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</si>
  <si>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</si>
  <si>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</si>
  <si>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</si>
  <si>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</si>
  <si>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</si>
  <si>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</si>
  <si>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</si>
  <si>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</si>
  <si>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</si>
  <si>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</si>
  <si>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</si>
  <si>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</si>
  <si>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</si>
  <si>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</si>
  <si>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</si>
  <si>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</si>
  <si>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</si>
  <si>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</si>
  <si>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</si>
  <si>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</si>
  <si>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</si>
  <si>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</si>
  <si>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</si>
  <si>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</si>
  <si>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</si>
  <si>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</si>
  <si>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</si>
  <si>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</si>
  <si>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</si>
  <si>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</si>
  <si>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</si>
  <si>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</si>
  <si>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</si>
  <si>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</si>
  <si>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</si>
  <si>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</si>
  <si>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</si>
  <si>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</si>
  <si>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</si>
  <si>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</si>
  <si>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</si>
  <si>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</si>
  <si>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</si>
  <si>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</si>
  <si>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</si>
  <si>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</si>
  <si>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</si>
  <si>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</si>
  <si>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</si>
  <si>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</si>
  <si>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</si>
  <si>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</si>
  <si>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</si>
  <si>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</si>
  <si>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</si>
  <si>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</si>
  <si>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</si>
  <si>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</si>
  <si>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</si>
  <si>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</si>
  <si>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</si>
  <si>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</si>
  <si>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</si>
  <si>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</si>
  <si>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</si>
  <si>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</si>
  <si>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</si>
  <si>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</si>
  <si>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</si>
  <si>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</si>
  <si>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</si>
  <si>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</si>
  <si>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</si>
  <si>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</si>
  <si>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</si>
  <si>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</si>
  <si>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</si>
  <si>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</si>
  <si>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</si>
  <si>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</si>
  <si>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</si>
  <si>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</si>
  <si>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</si>
  <si>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</si>
  <si>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</si>
  <si>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</si>
  <si>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</si>
  <si>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</si>
  <si>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</si>
  <si>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</si>
  <si>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</si>
  <si>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</si>
  <si>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</si>
  <si>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</si>
  <si>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</si>
  <si>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</si>
  <si>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</si>
  <si>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</si>
  <si>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</si>
  <si>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</si>
  <si>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</si>
  <si>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</si>
  <si>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</si>
  <si>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</si>
  <si>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</si>
  <si>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</si>
  <si>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</si>
  <si>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</si>
  <si>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</si>
  <si>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</si>
  <si>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</si>
  <si>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</si>
  <si>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</si>
  <si>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</si>
  <si>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</si>
  <si>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</si>
  <si>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</si>
  <si>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</si>
  <si>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</si>
  <si>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</si>
  <si>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</si>
  <si>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</si>
  <si>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</si>
  <si>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</si>
  <si>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</si>
  <si>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</si>
  <si>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</si>
  <si>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</si>
  <si>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</si>
  <si>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</si>
  <si>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</si>
  <si>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</si>
  <si>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</si>
  <si>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</si>
  <si>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</si>
  <si>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</si>
  <si>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</si>
  <si>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</si>
  <si>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</si>
  <si>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</si>
  <si>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</si>
  <si>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</si>
  <si>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</si>
  <si>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</si>
  <si>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</si>
  <si>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</si>
  <si>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</si>
  <si>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</si>
  <si>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</si>
  <si>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</si>
  <si>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</si>
  <si>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</si>
  <si>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</si>
  <si>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</si>
  <si>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</si>
  <si>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</si>
  <si>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</si>
  <si>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</si>
  <si>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</si>
  <si>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</si>
  <si>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</si>
  <si>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</si>
  <si>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</si>
  <si>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</si>
  <si>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</si>
  <si>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</si>
  <si>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</si>
  <si>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</si>
  <si>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</si>
  <si>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</si>
  <si>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</si>
  <si>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</si>
  <si>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</si>
  <si>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</si>
  <si>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</si>
  <si>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</si>
  <si>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</si>
  <si>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</si>
  <si>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</si>
  <si>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</si>
  <si>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</si>
  <si>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</si>
  <si>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</si>
  <si>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</si>
  <si>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</si>
  <si>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</si>
  <si>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</si>
  <si>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</si>
  <si>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</si>
  <si>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</si>
  <si>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</si>
  <si>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</si>
  <si>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</si>
  <si>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</si>
  <si>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</si>
  <si>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</si>
  <si>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</si>
  <si>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</si>
  <si>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</si>
  <si>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</si>
  <si>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</si>
  <si>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</si>
  <si>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</si>
  <si>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</si>
  <si>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</si>
  <si>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</si>
  <si>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</si>
  <si>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</si>
  <si>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</si>
  <si>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</si>
  <si>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</si>
  <si>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</si>
  <si>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</si>
  <si>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</si>
  <si>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</si>
  <si>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</si>
  <si>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</si>
  <si>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</si>
  <si>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</si>
  <si>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</si>
  <si>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</si>
  <si>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</si>
  <si>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</si>
  <si>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</si>
  <si>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</si>
  <si>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</si>
  <si>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</si>
  <si>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</si>
  <si>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</si>
  <si>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</si>
  <si>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</si>
  <si>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</si>
  <si>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</si>
  <si>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</si>
  <si>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</si>
  <si>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</si>
  <si>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</si>
  <si>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</si>
  <si>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</si>
  <si>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</si>
  <si>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</si>
  <si>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</si>
  <si>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</si>
  <si>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</si>
  <si>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</si>
  <si>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</si>
  <si>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</si>
  <si>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</si>
  <si>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</si>
  <si>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</si>
  <si>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</si>
  <si>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</si>
  <si>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</si>
  <si>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</si>
  <si>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</si>
  <si>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</si>
  <si>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</si>
  <si>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</si>
  <si>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</si>
  <si>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</si>
  <si>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</si>
  <si>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</si>
  <si>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</si>
  <si>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</si>
  <si>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</si>
  <si>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</si>
  <si>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</si>
  <si>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</si>
  <si>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</si>
  <si>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</si>
  <si>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</si>
  <si>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</si>
  <si>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</si>
  <si>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</si>
  <si>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</si>
  <si>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</si>
  <si>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</si>
  <si>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</si>
  <si>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</si>
  <si>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</si>
  <si>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</si>
  <si>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</si>
  <si>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</si>
  <si>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</si>
  <si>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</si>
  <si>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</si>
  <si>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</si>
  <si>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</si>
  <si>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</si>
  <si>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</si>
  <si>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</si>
  <si>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</si>
  <si>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</si>
  <si>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</si>
  <si>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</si>
  <si>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</si>
  <si>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</si>
  <si>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</si>
  <si>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</si>
  <si>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</si>
  <si>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</si>
  <si>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</si>
  <si>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</si>
  <si>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</si>
  <si>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</si>
  <si>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</si>
  <si>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</si>
  <si>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</si>
  <si>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</si>
  <si>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</si>
  <si>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</si>
  <si>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</si>
  <si>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</si>
  <si>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</si>
  <si>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</si>
  <si>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</si>
  <si>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</si>
  <si>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</si>
  <si>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</si>
  <si>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</si>
  <si>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</si>
  <si>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</si>
  <si>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</si>
  <si>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</si>
  <si>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</si>
  <si>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</si>
  <si>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</si>
  <si>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</si>
  <si>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</si>
  <si>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</si>
  <si>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</si>
  <si>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</si>
  <si>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</si>
  <si>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</si>
  <si>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</si>
  <si>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</si>
  <si>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</si>
  <si>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</si>
  <si>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</si>
  <si>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</si>
  <si>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</si>
  <si>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</si>
  <si>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</si>
  <si>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</si>
  <si>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</si>
  <si>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</si>
  <si>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</si>
  <si>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</si>
  <si>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</si>
  <si>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</si>
  <si>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</si>
  <si>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</si>
  <si>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</si>
  <si>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</si>
  <si>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</si>
  <si>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</si>
  <si>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</si>
  <si>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</si>
  <si>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</si>
  <si>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</si>
  <si>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</si>
  <si>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</si>
  <si>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</si>
  <si>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</si>
  <si>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</si>
  <si>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</si>
  <si>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</si>
  <si>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</si>
  <si>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</si>
  <si>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</si>
  <si>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</si>
  <si>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</si>
  <si>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</si>
  <si>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</si>
  <si>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</si>
  <si>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</si>
  <si>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</si>
  <si>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</si>
  <si>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</si>
  <si>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</si>
  <si>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</si>
  <si>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</si>
  <si>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</si>
  <si>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</si>
  <si>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</si>
  <si>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</si>
  <si>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</si>
  <si>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</si>
  <si>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</si>
  <si>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</si>
  <si>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</si>
  <si>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</si>
  <si>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</si>
  <si>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</si>
  <si>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</si>
  <si>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</si>
  <si>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</si>
  <si>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</si>
  <si>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</si>
  <si>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</si>
  <si>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</si>
  <si>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</si>
  <si>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</si>
  <si>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</si>
  <si>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</si>
  <si>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</si>
  <si>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</si>
  <si>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</si>
  <si>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</si>
  <si>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</si>
  <si>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</si>
  <si>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</si>
  <si>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</si>
  <si>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</si>
  <si>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</si>
  <si>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</si>
  <si>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</si>
  <si>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</si>
  <si>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</si>
  <si>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</si>
  <si>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</si>
  <si>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</si>
  <si>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</si>
  <si>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</si>
  <si>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</si>
  <si>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</si>
  <si>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</si>
  <si>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</si>
  <si>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</si>
  <si>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</si>
  <si>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</si>
  <si>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</si>
  <si>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</si>
  <si>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</si>
  <si>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</si>
  <si>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</si>
  <si>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</si>
  <si>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</si>
  <si>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</si>
  <si>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</si>
  <si>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</si>
  <si>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</si>
  <si>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</si>
  <si>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</si>
  <si>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</si>
  <si>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</si>
  <si>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</si>
  <si>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</si>
  <si>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</si>
  <si>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</si>
  <si>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</si>
  <si>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</si>
  <si>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</si>
  <si>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</si>
  <si>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</si>
  <si>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</si>
  <si>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</si>
  <si>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</si>
  <si>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</si>
  <si>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</si>
  <si>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</si>
  <si>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</si>
  <si>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</si>
  <si>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</si>
  <si>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</si>
  <si>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</si>
  <si>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</si>
  <si>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</si>
  <si>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</si>
  <si>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</si>
  <si>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</si>
  <si>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</si>
  <si>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</si>
  <si>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</si>
  <si>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</si>
  <si>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</si>
  <si>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</si>
  <si>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</si>
  <si>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</si>
  <si>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</si>
  <si>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</si>
  <si>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</si>
  <si>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</si>
  <si>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</si>
  <si>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</si>
  <si>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</si>
  <si>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</si>
  <si>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</si>
  <si>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</si>
  <si>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</si>
  <si>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</si>
  <si>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</si>
  <si>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</si>
  <si>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</si>
  <si>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</si>
  <si>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</si>
  <si>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</si>
  <si>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</si>
  <si>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</si>
  <si>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</si>
  <si>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</si>
  <si>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</si>
  <si>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</si>
  <si>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</si>
  <si>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</si>
  <si>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</si>
  <si>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</si>
  <si>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</si>
  <si>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</si>
  <si>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</si>
  <si>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</si>
  <si>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</si>
  <si>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</si>
  <si>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</si>
  <si>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</si>
  <si>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</si>
  <si>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</si>
  <si>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</si>
  <si>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</si>
  <si>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</si>
  <si>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</si>
  <si>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</si>
  <si>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</si>
  <si>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</si>
  <si>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</si>
  <si>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</si>
  <si>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</si>
  <si>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</si>
  <si>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</si>
  <si>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</si>
  <si>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</si>
  <si>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</si>
  <si>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</si>
  <si>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</si>
  <si>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</si>
  <si>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</si>
  <si>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</si>
  <si>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</si>
  <si>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</si>
  <si>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</si>
  <si>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</si>
  <si>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</si>
  <si>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</si>
  <si>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</si>
  <si>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</si>
  <si>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</si>
  <si>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</si>
  <si>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</si>
  <si>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</si>
  <si>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</si>
  <si>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</si>
  <si>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</si>
  <si>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</si>
  <si>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</si>
  <si>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</si>
  <si>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</si>
  <si>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</si>
  <si>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</si>
  <si>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</si>
  <si>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</si>
  <si>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</si>
  <si>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</si>
  <si>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</si>
  <si>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</si>
  <si>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</si>
  <si>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</si>
  <si>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</si>
  <si>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</si>
  <si>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</si>
  <si>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</si>
  <si>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</si>
  <si>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</si>
  <si>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</si>
  <si>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</si>
  <si>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</si>
  <si>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</si>
  <si>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</si>
  <si>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</si>
  <si>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</si>
  <si>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</si>
  <si>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</si>
  <si>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</si>
  <si>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</si>
  <si>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</si>
  <si>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</si>
  <si>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</si>
  <si>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</si>
  <si>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</si>
  <si>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</si>
  <si>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</si>
  <si>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</si>
  <si>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</si>
  <si>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</si>
  <si>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</si>
  <si>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</si>
  <si>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</si>
  <si>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</si>
  <si>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</si>
  <si>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</si>
  <si>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</si>
  <si>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</si>
  <si>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</si>
  <si>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</si>
  <si>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</si>
  <si>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</si>
  <si>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</si>
  <si>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</si>
  <si>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</si>
  <si>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</si>
  <si>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</si>
  <si>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</si>
  <si>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</si>
  <si>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</si>
  <si>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</si>
  <si>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</si>
  <si>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</si>
  <si>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</si>
  <si>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</si>
  <si>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</si>
  <si>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</si>
  <si>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</si>
  <si>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</si>
  <si>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</si>
  <si>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</si>
  <si>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</si>
  <si>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</si>
  <si>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</si>
  <si>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</si>
  <si>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</si>
  <si>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</si>
  <si>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</si>
  <si>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</si>
  <si>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</si>
  <si>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</si>
  <si>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</si>
  <si>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</si>
  <si>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</si>
  <si>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</si>
  <si>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</si>
  <si>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</si>
  <si>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</si>
  <si>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</si>
  <si>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</si>
  <si>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</si>
  <si>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</si>
  <si>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</si>
  <si>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</si>
  <si>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</si>
  <si>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</si>
  <si>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</si>
  <si>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</si>
  <si>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</si>
  <si>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</si>
  <si>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</si>
  <si>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</si>
  <si>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</si>
  <si>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</si>
  <si>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</si>
  <si>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</si>
  <si>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</si>
  <si>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</si>
  <si>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</si>
  <si>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</si>
  <si>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</si>
  <si>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</si>
  <si>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</si>
  <si>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</si>
  <si>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</si>
  <si>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</si>
  <si>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</si>
  <si>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</si>
  <si>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</si>
  <si>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</si>
  <si>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</si>
  <si>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</si>
  <si>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</si>
  <si>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</si>
  <si>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</si>
  <si>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</si>
  <si>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</si>
  <si>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</si>
  <si>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</si>
  <si>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</si>
  <si>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</si>
  <si>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</si>
  <si>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</si>
  <si>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</si>
  <si>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</si>
  <si>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</si>
  <si>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</si>
  <si>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</si>
  <si>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</si>
  <si>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</si>
  <si>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</si>
  <si>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</si>
  <si>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</si>
  <si>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</si>
  <si>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</si>
  <si>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</si>
  <si>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</si>
  <si>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</si>
  <si>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</si>
  <si>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</si>
  <si>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</si>
  <si>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</si>
  <si>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</si>
  <si>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</si>
  <si>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</si>
  <si>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</si>
  <si>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</si>
  <si>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</si>
  <si>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</si>
  <si>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</si>
  <si>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</si>
  <si>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</si>
  <si>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</si>
  <si>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</si>
  <si>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</si>
  <si>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</si>
  <si>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</si>
  <si>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</si>
  <si>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</si>
  <si>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</si>
  <si>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</si>
  <si>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</si>
  <si>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</si>
  <si>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</si>
  <si>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</si>
  <si>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</si>
  <si>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</si>
  <si>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</si>
  <si>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</si>
  <si>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</si>
  <si>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</si>
  <si>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</si>
  <si>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</si>
  <si>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</si>
  <si>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</si>
  <si>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</si>
  <si>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</si>
  <si>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</si>
  <si>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</si>
  <si>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</si>
  <si>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</si>
  <si>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</si>
  <si>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</si>
  <si>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</si>
  <si>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</si>
  <si>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</si>
  <si>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</si>
  <si>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</si>
  <si>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</si>
  <si>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</si>
  <si>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</si>
  <si>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</si>
  <si>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</si>
  <si>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</si>
  <si>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</si>
  <si>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</si>
  <si>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</si>
  <si>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</si>
  <si>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</si>
  <si>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</si>
  <si>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</si>
  <si>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</si>
  <si>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</si>
  <si>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</si>
  <si>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</si>
  <si>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</si>
  <si>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</si>
  <si>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</si>
  <si>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</si>
  <si>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</si>
  <si>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</si>
  <si>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</si>
  <si>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</si>
  <si>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</si>
  <si>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</si>
  <si>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</si>
  <si>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</si>
  <si>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</si>
  <si>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</si>
  <si>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</si>
  <si>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</si>
  <si>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</si>
  <si>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</si>
  <si>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</si>
  <si>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</si>
  <si>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</si>
  <si>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</si>
  <si>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</si>
  <si>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</si>
  <si>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</si>
  <si>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</si>
  <si>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</si>
  <si>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</si>
  <si>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</si>
  <si>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</si>
  <si>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</si>
  <si>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</si>
  <si>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</si>
  <si>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</si>
  <si>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</si>
  <si>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</si>
  <si>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</si>
  <si>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</si>
  <si>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</si>
  <si>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</si>
  <si>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</si>
  <si>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</si>
  <si>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</si>
  <si>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</si>
  <si>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</si>
  <si>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</si>
  <si>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</si>
  <si>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</si>
  <si>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</si>
  <si>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</si>
  <si>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</si>
  <si>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</si>
  <si>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</si>
  <si>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</si>
  <si>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</si>
  <si>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</si>
  <si>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</si>
  <si>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</si>
  <si>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</si>
  <si>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</si>
  <si>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</si>
  <si>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</si>
  <si>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</si>
  <si>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</si>
  <si>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</si>
  <si>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</si>
  <si>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</si>
  <si>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</si>
  <si>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</si>
  <si>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</si>
  <si>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</si>
  <si>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</si>
  <si>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</si>
  <si>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</si>
  <si>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</si>
  <si>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</si>
  <si>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</si>
  <si>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</si>
  <si>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</si>
  <si>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</si>
  <si>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</si>
  <si>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</si>
  <si>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</si>
  <si>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</si>
  <si>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</si>
  <si>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</si>
  <si>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</si>
  <si>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</si>
  <si>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</si>
  <si>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</si>
  <si>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</si>
  <si>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</si>
  <si>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</si>
  <si>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</si>
  <si>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</si>
  <si>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</si>
  <si>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</si>
  <si>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</si>
  <si>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</si>
  <si>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</si>
  <si>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</si>
  <si>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</si>
  <si>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</si>
  <si>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</si>
  <si>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</si>
  <si>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</si>
  <si>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</si>
  <si>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</si>
  <si>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</si>
  <si>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</si>
  <si>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</si>
  <si>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</si>
  <si>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</si>
  <si>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</si>
  <si>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</si>
  <si>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</si>
  <si>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</si>
  <si>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</si>
  <si>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</si>
  <si>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</si>
  <si>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</si>
  <si>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</si>
  <si>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</si>
  <si>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</si>
  <si>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</si>
  <si>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</si>
  <si>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</si>
  <si>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</si>
  <si>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</si>
  <si>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</si>
  <si>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</si>
  <si>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</si>
  <si>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</si>
  <si>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</si>
  <si>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</si>
  <si>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</si>
  <si>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</si>
  <si>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</si>
  <si>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</si>
  <si>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</si>
  <si>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</si>
  <si>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</si>
  <si>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</si>
  <si>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</si>
  <si>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</si>
  <si>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</si>
  <si>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</si>
  <si>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</si>
  <si>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</si>
  <si>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</si>
  <si>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</si>
  <si>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</si>
  <si>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</si>
  <si>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</si>
  <si>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</si>
  <si>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</si>
  <si>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</si>
  <si>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</si>
  <si>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</si>
  <si>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</si>
  <si>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</si>
  <si>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</si>
  <si>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</si>
  <si>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</si>
  <si>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</si>
  <si>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</si>
  <si>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</si>
  <si>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</si>
  <si>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</si>
  <si>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</si>
  <si>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</si>
  <si>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</si>
  <si>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</si>
  <si>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</si>
  <si>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</si>
  <si>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</si>
  <si>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</si>
  <si>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</si>
  <si>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</si>
  <si>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</si>
  <si>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</si>
  <si>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</si>
  <si>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</si>
  <si>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</si>
  <si>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</si>
  <si>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</si>
  <si>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</si>
  <si>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</si>
  <si>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</si>
  <si>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</si>
  <si>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</si>
  <si>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</si>
  <si>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</si>
  <si>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</si>
  <si>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</si>
  <si>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</si>
  <si>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</si>
  <si>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</si>
  <si>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</si>
  <si>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</si>
  <si>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</si>
  <si>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</si>
  <si>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</si>
  <si>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</si>
  <si>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</si>
  <si>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</si>
  <si>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</si>
  <si>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</si>
  <si>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</si>
  <si>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</si>
  <si>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</si>
  <si>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</si>
  <si>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</si>
  <si>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</si>
  <si>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</si>
  <si>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</si>
  <si>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</si>
  <si>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</si>
  <si>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</si>
  <si>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</si>
  <si>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</si>
  <si>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</si>
  <si>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</si>
  <si>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</si>
  <si>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</si>
  <si>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</si>
  <si>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</si>
  <si>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</si>
  <si>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</si>
  <si>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</si>
  <si>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</si>
  <si>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</si>
  <si>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</si>
  <si>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</si>
  <si>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</si>
  <si>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</si>
  <si>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</si>
  <si>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</si>
  <si>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</si>
  <si>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</si>
  <si>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</si>
  <si>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</si>
  <si>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</si>
  <si>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</si>
  <si>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</si>
  <si>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</si>
  <si>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</si>
  <si>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</si>
  <si>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</si>
  <si>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</si>
  <si>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</si>
  <si>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</si>
  <si>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</si>
  <si>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</si>
  <si>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</si>
  <si>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</si>
  <si>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</si>
  <si>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</si>
  <si>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</si>
  <si>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</si>
  <si>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</si>
  <si>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</si>
  <si>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</si>
  <si>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</si>
  <si>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</si>
  <si>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</si>
  <si>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</si>
  <si>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</si>
  <si>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</si>
  <si>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</si>
  <si>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</si>
  <si>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</si>
  <si>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</si>
  <si>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</si>
  <si>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</si>
  <si>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</si>
  <si>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</si>
  <si>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</si>
  <si>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</si>
  <si>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</si>
  <si>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</si>
  <si>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</si>
  <si>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</si>
  <si>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</si>
  <si>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</si>
  <si>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</si>
  <si>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</si>
  <si>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</si>
  <si>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</si>
  <si>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</si>
  <si>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</si>
  <si>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</si>
  <si>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</si>
  <si>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</si>
  <si>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</si>
  <si>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</si>
  <si>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</si>
  <si>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</si>
  <si>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</si>
  <si>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</si>
  <si>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</si>
  <si>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</si>
  <si>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</si>
  <si>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</si>
  <si>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</si>
  <si>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</si>
  <si>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</si>
  <si>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</si>
  <si>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</si>
  <si>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</si>
  <si>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</si>
  <si>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</si>
  <si>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</si>
  <si>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</si>
  <si>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</si>
  <si>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</si>
  <si>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</si>
  <si>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</si>
  <si>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</si>
  <si>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</si>
  <si>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</si>
  <si>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</si>
  <si>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</si>
  <si>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</si>
  <si>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</si>
  <si>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</si>
  <si>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</si>
  <si>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</si>
  <si>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</si>
  <si>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</si>
  <si>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</si>
  <si>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</si>
  <si>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</si>
  <si>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</si>
  <si>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</si>
  <si>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</si>
  <si>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</si>
  <si>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</si>
  <si>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</si>
  <si>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</si>
  <si>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</si>
  <si>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</si>
  <si>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</si>
  <si>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</si>
  <si>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</si>
  <si>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</si>
  <si>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</si>
  <si>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</si>
  <si>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</si>
  <si>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</si>
  <si>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</si>
  <si>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</si>
  <si>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</si>
  <si>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</si>
  <si>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</si>
  <si>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</si>
  <si>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</si>
  <si>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</si>
  <si>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</si>
  <si>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</si>
  <si>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</si>
  <si>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</si>
  <si>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</si>
  <si>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</si>
  <si>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</si>
  <si>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</si>
  <si>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</si>
  <si>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</si>
  <si>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</si>
  <si>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</si>
  <si>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</si>
  <si>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</si>
  <si>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</si>
  <si>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</si>
  <si>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</si>
  <si>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</si>
  <si>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</si>
  <si>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</si>
  <si>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</si>
  <si>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</si>
  <si>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</si>
  <si>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</si>
  <si>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</si>
  <si>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</si>
  <si>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</si>
  <si>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</si>
  <si>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</si>
  <si>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</si>
  <si>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</si>
  <si>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</si>
  <si>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</si>
  <si>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</si>
  <si>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</si>
  <si>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</si>
  <si>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</si>
  <si>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</si>
  <si>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</si>
  <si>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</si>
  <si>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</si>
  <si>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</si>
  <si>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</si>
  <si>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</si>
  <si>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</si>
  <si>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</si>
  <si>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</si>
  <si>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</si>
  <si>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</si>
  <si>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</si>
  <si>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</si>
  <si>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</si>
  <si>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</si>
  <si>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</si>
  <si>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</si>
  <si>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</si>
  <si>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</si>
  <si>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</si>
  <si>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</si>
  <si>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</si>
  <si>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</si>
  <si>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</si>
  <si>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</si>
  <si>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</si>
  <si>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</si>
  <si>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</si>
  <si>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</si>
  <si>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</si>
  <si>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</si>
  <si>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</si>
  <si>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</si>
  <si>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</si>
  <si>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</si>
  <si>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</si>
  <si>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</si>
  <si>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</si>
  <si>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</si>
  <si>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</si>
  <si>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</si>
  <si>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</si>
  <si>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</si>
  <si>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</si>
  <si>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</si>
  <si>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</si>
  <si>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</si>
  <si>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</si>
  <si>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</si>
  <si>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</si>
  <si>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</si>
  <si>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</si>
  <si>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</si>
  <si>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</si>
  <si>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</si>
  <si>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</si>
  <si>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</si>
  <si>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</si>
  <si>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</si>
  <si>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</si>
  <si>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</si>
  <si>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</si>
  <si>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</si>
  <si>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</si>
  <si>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</si>
  <si>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</si>
  <si>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</si>
  <si>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</si>
  <si>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</si>
  <si>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</si>
  <si>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</si>
  <si>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</si>
  <si>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</si>
  <si>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</si>
  <si>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</si>
  <si>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</si>
  <si>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</si>
  <si>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</si>
  <si>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</si>
  <si>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</si>
  <si>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</si>
  <si>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</si>
  <si>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</si>
  <si>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</si>
  <si>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</si>
  <si>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</si>
  <si>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</si>
  <si>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</si>
  <si>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</si>
  <si>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</si>
  <si>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</si>
  <si>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</si>
  <si>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</si>
  <si>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</si>
  <si>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</si>
  <si>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</si>
  <si>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</si>
  <si>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</si>
  <si>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</si>
  <si>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</si>
  <si>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</si>
  <si>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</si>
  <si>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</si>
  <si>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</si>
  <si>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</si>
  <si>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</si>
  <si>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</si>
  <si>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</si>
  <si>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</si>
  <si>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</si>
  <si>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</si>
  <si>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</si>
  <si>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</si>
  <si>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</si>
  <si>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</si>
  <si>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</si>
  <si>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</si>
  <si>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</si>
  <si>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</si>
  <si>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</si>
  <si>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</si>
  <si>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</si>
  <si>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</si>
  <si>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</si>
  <si>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</si>
  <si>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</si>
  <si>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</si>
  <si>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</si>
  <si>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</si>
  <si>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</si>
  <si>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</si>
  <si>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</si>
  <si>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</si>
  <si>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</si>
  <si>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</si>
  <si>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</si>
  <si>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</si>
  <si>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</si>
  <si>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</si>
  <si>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</si>
  <si>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</si>
  <si>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</si>
  <si>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</si>
  <si>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</si>
  <si>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</si>
  <si>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</si>
  <si>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</si>
  <si>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</si>
  <si>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</si>
  <si>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</si>
  <si>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</si>
  <si>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</si>
  <si>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</si>
  <si>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</si>
  <si>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</si>
  <si>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</si>
  <si>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</si>
  <si>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</si>
  <si>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</si>
  <si>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</si>
  <si>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</si>
  <si>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</si>
  <si>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</si>
  <si>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</si>
  <si>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</si>
  <si>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</si>
  <si>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</si>
  <si>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</si>
  <si>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</si>
  <si>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</si>
  <si>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</si>
  <si>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</si>
  <si>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</si>
  <si>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</si>
  <si>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</si>
  <si>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</si>
  <si>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</si>
  <si>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</si>
  <si>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</si>
  <si>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</si>
  <si>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</si>
  <si>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</si>
  <si>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</si>
  <si>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</si>
  <si>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</si>
  <si>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</si>
  <si>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</si>
  <si>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</si>
  <si>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</si>
  <si>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</si>
  <si>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</si>
  <si>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</si>
  <si>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</si>
  <si>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</si>
  <si>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</si>
  <si>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</si>
  <si>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</si>
  <si>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</si>
  <si>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</si>
  <si>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</si>
  <si>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</si>
  <si>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</si>
  <si>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</si>
  <si>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</si>
  <si>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</si>
  <si>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</si>
  <si>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</si>
  <si>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</si>
  <si>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</si>
  <si>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</si>
  <si>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</si>
  <si>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</si>
  <si>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</si>
  <si>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</si>
  <si>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</si>
  <si>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</si>
  <si>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</si>
  <si>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</si>
  <si>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</si>
  <si>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</si>
  <si>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</si>
  <si>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</si>
  <si>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</si>
  <si>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</si>
  <si>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</si>
  <si>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</si>
  <si>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</si>
  <si>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</si>
  <si>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</si>
  <si>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</si>
  <si>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</si>
  <si>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</si>
  <si>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</si>
  <si>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</si>
  <si>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</si>
  <si>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</si>
  <si>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</si>
  <si>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</si>
  <si>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</si>
  <si>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</si>
  <si>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</si>
  <si>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</si>
  <si>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</si>
  <si>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</si>
  <si>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</si>
  <si>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</si>
  <si>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</si>
  <si>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</si>
  <si>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</si>
  <si>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</si>
  <si>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</si>
  <si>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</si>
  <si>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</si>
  <si>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</si>
  <si>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</si>
  <si>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</si>
  <si>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</si>
  <si>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</si>
  <si>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</si>
  <si>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</si>
  <si>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</si>
  <si>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</si>
  <si>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</si>
  <si>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</si>
  <si>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</si>
  <si>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</si>
  <si>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</si>
  <si>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</si>
  <si>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</si>
  <si>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</si>
  <si>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</si>
  <si>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</si>
  <si>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</si>
  <si>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</si>
  <si>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</si>
  <si>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</si>
  <si>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</si>
  <si>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</si>
  <si>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</si>
  <si>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</si>
  <si>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</si>
  <si>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</si>
  <si>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</si>
  <si>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</si>
  <si>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</si>
  <si>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</si>
  <si>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</si>
  <si>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</si>
  <si>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</si>
  <si>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</si>
  <si>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</si>
  <si>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</si>
  <si>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</si>
  <si>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</si>
  <si>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</si>
  <si>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</si>
  <si>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</si>
  <si>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</si>
  <si>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</si>
  <si>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</si>
  <si>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</si>
  <si>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</si>
  <si>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</si>
  <si>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</si>
  <si>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</si>
  <si>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</si>
  <si>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</si>
  <si>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</si>
  <si>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</si>
  <si>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</si>
  <si>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</si>
  <si>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</si>
  <si>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</si>
  <si>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</si>
  <si>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</si>
  <si>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</si>
  <si>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</si>
  <si>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</si>
  <si>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</si>
  <si>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</si>
  <si>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</si>
  <si>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</si>
  <si>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</si>
  <si>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</si>
  <si>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</si>
  <si>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</si>
  <si>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</si>
  <si>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</si>
  <si>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</si>
  <si>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</si>
  <si>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</si>
  <si>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</si>
  <si>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</si>
  <si>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</si>
  <si>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</si>
  <si>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</si>
  <si>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</si>
  <si>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</si>
  <si>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</si>
  <si>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</si>
  <si>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</si>
  <si>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</si>
  <si>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</si>
  <si>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</si>
  <si>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</si>
  <si>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</si>
  <si>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</si>
  <si>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</si>
  <si>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</si>
  <si>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</si>
  <si>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</si>
  <si>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</si>
  <si>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</si>
  <si>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</si>
  <si>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</si>
  <si>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</si>
  <si>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</si>
  <si>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</si>
  <si>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</si>
  <si>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</si>
  <si>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</si>
  <si>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</si>
  <si>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</si>
  <si>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</si>
  <si>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</si>
  <si>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</si>
  <si>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</si>
  <si>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</si>
  <si>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</si>
  <si>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</si>
  <si>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</si>
  <si>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</si>
  <si>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</si>
  <si>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</si>
  <si>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</si>
  <si>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</si>
  <si>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</si>
  <si>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</si>
  <si>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</si>
  <si>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</si>
  <si>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</si>
  <si>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</si>
  <si>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</si>
  <si>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</si>
  <si>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</si>
  <si>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</si>
  <si>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</si>
  <si>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</si>
  <si>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</si>
  <si>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</si>
  <si>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</si>
  <si>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</si>
  <si>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</si>
  <si>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</si>
  <si>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</si>
  <si>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</si>
  <si>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</si>
  <si>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</si>
  <si>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</si>
  <si>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</si>
  <si>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</si>
  <si>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</si>
  <si>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</si>
  <si>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</si>
  <si>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</si>
  <si>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</si>
  <si>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</si>
  <si>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</si>
  <si>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</si>
  <si>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</si>
  <si>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</si>
  <si>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</si>
  <si>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</si>
  <si>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</si>
  <si>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</si>
  <si>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</si>
  <si>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</si>
  <si>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</si>
  <si>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</si>
  <si>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</si>
  <si>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</si>
  <si>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</si>
  <si>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</si>
  <si>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</si>
  <si>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</si>
  <si>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</si>
  <si>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</si>
  <si>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</si>
  <si>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</si>
  <si>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</si>
  <si>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</si>
  <si>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</si>
  <si>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</si>
  <si>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</si>
  <si>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</si>
  <si>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</si>
  <si>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</si>
  <si>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</si>
  <si>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</si>
  <si>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</si>
  <si>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</si>
  <si>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</si>
  <si>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</si>
  <si>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</si>
  <si>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</si>
  <si>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</si>
  <si>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</si>
  <si>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</si>
  <si>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</si>
  <si>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</si>
  <si>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</si>
  <si>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</si>
  <si>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</si>
  <si>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</si>
  <si>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</si>
  <si>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</si>
  <si>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</si>
  <si>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</si>
  <si>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</si>
  <si>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</si>
  <si>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</si>
  <si>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</si>
  <si>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</si>
  <si>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</si>
  <si>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</si>
  <si>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</si>
  <si>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</si>
  <si>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</si>
  <si>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</si>
  <si>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</si>
  <si>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</si>
  <si>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</si>
  <si>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</si>
  <si>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</si>
  <si>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</si>
  <si>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</si>
  <si>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</si>
  <si>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</si>
  <si>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</si>
  <si>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</si>
  <si>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</si>
  <si>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</si>
  <si>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</si>
  <si>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</si>
  <si>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</si>
  <si>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</si>
  <si>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</si>
  <si>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</si>
  <si>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</si>
  <si>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</si>
  <si>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</si>
  <si>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</si>
  <si>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</si>
  <si>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</si>
  <si>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</si>
  <si>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</si>
  <si>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</si>
  <si>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</si>
  <si>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</si>
  <si>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</si>
  <si>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</si>
  <si>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</si>
  <si>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</si>
  <si>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</si>
  <si>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</si>
  <si>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</si>
  <si>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</si>
  <si>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</si>
  <si>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</si>
  <si>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</si>
  <si>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</si>
  <si>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</si>
  <si>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</si>
  <si>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</si>
  <si>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</si>
  <si>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</si>
  <si>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</si>
  <si>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</si>
  <si>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</si>
  <si>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</si>
  <si>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</si>
  <si>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</si>
  <si>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</si>
  <si>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</si>
  <si>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</si>
  <si>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</si>
  <si>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</si>
  <si>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</si>
  <si>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</si>
  <si>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</si>
  <si>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</si>
  <si>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</si>
  <si>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</si>
  <si>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</si>
  <si>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</si>
  <si>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</si>
  <si>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</si>
  <si>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</si>
  <si>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</si>
  <si>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</si>
  <si>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</si>
  <si>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</si>
  <si>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</si>
  <si>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</si>
  <si>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</si>
  <si>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</si>
  <si>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</si>
  <si>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</si>
  <si>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</si>
  <si>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</si>
  <si>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</si>
  <si>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</si>
  <si>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</si>
  <si>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</si>
  <si>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</si>
  <si>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</si>
  <si>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</si>
  <si>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</si>
  <si>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</si>
  <si>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</si>
  <si>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</si>
  <si>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</si>
  <si>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</si>
  <si>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</si>
  <si>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</si>
  <si>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</si>
  <si>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</si>
  <si>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</si>
  <si>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</si>
  <si>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</si>
  <si>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</si>
  <si>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</si>
  <si>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</si>
  <si>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</si>
  <si>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</si>
  <si>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</si>
  <si>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</si>
  <si>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</si>
  <si>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</si>
  <si>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</si>
  <si>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</si>
  <si>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</si>
  <si>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</si>
  <si>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</si>
  <si>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</si>
  <si>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</si>
  <si>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</si>
  <si>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</si>
  <si>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</si>
  <si>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</si>
  <si>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</si>
  <si>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</si>
  <si>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</si>
  <si>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</si>
  <si>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</si>
  <si>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</si>
  <si>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</si>
  <si>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</si>
  <si>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</si>
  <si>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</si>
  <si>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</si>
  <si>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</si>
  <si>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</si>
  <si>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</si>
  <si>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</si>
  <si>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</si>
  <si>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</si>
  <si>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</si>
  <si>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</si>
  <si>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</si>
  <si>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</si>
  <si>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</si>
  <si>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</si>
  <si>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</si>
  <si>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</si>
  <si>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</si>
  <si>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</si>
  <si>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</si>
  <si>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</si>
  <si>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</si>
  <si>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</si>
  <si>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</si>
  <si>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</si>
  <si>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</si>
  <si>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</si>
  <si>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</si>
  <si>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</si>
  <si>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</si>
  <si>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</si>
  <si>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</si>
  <si>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</si>
  <si>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</si>
  <si>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</si>
  <si>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</si>
  <si>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</si>
  <si>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</si>
  <si>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</si>
  <si>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</si>
  <si>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</si>
  <si>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</si>
  <si>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</si>
  <si>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</si>
  <si>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</si>
  <si>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</si>
  <si>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</si>
  <si>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</si>
  <si>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</si>
  <si>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</si>
  <si>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</si>
  <si>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</si>
  <si>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</si>
  <si>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</si>
  <si>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</si>
  <si>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</si>
  <si>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</si>
  <si>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</si>
  <si>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</si>
  <si>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</si>
  <si>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</si>
  <si>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</si>
  <si>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</si>
  <si>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</si>
  <si>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</si>
  <si>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</si>
  <si>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</si>
  <si>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</si>
  <si>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</si>
  <si>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</si>
  <si>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</si>
  <si>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</si>
  <si>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</si>
  <si>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</si>
  <si>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</si>
  <si>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</si>
  <si>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</si>
  <si>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</si>
  <si>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</si>
  <si>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</si>
  <si>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</si>
  <si>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</si>
  <si>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</si>
  <si>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</si>
  <si>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</si>
  <si>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</si>
  <si>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</si>
  <si>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</si>
  <si>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</si>
  <si>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</si>
  <si>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</si>
  <si>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</si>
  <si>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</si>
  <si>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</si>
  <si>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</si>
  <si>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</si>
  <si>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</si>
  <si>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</si>
  <si>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</si>
  <si>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</si>
  <si>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</si>
  <si>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</si>
  <si>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</si>
  <si>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</si>
  <si>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</si>
  <si>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</si>
  <si>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</si>
  <si>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</si>
  <si>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</si>
  <si>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</si>
  <si>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</si>
  <si>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</si>
  <si>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</si>
  <si>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</si>
  <si>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</si>
  <si>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</si>
  <si>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</si>
  <si>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</si>
  <si>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</si>
  <si>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</si>
  <si>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</si>
  <si>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</si>
  <si>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</si>
  <si>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</si>
  <si>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</si>
  <si>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</si>
  <si>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</si>
  <si>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</si>
  <si>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</si>
  <si>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</si>
  <si>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</si>
  <si>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</si>
  <si>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</si>
  <si>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</si>
  <si>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</si>
  <si>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</si>
  <si>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</si>
  <si>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</si>
  <si>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</si>
  <si>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</si>
  <si>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</si>
  <si>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</si>
  <si>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</si>
  <si>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</si>
  <si>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</si>
  <si>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</si>
  <si>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</si>
  <si>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</si>
  <si>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</si>
  <si>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</si>
  <si>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</si>
  <si>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</si>
  <si>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</si>
  <si>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</si>
  <si>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</si>
  <si>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</si>
  <si>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</si>
  <si>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</si>
  <si>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</si>
  <si>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</si>
  <si>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</si>
  <si>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</si>
  <si>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</si>
  <si>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</si>
  <si>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</si>
  <si>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</si>
  <si>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</si>
  <si>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</si>
  <si>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</si>
  <si>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</si>
  <si>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</si>
  <si>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</si>
  <si>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</si>
  <si>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</si>
  <si>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</si>
  <si>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</si>
  <si>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</si>
  <si>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</si>
  <si>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</si>
  <si>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</si>
  <si>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</si>
  <si>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</si>
  <si>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</si>
  <si>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</si>
  <si>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</si>
  <si>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</si>
  <si>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</si>
  <si>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</si>
  <si>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</si>
  <si>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</si>
  <si>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</si>
  <si>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</si>
  <si>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</si>
  <si>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</si>
  <si>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</si>
  <si>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</si>
  <si>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</si>
  <si>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</si>
  <si>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</si>
  <si>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</si>
  <si>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</si>
  <si>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</si>
  <si>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</si>
  <si>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</si>
  <si>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</si>
  <si>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</si>
  <si>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</si>
  <si>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</si>
  <si>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</si>
  <si>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</si>
  <si>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</si>
  <si>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</si>
  <si>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</si>
  <si>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</si>
  <si>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</si>
  <si>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</si>
  <si>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</si>
  <si>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</si>
  <si>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</si>
  <si>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</si>
  <si>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</si>
  <si>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</si>
  <si>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</si>
  <si>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</si>
  <si>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</si>
  <si>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</si>
  <si>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</si>
  <si>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</si>
  <si>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</si>
  <si>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</si>
  <si>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</si>
  <si>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</si>
  <si>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</si>
  <si>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</si>
  <si>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</si>
  <si>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</si>
  <si>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</si>
  <si>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</si>
  <si>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</si>
  <si>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</si>
  <si>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</si>
  <si>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</si>
  <si>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</si>
  <si>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</si>
  <si>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</si>
  <si>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</si>
  <si>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</si>
  <si>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</si>
  <si>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</si>
  <si>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</si>
  <si>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</si>
  <si>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</si>
  <si>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</si>
  <si>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</si>
  <si>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</si>
  <si>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</si>
  <si>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</si>
  <si>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</si>
  <si>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</si>
  <si>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</si>
  <si>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</si>
  <si>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</si>
  <si>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</si>
  <si>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</si>
  <si>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</si>
  <si>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</si>
  <si>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</si>
  <si>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</si>
  <si>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</si>
  <si>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</si>
  <si>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</si>
  <si>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</si>
  <si>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</si>
  <si>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</si>
  <si>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</si>
  <si>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</si>
  <si>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</si>
  <si>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</si>
  <si>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</si>
  <si>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</si>
  <si>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</si>
  <si>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</si>
  <si>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</si>
  <si>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</si>
  <si>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</si>
  <si>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</si>
  <si>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</si>
  <si>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</si>
  <si>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</si>
  <si>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</si>
  <si>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</si>
  <si>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</si>
  <si>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</si>
  <si>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</si>
  <si>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</si>
  <si>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</si>
  <si>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</si>
  <si>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</si>
  <si>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</si>
  <si>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</si>
  <si>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</si>
  <si>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</si>
  <si>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</si>
  <si>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</si>
  <si>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</si>
  <si>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</si>
  <si>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</si>
  <si>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</si>
  <si>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</si>
  <si>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</si>
  <si>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</si>
  <si>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</si>
  <si>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</si>
  <si>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</si>
  <si>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</si>
  <si>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</si>
  <si>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</si>
  <si>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</si>
  <si>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</si>
  <si>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</si>
  <si>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</si>
  <si>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</si>
  <si>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</si>
  <si>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</si>
  <si>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</si>
  <si>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</si>
  <si>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</si>
  <si>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</si>
  <si>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</si>
  <si>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</si>
  <si>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</si>
  <si>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</si>
  <si>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</si>
  <si>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</si>
  <si>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</si>
  <si>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</si>
  <si>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</si>
  <si>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</si>
  <si>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</si>
  <si>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</si>
  <si>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</si>
  <si>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</si>
  <si>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</si>
  <si>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</si>
  <si>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</si>
  <si>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</si>
  <si>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</si>
  <si>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</si>
  <si>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</si>
  <si>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</si>
  <si>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</si>
  <si>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</si>
  <si>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</si>
  <si>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</si>
  <si>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</si>
  <si>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</si>
  <si>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</si>
  <si>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</si>
  <si>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</si>
  <si>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</si>
  <si>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</si>
  <si>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</si>
  <si>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</si>
  <si>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</si>
  <si>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</si>
  <si>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</si>
  <si>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</si>
  <si>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</si>
  <si>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</si>
  <si>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</si>
  <si>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</si>
  <si>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</si>
  <si>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</si>
  <si>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</si>
  <si>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</si>
  <si>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</si>
  <si>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</si>
  <si>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</si>
  <si>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</si>
  <si>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</si>
  <si>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</si>
  <si>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</si>
  <si>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</si>
  <si>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</si>
  <si>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</si>
  <si>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</si>
  <si>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</si>
  <si>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</si>
  <si>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</si>
  <si>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</si>
  <si>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</si>
  <si>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</si>
  <si>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</si>
  <si>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</si>
  <si>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</si>
  <si>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</si>
  <si>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</si>
  <si>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</si>
  <si>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</si>
  <si>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</si>
  <si>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</si>
  <si>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</si>
  <si>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</si>
  <si>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</si>
  <si>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</si>
  <si>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</si>
  <si>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</si>
  <si>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</si>
  <si>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</si>
  <si>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</si>
  <si>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</si>
  <si>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</si>
  <si>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</si>
  <si>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</si>
  <si>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</si>
  <si>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</si>
  <si>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</si>
  <si>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</si>
  <si>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</si>
  <si>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</si>
  <si>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</si>
  <si>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</si>
  <si>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</si>
  <si>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</si>
  <si>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</si>
  <si>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</si>
  <si>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</si>
  <si>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</si>
  <si>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</si>
  <si>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</si>
  <si>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</si>
  <si>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</si>
  <si>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</si>
  <si>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</si>
  <si>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</si>
  <si>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</si>
  <si>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</si>
  <si>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</si>
  <si>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</si>
  <si>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</si>
  <si>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</si>
  <si>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</si>
  <si>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</si>
  <si>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</si>
  <si>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</si>
  <si>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</si>
  <si>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</si>
  <si>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</si>
  <si>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</si>
  <si>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</si>
  <si>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</si>
  <si>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</si>
  <si>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</si>
  <si>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</si>
  <si>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</si>
  <si>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</si>
  <si>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</si>
  <si>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</si>
  <si>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</si>
  <si>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</si>
  <si>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</si>
  <si>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</si>
  <si>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</si>
  <si>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</si>
  <si>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</si>
  <si>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</si>
  <si>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</si>
  <si>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</si>
  <si>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</si>
  <si>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</si>
  <si>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</si>
  <si>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</si>
  <si>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</si>
  <si>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</si>
  <si>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</si>
  <si>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</si>
  <si>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</si>
  <si>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</si>
  <si>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</si>
  <si>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</si>
  <si>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</si>
  <si>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</si>
  <si>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</si>
  <si>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</si>
  <si>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</si>
  <si>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</si>
  <si>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</si>
  <si>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</si>
  <si>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</si>
  <si>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</si>
  <si>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</si>
  <si>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</si>
  <si>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</si>
  <si>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</si>
  <si>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</si>
  <si>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</si>
  <si>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</si>
  <si>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</si>
  <si>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</si>
  <si>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</si>
  <si>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</si>
  <si>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</si>
  <si>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</si>
  <si>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</si>
  <si>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</si>
  <si>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</si>
  <si>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</si>
  <si>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</si>
  <si>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</si>
  <si>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</si>
  <si>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</si>
  <si>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</si>
  <si>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</si>
  <si>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</si>
  <si>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</si>
  <si>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</si>
  <si>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</si>
  <si>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</si>
  <si>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</si>
  <si>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</si>
  <si>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</si>
  <si>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</si>
  <si>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</si>
  <si>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</si>
  <si>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</si>
  <si>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</si>
  <si>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</si>
  <si>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</si>
  <si>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</si>
  <si>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</si>
  <si>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</si>
  <si>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</si>
  <si>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</si>
  <si>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</si>
  <si>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</si>
  <si>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</si>
  <si>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</si>
  <si>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</si>
  <si>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</si>
  <si>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</si>
  <si>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</si>
  <si>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</si>
  <si>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</si>
  <si>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</si>
  <si>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</si>
  <si>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</si>
  <si>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</si>
  <si>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</si>
  <si>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</si>
  <si>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</si>
  <si>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</si>
  <si>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</si>
  <si>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</si>
  <si>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</si>
  <si>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</si>
  <si>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</si>
  <si>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</si>
  <si>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</si>
  <si>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</si>
  <si>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</si>
  <si>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</si>
  <si>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</si>
  <si>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</si>
  <si>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</si>
  <si>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</si>
  <si>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</si>
  <si>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</si>
  <si>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</si>
  <si>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</si>
  <si>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</si>
  <si>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</si>
  <si>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</si>
  <si>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</si>
  <si>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</si>
  <si>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</si>
  <si>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</si>
  <si>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</si>
  <si>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</si>
  <si>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</si>
  <si>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</si>
  <si>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</si>
  <si>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</si>
  <si>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</si>
  <si>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</si>
  <si>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</si>
  <si>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</si>
  <si>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</si>
  <si>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</si>
  <si>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</si>
  <si>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</si>
  <si>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</si>
  <si>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</si>
  <si>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</si>
  <si>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</si>
  <si>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</si>
  <si>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</si>
  <si>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</si>
  <si>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</si>
  <si>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</si>
  <si>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</si>
  <si>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</si>
  <si>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</si>
  <si>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</si>
  <si>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</si>
  <si>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</si>
  <si>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</si>
  <si>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</si>
  <si>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</si>
  <si>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</si>
  <si>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</si>
  <si>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</si>
  <si>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</si>
  <si>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</si>
  <si>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</si>
  <si>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</si>
  <si>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</si>
  <si>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</si>
  <si>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</si>
  <si>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</si>
  <si>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</si>
  <si>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</si>
  <si>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</si>
  <si>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</si>
  <si>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</si>
  <si>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</si>
  <si>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</si>
  <si>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</si>
  <si>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</si>
  <si>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</si>
  <si>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</si>
  <si>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</si>
  <si>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</si>
  <si>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</si>
  <si>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</si>
  <si>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</si>
  <si>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</si>
  <si>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</si>
  <si>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</si>
  <si>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</si>
  <si>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</si>
  <si>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</si>
  <si>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</si>
  <si>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</si>
  <si>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</si>
  <si>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</si>
  <si>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</si>
  <si>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</si>
  <si>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</si>
  <si>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</si>
  <si>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</si>
  <si>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</si>
  <si>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</si>
  <si>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</si>
  <si>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</si>
  <si>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</si>
  <si>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</si>
  <si>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</si>
  <si>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</si>
  <si>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</si>
  <si>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</si>
  <si>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</si>
  <si>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</si>
  <si>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</si>
  <si>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</si>
  <si>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</si>
  <si>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</si>
  <si>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</si>
  <si>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</si>
  <si>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</si>
  <si>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</si>
  <si>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</si>
  <si>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</si>
  <si>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</si>
  <si>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</si>
  <si>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</si>
  <si>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</si>
  <si>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</si>
  <si>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</si>
  <si>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</si>
  <si>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</si>
  <si>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</si>
  <si>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</si>
  <si>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</si>
  <si>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</si>
  <si>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</si>
  <si>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</si>
  <si>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</si>
  <si>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</si>
  <si>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</si>
  <si>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</si>
  <si>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</si>
  <si>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</si>
  <si>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</si>
  <si>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</si>
  <si>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</si>
  <si>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</si>
  <si>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</si>
  <si>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</si>
  <si>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</si>
  <si>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</si>
  <si>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</si>
  <si>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</si>
  <si>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</si>
  <si>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</si>
  <si>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</si>
  <si>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</si>
  <si>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</si>
  <si>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</si>
  <si>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</si>
  <si>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</si>
  <si>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</si>
  <si>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</si>
  <si>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</si>
  <si>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</si>
  <si>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</si>
  <si>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</si>
  <si>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</si>
  <si>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</si>
  <si>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</si>
  <si>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</si>
  <si>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</si>
  <si>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</si>
  <si>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</si>
  <si>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</si>
  <si>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</si>
  <si>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</si>
  <si>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</si>
  <si>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</si>
  <si>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</si>
  <si>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</si>
  <si>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</si>
  <si>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</si>
  <si>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</si>
  <si>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</si>
  <si>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</si>
  <si>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</si>
  <si>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</si>
  <si>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</si>
  <si>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</si>
  <si>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</si>
  <si>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</si>
  <si>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</si>
  <si>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</si>
  <si>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</si>
  <si>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</si>
  <si>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</si>
  <si>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</si>
  <si>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</si>
  <si>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</si>
  <si>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</si>
  <si>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</si>
  <si>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</si>
  <si>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</si>
  <si>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</si>
  <si>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</si>
  <si>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</si>
  <si>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</si>
  <si>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</si>
  <si>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</si>
  <si>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</si>
  <si>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</si>
  <si>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</si>
  <si>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</si>
  <si>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</si>
  <si>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</si>
  <si>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</si>
  <si>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</si>
  <si>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</si>
  <si>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</si>
  <si>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</si>
  <si>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</si>
  <si>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</si>
  <si>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</si>
  <si>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</si>
  <si>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</si>
  <si>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</si>
  <si>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</si>
  <si>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</si>
  <si>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</si>
  <si>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</si>
  <si>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</si>
  <si>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</si>
  <si>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</si>
  <si>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</si>
  <si>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</si>
  <si>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</si>
  <si>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</si>
  <si>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</si>
  <si>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</si>
  <si>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</si>
  <si>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</si>
  <si>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</si>
  <si>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</si>
  <si>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</si>
  <si>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</si>
  <si>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</si>
  <si>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</si>
  <si>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</si>
  <si>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</si>
  <si>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</si>
  <si>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</si>
  <si>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</si>
  <si>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</si>
  <si>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</si>
  <si>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</si>
  <si>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</si>
  <si>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</si>
  <si>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</si>
  <si>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</si>
  <si>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</si>
  <si>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</si>
  <si>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</si>
  <si>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</si>
  <si>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</si>
  <si>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</si>
  <si>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</si>
  <si>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</si>
  <si>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</si>
  <si>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</si>
  <si>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</si>
  <si>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</si>
  <si>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</si>
  <si>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</si>
  <si>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</si>
  <si>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</si>
  <si>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</si>
  <si>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</si>
  <si>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</si>
  <si>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</si>
  <si>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</si>
  <si>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</si>
  <si>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</si>
  <si>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</si>
  <si>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</si>
  <si>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</si>
  <si>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</si>
  <si>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</si>
  <si>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</si>
  <si>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</si>
  <si>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</si>
  <si>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</si>
  <si>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</si>
  <si>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</si>
  <si>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</si>
  <si>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</si>
  <si>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</si>
  <si>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</si>
  <si>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</si>
  <si>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</si>
  <si>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</si>
  <si>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</si>
  <si>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</si>
  <si>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</si>
  <si>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</si>
  <si>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</si>
  <si>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</si>
  <si>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</si>
  <si>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</si>
  <si>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</si>
  <si>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</si>
  <si>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</si>
  <si>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</si>
  <si>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</si>
  <si>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</si>
  <si>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</si>
  <si>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</si>
  <si>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</si>
  <si>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</si>
  <si>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</si>
  <si>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</si>
  <si>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</si>
  <si>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</si>
  <si>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</si>
  <si>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</si>
  <si>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</si>
  <si>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</si>
  <si>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</si>
  <si>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</si>
  <si>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</si>
  <si>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</si>
  <si>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</si>
  <si>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</si>
  <si>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</si>
  <si>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</si>
  <si>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</si>
  <si>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</si>
  <si>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</si>
  <si>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</si>
  <si>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</si>
  <si>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</si>
  <si>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</si>
  <si>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</si>
  <si>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</si>
  <si>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</si>
  <si>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</si>
  <si>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</si>
  <si>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</si>
  <si>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</si>
  <si>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</si>
  <si>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</si>
  <si>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</si>
  <si>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</si>
  <si>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</si>
  <si>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</si>
  <si>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</si>
  <si>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</si>
  <si>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</si>
  <si>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</si>
  <si>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</si>
  <si>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</si>
  <si>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</si>
  <si>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</si>
  <si>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</si>
  <si>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</si>
  <si>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</si>
  <si>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</si>
  <si>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</si>
  <si>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</si>
  <si>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</si>
  <si>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</si>
  <si>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</si>
  <si>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</si>
  <si>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</si>
  <si>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</si>
  <si>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</si>
  <si>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</si>
  <si>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</si>
  <si>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</si>
  <si>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</si>
  <si>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</si>
  <si>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</si>
  <si>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</si>
  <si>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</si>
  <si>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</si>
  <si>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</si>
  <si>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</si>
  <si>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</si>
  <si>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</si>
  <si>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</si>
  <si>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</si>
  <si>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</si>
  <si>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</si>
  <si>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</si>
  <si>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</si>
  <si>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</si>
  <si>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</si>
  <si>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</si>
  <si>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</si>
  <si>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</si>
  <si>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</si>
  <si>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</si>
  <si>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</si>
  <si>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</si>
  <si>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</si>
  <si>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</si>
  <si>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</si>
  <si>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</si>
  <si>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</si>
  <si>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</si>
  <si>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</si>
  <si>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</si>
  <si>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</si>
  <si>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</si>
  <si>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</si>
  <si>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</si>
  <si>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</si>
  <si>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</si>
  <si>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</si>
  <si>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</si>
  <si>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</si>
  <si>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</si>
  <si>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</si>
  <si>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</si>
  <si>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</si>
  <si>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</si>
  <si>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</si>
  <si>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</si>
  <si>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</si>
  <si>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</si>
  <si>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</si>
  <si>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</si>
  <si>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</si>
  <si>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</si>
  <si>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</si>
  <si>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</si>
  <si>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</si>
  <si>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</si>
  <si>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</si>
  <si>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</si>
  <si>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</si>
  <si>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</si>
  <si>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</si>
  <si>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</si>
  <si>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</si>
  <si>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</si>
  <si>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</si>
  <si>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</si>
  <si>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</si>
  <si>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</si>
  <si>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</si>
  <si>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</si>
  <si>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</si>
  <si>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</si>
  <si>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</si>
  <si>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</si>
  <si>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</si>
  <si>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</si>
  <si>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</si>
  <si>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</si>
  <si>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</si>
  <si>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</si>
  <si>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</si>
  <si>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</si>
  <si>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</si>
  <si>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</si>
  <si>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</si>
  <si>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</si>
  <si>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</si>
  <si>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</si>
  <si>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</si>
  <si>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</si>
  <si>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</si>
  <si>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</si>
  <si>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</si>
  <si>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</si>
  <si>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</si>
  <si>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</si>
  <si>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</si>
  <si>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</si>
  <si>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</si>
  <si>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</si>
  <si>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</si>
  <si>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</si>
  <si>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</si>
  <si>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</si>
  <si>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</si>
  <si>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</si>
  <si>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</si>
  <si>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</si>
  <si>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</si>
  <si>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</si>
  <si>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</si>
  <si>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</si>
  <si>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</si>
  <si>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</si>
  <si>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</si>
  <si>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</si>
  <si>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</si>
  <si>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</si>
  <si>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</si>
  <si>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</si>
  <si>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</si>
  <si>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</si>
  <si>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</si>
  <si>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</si>
  <si>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</si>
  <si>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</si>
  <si>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</si>
  <si>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</si>
  <si>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</si>
  <si>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</si>
  <si>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</si>
  <si>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</si>
  <si>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</si>
  <si>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</si>
  <si>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</si>
  <si>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</si>
  <si>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</si>
  <si>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</si>
  <si>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</si>
  <si>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</si>
  <si>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</si>
  <si>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</si>
  <si>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</si>
  <si>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</si>
  <si>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</si>
  <si>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</si>
  <si>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</si>
  <si>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</si>
  <si>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</si>
  <si>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</si>
  <si>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</si>
  <si>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</si>
  <si>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</si>
  <si>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</si>
  <si>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</si>
  <si>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</si>
  <si>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</si>
  <si>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</si>
  <si>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</si>
  <si>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</si>
  <si>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</si>
  <si>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</si>
  <si>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</si>
  <si>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</si>
  <si>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</si>
  <si>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</si>
  <si>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</si>
  <si>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</si>
  <si>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</si>
  <si>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</si>
  <si>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</si>
  <si>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</si>
  <si>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</si>
  <si>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</si>
  <si>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</si>
  <si>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</si>
  <si>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</si>
  <si>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</si>
  <si>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</si>
  <si>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</si>
  <si>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</si>
  <si>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</si>
  <si>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</si>
  <si>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</si>
  <si>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</si>
  <si>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</si>
  <si>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</si>
  <si>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</si>
  <si>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</si>
  <si>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</si>
  <si>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</si>
  <si>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</si>
  <si>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</si>
  <si>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</si>
  <si>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</si>
  <si>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</si>
  <si>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</si>
  <si>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</si>
  <si>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</si>
  <si>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</si>
  <si>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</si>
  <si>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</si>
  <si>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</si>
  <si>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</si>
  <si>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</si>
  <si>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</si>
  <si>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</si>
  <si>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</si>
  <si>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</si>
  <si>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</si>
  <si>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</si>
  <si>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</si>
  <si>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</si>
  <si>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</si>
  <si>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</si>
  <si>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</si>
  <si>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</si>
  <si>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</si>
  <si>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</si>
  <si>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</si>
  <si>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</si>
  <si>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</si>
  <si>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</si>
  <si>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</si>
  <si>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</si>
  <si>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</si>
  <si>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</si>
  <si>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</si>
  <si>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</si>
  <si>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</si>
  <si>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</si>
  <si>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</si>
  <si>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</si>
  <si>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</si>
  <si>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</si>
  <si>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</si>
  <si>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</si>
  <si>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</si>
  <si>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</si>
  <si>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</si>
  <si>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</si>
  <si>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</si>
  <si>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</si>
  <si>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</si>
  <si>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</si>
  <si>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</si>
  <si>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</si>
  <si>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</si>
  <si>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</si>
  <si>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</si>
  <si>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</si>
  <si>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</si>
  <si>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</si>
  <si>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</si>
  <si>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</si>
  <si>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</si>
  <si>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</si>
  <si>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</si>
  <si>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</si>
  <si>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</si>
  <si>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</si>
  <si>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</si>
  <si>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</si>
  <si>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</si>
  <si>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</si>
  <si>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</si>
  <si>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</si>
  <si>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</si>
  <si>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</si>
  <si>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</si>
  <si>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</si>
  <si>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</si>
  <si>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</si>
  <si>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</si>
  <si>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</si>
  <si>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</si>
  <si>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</si>
  <si>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</si>
  <si>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</si>
  <si>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</si>
  <si>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</si>
  <si>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</si>
  <si>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</si>
  <si>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</si>
  <si>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</si>
  <si>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</si>
  <si>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</si>
  <si>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</si>
  <si>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</si>
  <si>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</si>
  <si>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</si>
  <si>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</si>
  <si>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</si>
  <si>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</si>
  <si>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</si>
  <si>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</si>
  <si>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</si>
  <si>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</si>
  <si>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</si>
  <si>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</si>
  <si>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</si>
  <si>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</si>
  <si>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</si>
  <si>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</si>
  <si>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</si>
  <si>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</si>
  <si>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</si>
  <si>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</si>
  <si>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</si>
  <si>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</si>
  <si>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</si>
  <si>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</si>
  <si>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</si>
  <si>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</si>
  <si>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</si>
  <si>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</si>
  <si>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</si>
  <si>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</si>
  <si>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</si>
  <si>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</si>
  <si>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</si>
  <si>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</si>
  <si>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</si>
  <si>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</si>
  <si>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</si>
  <si>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</si>
  <si>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</si>
  <si>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</si>
  <si>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</si>
  <si>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</si>
  <si>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</si>
  <si>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</si>
  <si>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</si>
  <si>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</si>
  <si>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</si>
  <si>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</si>
  <si>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</si>
  <si>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</si>
  <si>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</si>
  <si>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</si>
  <si>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</si>
  <si>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</si>
  <si>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</si>
  <si>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</si>
  <si>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</si>
  <si>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</si>
  <si>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</si>
  <si>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</si>
  <si>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</si>
  <si>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</si>
  <si>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</si>
  <si>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</si>
  <si>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</si>
  <si>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</si>
  <si>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</si>
  <si>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</si>
  <si>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</si>
  <si>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</si>
  <si>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</si>
  <si>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</si>
  <si>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</si>
  <si>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</si>
  <si>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</si>
  <si>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</si>
  <si>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</si>
  <si>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</si>
  <si>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</si>
  <si>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</si>
  <si>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</si>
  <si>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</si>
  <si>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</si>
  <si>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</si>
  <si>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</si>
  <si>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</si>
  <si>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</si>
  <si>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</si>
  <si>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</si>
  <si>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</si>
  <si>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</si>
  <si>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</si>
  <si>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</si>
  <si>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</si>
  <si>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</si>
  <si>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</si>
  <si>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</si>
  <si>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</si>
  <si>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</si>
  <si>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</si>
  <si>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</si>
  <si>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</si>
  <si>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</si>
  <si>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</si>
  <si>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</si>
  <si>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</si>
  <si>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</si>
  <si>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</si>
  <si>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</si>
  <si>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</si>
  <si>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</si>
  <si>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</si>
  <si>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</si>
  <si>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</si>
  <si>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</si>
  <si>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</si>
  <si>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</si>
  <si>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</si>
  <si>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</si>
  <si>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</si>
  <si>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</si>
  <si>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</si>
  <si>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</si>
  <si>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</si>
  <si>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</si>
  <si>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</si>
  <si>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</si>
  <si>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</si>
  <si>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</si>
  <si>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</si>
  <si>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</si>
  <si>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</si>
  <si>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</si>
  <si>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</si>
  <si>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</si>
  <si>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</si>
  <si>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</si>
  <si>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</si>
  <si>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</si>
  <si>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</si>
  <si>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</si>
  <si>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</si>
  <si>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</si>
  <si>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</si>
  <si>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</si>
  <si>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</si>
  <si>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</si>
  <si>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</si>
  <si>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</si>
  <si>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</si>
  <si>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</si>
  <si>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</si>
  <si>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</si>
  <si>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</si>
  <si>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</si>
  <si>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</si>
  <si>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</si>
  <si>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</si>
  <si>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</si>
  <si>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</si>
  <si>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</si>
  <si>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</si>
  <si>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</si>
  <si>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</si>
  <si>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</si>
  <si>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</si>
  <si>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</si>
  <si>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</si>
  <si>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</si>
  <si>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</si>
  <si>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</si>
  <si>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</si>
  <si>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</si>
  <si>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</si>
  <si>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</si>
  <si>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</si>
  <si>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</si>
  <si>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</si>
  <si>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</si>
  <si>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</si>
  <si>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</si>
  <si>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</si>
  <si>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</si>
  <si>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</si>
  <si>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</si>
  <si>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</si>
  <si>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</si>
  <si>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</si>
  <si>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</si>
  <si>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</si>
  <si>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</si>
  <si>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</si>
  <si>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</si>
  <si>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</si>
  <si>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</si>
  <si>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</si>
  <si>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</si>
  <si>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</si>
  <si>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</si>
  <si>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</si>
  <si>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</si>
  <si>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</si>
  <si>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</si>
  <si>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</si>
  <si>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</si>
  <si>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</si>
  <si>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</si>
  <si>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</si>
  <si>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</si>
  <si>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</si>
  <si>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</si>
  <si>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</si>
  <si>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</si>
  <si>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</si>
  <si>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</si>
  <si>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</si>
  <si>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</si>
  <si>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</si>
  <si>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</si>
  <si>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</si>
  <si>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</si>
  <si>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</si>
  <si>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</si>
  <si>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</si>
  <si>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</si>
  <si>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</si>
  <si>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</si>
  <si>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</si>
  <si>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</si>
  <si>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</si>
  <si>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</si>
  <si>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</si>
  <si>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</si>
  <si>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</si>
  <si>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</si>
  <si>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</si>
  <si>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</si>
  <si>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</si>
  <si>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</si>
  <si>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</si>
  <si>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</si>
  <si>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</si>
  <si>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</si>
  <si>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</si>
  <si>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</si>
  <si>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</si>
  <si>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</si>
  <si>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</si>
  <si>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</si>
  <si>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</si>
  <si>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</si>
  <si>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</si>
  <si>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</si>
  <si>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</si>
  <si>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</si>
  <si>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</si>
  <si>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</si>
  <si>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</si>
  <si>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</si>
  <si>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</si>
  <si>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</si>
  <si>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</si>
  <si>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</si>
  <si>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</si>
  <si>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</si>
  <si>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</si>
  <si>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</si>
  <si>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</si>
  <si>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</si>
  <si>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</si>
  <si>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</si>
  <si>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</si>
  <si>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</si>
  <si>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</si>
  <si>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</si>
  <si>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</si>
  <si>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</si>
  <si>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</si>
  <si>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</si>
  <si>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</si>
  <si>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</si>
  <si>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</si>
  <si>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</si>
  <si>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</si>
  <si>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</si>
  <si>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</si>
  <si>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</si>
  <si>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</si>
  <si>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</si>
  <si>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</si>
  <si>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</si>
  <si>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</si>
  <si>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</si>
  <si>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</si>
  <si>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</si>
  <si>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</si>
  <si>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</si>
  <si>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</si>
  <si>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</si>
  <si>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</si>
  <si>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</si>
  <si>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</si>
  <si>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</si>
  <si>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</si>
  <si>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</si>
  <si>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</si>
  <si>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</si>
  <si>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</si>
  <si>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</si>
  <si>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</si>
  <si>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</si>
  <si>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</si>
  <si>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</si>
  <si>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</si>
  <si>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</si>
  <si>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</si>
  <si>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</si>
  <si>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</si>
  <si>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</si>
  <si>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</si>
  <si>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</si>
  <si>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</si>
  <si>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</si>
  <si>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</si>
  <si>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</si>
  <si>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</si>
  <si>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</si>
  <si>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</si>
  <si>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</si>
  <si>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</si>
  <si>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</si>
  <si>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</si>
  <si>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</si>
  <si>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</si>
  <si>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</si>
  <si>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</si>
  <si>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</si>
  <si>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</si>
  <si>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</si>
  <si>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</si>
  <si>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</si>
  <si>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</si>
  <si>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</si>
  <si>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</si>
  <si>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</si>
  <si>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</si>
  <si>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</si>
  <si>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</si>
  <si>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</si>
  <si>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</si>
  <si>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</si>
  <si>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</si>
  <si>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</si>
  <si>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</si>
  <si>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</si>
  <si>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</si>
  <si>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</si>
  <si>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</si>
  <si>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</si>
  <si>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</si>
  <si>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</si>
  <si>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</si>
  <si>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</si>
  <si>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</si>
  <si>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</si>
  <si>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</si>
  <si>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</si>
  <si>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</si>
  <si>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</si>
  <si>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</si>
  <si>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</si>
  <si>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</si>
  <si>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</si>
  <si>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</si>
  <si>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</si>
  <si>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</si>
  <si>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</si>
  <si>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</si>
  <si>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</si>
  <si>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</si>
  <si>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</si>
  <si>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</si>
  <si>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</si>
  <si>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</si>
  <si>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</si>
  <si>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</si>
  <si>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</si>
  <si>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</si>
  <si>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</si>
  <si>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</si>
  <si>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</si>
  <si>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</si>
  <si>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</si>
  <si>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</si>
  <si>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</si>
  <si>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</si>
  <si>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</si>
  <si>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</si>
  <si>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</si>
  <si>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</si>
  <si>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</si>
  <si>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</si>
  <si>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</si>
  <si>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</si>
  <si>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</si>
  <si>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</si>
  <si>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</si>
  <si>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</si>
  <si>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</si>
  <si>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</si>
  <si>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</si>
  <si>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</si>
  <si>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</si>
  <si>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</si>
  <si>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</si>
  <si>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</si>
  <si>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</si>
  <si>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</si>
  <si>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</si>
  <si>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</si>
  <si>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</si>
  <si>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</si>
  <si>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</si>
  <si>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</si>
  <si>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</si>
  <si>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</si>
  <si>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</si>
  <si>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</si>
  <si>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</si>
  <si>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</si>
  <si>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</si>
  <si>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</si>
  <si>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</si>
  <si>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</si>
  <si>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</si>
  <si>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</si>
  <si>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</si>
  <si>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</si>
  <si>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</si>
  <si>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</si>
  <si>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</si>
  <si>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</si>
  <si>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</si>
  <si>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</si>
  <si>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</si>
  <si>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</si>
  <si>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</si>
  <si>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</si>
  <si>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</si>
  <si>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</si>
  <si>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</si>
  <si>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</si>
  <si>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</si>
  <si>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</si>
  <si>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</si>
  <si>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</si>
  <si>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</si>
  <si>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</si>
  <si>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</si>
  <si>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</si>
  <si>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</si>
  <si>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</si>
  <si>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</si>
  <si>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</si>
  <si>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</si>
  <si>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</si>
  <si>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</si>
  <si>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</si>
  <si>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</si>
  <si>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</si>
  <si>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</si>
  <si>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</si>
  <si>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</si>
  <si>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</si>
  <si>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</si>
  <si>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</si>
  <si>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</si>
  <si>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</si>
  <si>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</si>
  <si>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</si>
  <si>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</si>
  <si>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</si>
  <si>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</si>
  <si>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</si>
  <si>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</si>
  <si>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</si>
  <si>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</si>
  <si>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</si>
  <si>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</si>
  <si>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</si>
  <si>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</si>
  <si>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</si>
  <si>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</si>
  <si>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</si>
  <si>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</si>
  <si>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</si>
  <si>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</si>
  <si>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</si>
  <si>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</si>
  <si>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</si>
  <si>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</si>
  <si>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</si>
  <si>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</si>
  <si>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</si>
  <si>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</si>
  <si>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</si>
  <si>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</si>
  <si>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</si>
  <si>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</si>
  <si>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</si>
  <si>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</si>
  <si>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</si>
  <si>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</si>
  <si>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</si>
  <si>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</si>
  <si>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</si>
  <si>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</si>
  <si>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</si>
  <si>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</si>
  <si>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</si>
  <si>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</si>
  <si>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</si>
  <si>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</si>
  <si>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</si>
  <si>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</si>
  <si>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</si>
  <si>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</si>
  <si>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</si>
  <si>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</si>
  <si>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</si>
  <si>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</si>
  <si>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</si>
  <si>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</si>
  <si>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</si>
  <si>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</si>
  <si>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</si>
  <si>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</si>
  <si>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</si>
  <si>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</si>
  <si>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</si>
  <si>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</si>
  <si>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</si>
  <si>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</si>
  <si>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</si>
  <si>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</si>
  <si>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</si>
  <si>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</si>
  <si>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</si>
  <si>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</si>
  <si>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</si>
  <si>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</si>
  <si>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</si>
  <si>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</si>
  <si>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</si>
  <si>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</si>
  <si>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</si>
  <si>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</si>
  <si>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</si>
  <si>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</si>
  <si>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</si>
  <si>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</si>
  <si>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</si>
  <si>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</si>
  <si>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</si>
  <si>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</si>
  <si>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</si>
  <si>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</si>
  <si>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</si>
  <si>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</si>
  <si>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</si>
  <si>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</si>
  <si>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</si>
  <si>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</si>
  <si>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</si>
  <si>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</si>
  <si>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</si>
  <si>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</si>
  <si>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</si>
  <si>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</si>
  <si>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</si>
  <si>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</si>
  <si>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</si>
  <si>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</si>
  <si>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</si>
  <si>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</si>
  <si>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</si>
  <si>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</si>
  <si>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</si>
  <si>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</si>
  <si>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</si>
  <si>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</si>
  <si>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</si>
  <si>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</si>
  <si>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</si>
  <si>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</si>
  <si>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</si>
  <si>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</si>
  <si>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</si>
  <si>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</si>
  <si>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</si>
  <si>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</si>
  <si>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</si>
  <si>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</si>
  <si>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</si>
  <si>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</si>
  <si>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</si>
  <si>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</si>
  <si>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</si>
  <si>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</si>
  <si>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</si>
  <si>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</si>
  <si>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</si>
  <si>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</si>
  <si>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</si>
  <si>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</si>
  <si>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</si>
  <si>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</si>
  <si>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</si>
  <si>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</si>
  <si>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</si>
  <si>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</si>
  <si>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</si>
  <si>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</si>
  <si>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</si>
  <si>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</si>
  <si>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</si>
  <si>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</si>
  <si>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</si>
  <si>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</si>
  <si>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</si>
  <si>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</si>
  <si>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</si>
  <si>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</si>
  <si>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</si>
  <si>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</si>
  <si>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</si>
  <si>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</si>
  <si>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</si>
  <si>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</si>
  <si>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</si>
  <si>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</si>
  <si>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</si>
  <si>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</si>
  <si>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</si>
  <si>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</si>
  <si>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</si>
  <si>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</si>
  <si>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</si>
  <si>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</si>
  <si>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</si>
  <si>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</si>
  <si>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</si>
  <si>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</si>
  <si>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</si>
  <si>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</si>
  <si>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</si>
  <si>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</si>
  <si>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</si>
  <si>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</si>
  <si>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</si>
  <si>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</si>
  <si>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</si>
  <si>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</si>
  <si>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</si>
  <si>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</si>
  <si>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</si>
  <si>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</si>
  <si>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</si>
  <si>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</si>
  <si>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</si>
  <si>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</si>
  <si>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</si>
  <si>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</si>
  <si>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</si>
  <si>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</si>
  <si>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</si>
  <si>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</si>
  <si>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</si>
  <si>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</si>
  <si>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</si>
  <si>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</si>
  <si>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</si>
  <si>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</si>
  <si>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</si>
  <si>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</si>
  <si>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</si>
  <si>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</si>
  <si>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</si>
  <si>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</si>
  <si>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</si>
  <si>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</si>
  <si>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</si>
  <si>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</si>
  <si>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</si>
  <si>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</si>
  <si>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</si>
  <si>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</si>
  <si>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</si>
  <si>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</si>
  <si>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</si>
  <si>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</si>
  <si>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</si>
  <si>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</si>
  <si>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</si>
  <si>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</si>
  <si>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</si>
  <si>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</si>
  <si>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</si>
  <si>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</si>
  <si>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</si>
  <si>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</si>
  <si>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</si>
  <si>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</si>
  <si>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</si>
  <si>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</si>
  <si>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</si>
  <si>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</si>
  <si>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</si>
  <si>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</si>
  <si>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</si>
  <si>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</si>
  <si>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</si>
  <si>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</si>
  <si>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</si>
  <si>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</si>
  <si>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</si>
  <si>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</si>
  <si>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</si>
  <si>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</si>
  <si>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</si>
  <si>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</si>
  <si>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</si>
  <si>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</si>
  <si>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</si>
  <si>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</si>
  <si>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</si>
  <si>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</si>
  <si>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</si>
  <si>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</si>
  <si>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</si>
  <si>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</si>
  <si>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</si>
  <si>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</si>
  <si>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</si>
  <si>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</si>
  <si>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</si>
  <si>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</si>
  <si>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</si>
  <si>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</si>
  <si>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</si>
  <si>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</si>
  <si>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</si>
  <si>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</si>
  <si>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</si>
  <si>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</si>
  <si>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</si>
  <si>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</si>
  <si>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</si>
  <si>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</si>
  <si>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</si>
  <si>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</si>
  <si>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</si>
  <si>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</si>
  <si>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</si>
  <si>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</si>
  <si>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</si>
  <si>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</si>
  <si>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</si>
  <si>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</si>
  <si>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</si>
  <si>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</si>
  <si>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</si>
  <si>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</si>
  <si>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</si>
  <si>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</si>
  <si>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</si>
  <si>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</si>
  <si>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</si>
  <si>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</si>
  <si>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</si>
  <si>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</si>
  <si>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</si>
  <si>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</si>
  <si>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</si>
  <si>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</si>
  <si>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</si>
  <si>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</si>
  <si>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</si>
  <si>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</si>
  <si>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</si>
  <si>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</si>
  <si>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</si>
  <si>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</si>
  <si>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</si>
  <si>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</si>
  <si>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</si>
  <si>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</si>
  <si>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</si>
  <si>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</si>
  <si>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</si>
  <si>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</si>
  <si>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</si>
  <si>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</si>
  <si>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</si>
  <si>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</si>
  <si>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</si>
  <si>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</si>
  <si>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</si>
  <si>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</si>
  <si>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</si>
  <si>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</si>
  <si>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</si>
  <si>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</si>
  <si>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</si>
  <si>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</si>
  <si>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</si>
  <si>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</si>
  <si>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</si>
  <si>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</si>
  <si>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</si>
  <si>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</si>
  <si>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</si>
  <si>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</si>
  <si>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</si>
  <si>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</si>
  <si>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</si>
  <si>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</si>
  <si>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</si>
  <si>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</si>
  <si>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</si>
  <si>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</si>
  <si>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</si>
  <si>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</si>
  <si>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</si>
  <si>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</si>
  <si>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</si>
  <si>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</si>
  <si>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</si>
  <si>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</si>
  <si>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</si>
  <si>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</si>
  <si>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</si>
  <si>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</si>
  <si>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</si>
  <si>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</si>
  <si>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</si>
  <si>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</si>
  <si>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</si>
  <si>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</si>
  <si>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</si>
  <si>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</si>
  <si>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</si>
  <si>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</si>
  <si>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</si>
  <si>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</si>
  <si>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</si>
  <si>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</si>
  <si>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</si>
  <si>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</si>
  <si>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</si>
  <si>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</si>
  <si>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</si>
  <si>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</si>
  <si>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</si>
  <si>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</si>
  <si>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</si>
  <si>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</si>
  <si>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</si>
  <si>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</si>
  <si>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</si>
  <si>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</si>
  <si>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</si>
  <si>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</si>
  <si>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</si>
  <si>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</si>
  <si>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</si>
  <si>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</si>
  <si>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</si>
  <si>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</si>
  <si>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</si>
  <si>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</si>
  <si>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</si>
  <si>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</si>
  <si>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</si>
  <si>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</si>
  <si>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</si>
  <si>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</si>
  <si>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</si>
  <si>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</si>
  <si>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</si>
  <si>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</si>
  <si>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</si>
  <si>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</si>
  <si>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</si>
  <si>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</si>
  <si>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</si>
  <si>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</si>
  <si>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</si>
  <si>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</si>
  <si>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</si>
  <si>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</si>
  <si>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</si>
  <si>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</si>
  <si>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</si>
  <si>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</si>
  <si>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</si>
  <si>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</si>
  <si>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</si>
  <si>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</si>
  <si>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</si>
  <si>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</si>
  <si>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</si>
  <si>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</si>
  <si>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</si>
  <si>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</si>
  <si>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</si>
  <si>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</si>
  <si>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</si>
  <si>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</si>
  <si>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</si>
  <si>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</si>
  <si>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</si>
  <si>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</si>
  <si>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</si>
  <si>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</si>
  <si>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</si>
  <si>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</si>
  <si>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</si>
  <si>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</si>
  <si>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</si>
  <si>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</si>
  <si>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</si>
  <si>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</si>
  <si>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</si>
  <si>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</si>
  <si>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</si>
  <si>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</si>
  <si>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</si>
  <si>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</si>
  <si>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</si>
  <si>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</si>
  <si>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</si>
  <si>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</si>
  <si>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</si>
  <si>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</si>
  <si>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</si>
  <si>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</si>
  <si>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</si>
  <si>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</si>
  <si>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</si>
  <si>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</si>
  <si>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</si>
  <si>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</si>
  <si>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</si>
  <si>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</si>
  <si>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</si>
  <si>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</si>
  <si>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</si>
  <si>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</si>
  <si>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</si>
  <si>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</si>
  <si>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</si>
  <si>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</si>
  <si>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</si>
  <si>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</si>
  <si>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</si>
  <si>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</si>
  <si>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</si>
  <si>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</si>
  <si>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</si>
  <si>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</si>
  <si>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</si>
  <si>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</si>
  <si>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</si>
  <si>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</si>
  <si>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</si>
  <si>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</si>
  <si>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</si>
  <si>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</si>
  <si>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</si>
  <si>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</si>
  <si>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</si>
  <si>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</si>
  <si>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</si>
  <si>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</si>
  <si>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</si>
  <si>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</si>
  <si>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</si>
  <si>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</si>
  <si>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</si>
  <si>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</si>
  <si>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</si>
  <si>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</si>
  <si>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</si>
  <si>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</si>
  <si>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</si>
  <si>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</si>
  <si>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</si>
  <si>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</si>
  <si>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</si>
  <si>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</si>
  <si>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</si>
  <si>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</si>
  <si>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</si>
  <si>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</si>
  <si>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</si>
  <si>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</si>
  <si>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</si>
  <si>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</si>
  <si>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</si>
  <si>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</si>
  <si>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</si>
  <si>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</si>
  <si>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</si>
  <si>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</si>
  <si>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</si>
  <si>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</si>
  <si>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</si>
  <si>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</si>
  <si>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</si>
  <si>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</si>
  <si>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</si>
  <si>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</si>
  <si>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</si>
  <si>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</si>
  <si>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</si>
  <si>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</si>
  <si>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</si>
  <si>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</si>
  <si>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</si>
  <si>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</si>
  <si>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</si>
  <si>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</si>
  <si>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</si>
  <si>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</si>
  <si>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</si>
  <si>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</si>
  <si>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</si>
  <si>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</si>
  <si>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</si>
  <si>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</si>
  <si>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</si>
  <si>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</si>
  <si>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</si>
  <si>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</si>
  <si>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</si>
  <si>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</si>
  <si>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</si>
  <si>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</si>
  <si>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</si>
  <si>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</si>
  <si>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</si>
  <si>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</si>
  <si>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</si>
  <si>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</si>
  <si>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</si>
  <si>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</si>
  <si>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</si>
  <si>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</si>
  <si>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</si>
  <si>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</si>
  <si>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</si>
  <si>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</si>
  <si>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</si>
  <si>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</si>
  <si>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</si>
  <si>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</si>
  <si>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</si>
  <si>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</si>
  <si>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</si>
  <si>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</si>
  <si>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</si>
  <si>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</si>
  <si>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</si>
  <si>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</si>
  <si>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</si>
  <si>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</si>
  <si>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</si>
  <si>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</si>
  <si>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</si>
  <si>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</si>
  <si>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</si>
  <si>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</si>
  <si>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</si>
  <si>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</si>
  <si>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</si>
  <si>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</si>
  <si>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</si>
  <si>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</si>
  <si>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</si>
  <si>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</si>
  <si>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</si>
  <si>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</si>
  <si>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</si>
  <si>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</si>
  <si>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</si>
  <si>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</si>
  <si>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</si>
  <si>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</si>
  <si>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</si>
  <si>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</si>
  <si>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</si>
  <si>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</si>
  <si>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</si>
  <si>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</si>
  <si>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</si>
  <si>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</si>
  <si>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</si>
  <si>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</si>
  <si>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</si>
  <si>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</si>
  <si>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</si>
  <si>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</si>
  <si>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</si>
  <si>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</si>
  <si>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</si>
  <si>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</si>
  <si>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</si>
  <si>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</si>
  <si>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</si>
  <si>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</si>
  <si>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</si>
  <si>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</si>
  <si>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</si>
  <si>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</si>
  <si>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</si>
  <si>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</si>
  <si>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</si>
  <si>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</si>
  <si>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</si>
  <si>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</si>
  <si>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</si>
  <si>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</si>
  <si>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</si>
  <si>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</si>
  <si>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</si>
  <si>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</si>
  <si>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</si>
  <si>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</si>
  <si>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</si>
  <si>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</si>
  <si>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</si>
  <si>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</si>
  <si>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</si>
  <si>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</si>
  <si>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</si>
  <si>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</si>
  <si>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</si>
  <si>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</si>
  <si>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</si>
  <si>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</si>
  <si>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</si>
  <si>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</si>
  <si>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</si>
  <si>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</si>
  <si>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</si>
  <si>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</si>
  <si>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</si>
  <si>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</si>
  <si>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</si>
  <si>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</si>
  <si>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</si>
  <si>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</si>
  <si>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</si>
  <si>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</si>
  <si>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</si>
  <si>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</si>
  <si>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</si>
  <si>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</si>
  <si>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</si>
  <si>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</si>
  <si>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</si>
  <si>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</si>
  <si>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</si>
  <si>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</si>
  <si>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</si>
  <si>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</si>
  <si>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</si>
  <si>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</si>
  <si>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</si>
  <si>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</si>
  <si>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</si>
  <si>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</si>
  <si>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</si>
  <si>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</si>
  <si>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</si>
  <si>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</si>
  <si>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</si>
  <si>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</si>
  <si>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</si>
  <si>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</si>
  <si>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</si>
  <si>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</si>
  <si>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</si>
  <si>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</si>
  <si>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</si>
  <si>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</si>
  <si>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</si>
  <si>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</si>
  <si>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</si>
  <si>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</si>
  <si>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</si>
  <si>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</si>
  <si>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</si>
  <si>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</si>
  <si>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</si>
  <si>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</si>
  <si>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</si>
  <si>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</si>
  <si>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</si>
  <si>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</si>
  <si>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</si>
  <si>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</si>
  <si>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</si>
  <si>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</si>
  <si>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</si>
  <si>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</si>
  <si>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</si>
  <si>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</si>
  <si>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</si>
  <si>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</si>
  <si>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</si>
  <si>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</si>
  <si>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</si>
  <si>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</si>
  <si>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</si>
  <si>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</si>
  <si>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</si>
  <si>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</si>
  <si>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</si>
  <si>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</si>
  <si>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</si>
  <si>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</si>
  <si>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</si>
  <si>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</si>
  <si>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</si>
  <si>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</si>
  <si>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</si>
  <si>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</si>
  <si>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</si>
  <si>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</si>
  <si>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</si>
  <si>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</si>
  <si>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</si>
  <si>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</si>
  <si>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</si>
  <si>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</si>
  <si>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</si>
  <si>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</si>
  <si>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</si>
  <si>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</si>
  <si>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</si>
  <si>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</si>
  <si>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</si>
  <si>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</si>
  <si>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</si>
  <si>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</si>
  <si>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</si>
  <si>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</si>
  <si>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</si>
  <si>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</si>
  <si>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</si>
  <si>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</si>
  <si>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</si>
  <si>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</si>
  <si>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</si>
  <si>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</si>
  <si>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</si>
  <si>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</si>
  <si>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</si>
  <si>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</si>
  <si>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</si>
  <si>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</si>
  <si>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</si>
  <si>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</si>
  <si>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</si>
  <si>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</si>
  <si>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</si>
  <si>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</si>
  <si>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</si>
  <si>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</si>
  <si>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</si>
  <si>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</si>
  <si>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</si>
  <si>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</si>
  <si>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</si>
  <si>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</si>
  <si>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</si>
  <si>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</si>
  <si>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</si>
  <si>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</si>
  <si>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</si>
  <si>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</si>
  <si>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</si>
  <si>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</si>
  <si>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</si>
  <si>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</si>
  <si>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</si>
  <si>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</si>
  <si>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</si>
  <si>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</si>
  <si>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</si>
  <si>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</si>
  <si>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</si>
  <si>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</si>
  <si>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</si>
  <si>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</si>
  <si>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</si>
  <si>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</si>
  <si>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</si>
  <si>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</si>
  <si>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</si>
  <si>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</si>
  <si>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</si>
  <si>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</si>
  <si>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</si>
  <si>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</si>
  <si>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</si>
  <si>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</si>
  <si>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</si>
  <si>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</si>
  <si>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</si>
  <si>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</si>
  <si>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</si>
  <si>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</si>
  <si>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</si>
  <si>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</si>
  <si>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</si>
  <si>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</si>
  <si>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</si>
  <si>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</si>
  <si>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</si>
  <si>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</si>
  <si>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</si>
  <si>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</si>
  <si>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</si>
  <si>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</si>
  <si>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</si>
  <si>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</si>
  <si>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</si>
  <si>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</si>
  <si>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</si>
  <si>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</si>
  <si>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</si>
  <si>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</si>
  <si>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</si>
  <si>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</si>
  <si>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</si>
  <si>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</si>
  <si>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</si>
  <si>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</si>
  <si>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</si>
  <si>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</si>
  <si>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</si>
  <si>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</si>
  <si>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</si>
  <si>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</si>
  <si>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</si>
  <si>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</si>
  <si>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</si>
  <si>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</si>
  <si>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</si>
  <si>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</si>
  <si>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</si>
  <si>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</si>
  <si>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</si>
  <si>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</si>
  <si>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</si>
  <si>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</si>
  <si>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</si>
  <si>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</si>
  <si>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</si>
  <si>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</si>
  <si>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</si>
  <si>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</si>
  <si>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</si>
  <si>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</si>
  <si>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</si>
  <si>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</si>
  <si>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</si>
  <si>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</si>
  <si>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</si>
  <si>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</si>
  <si>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</si>
  <si>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</si>
  <si>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</si>
  <si>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</si>
  <si>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</si>
  <si>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</si>
  <si>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</si>
  <si>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</si>
  <si>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</si>
  <si>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</si>
  <si>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</si>
  <si>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</si>
  <si>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</si>
  <si>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</si>
  <si>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</si>
  <si>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</si>
  <si>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</si>
  <si>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</si>
  <si>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</si>
  <si>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</si>
  <si>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</si>
  <si>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</si>
  <si>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</si>
  <si>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</si>
  <si>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</si>
  <si>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</si>
  <si>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</si>
  <si>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</si>
  <si>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</si>
  <si>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</si>
  <si>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</si>
  <si>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</si>
  <si>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</si>
  <si>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</si>
  <si>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</si>
  <si>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</si>
  <si>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</si>
  <si>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</si>
  <si>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</si>
  <si>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</si>
  <si>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</si>
  <si>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</si>
  <si>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</si>
  <si>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</si>
  <si>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</si>
  <si>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</si>
  <si>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</si>
  <si>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</si>
  <si>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</si>
  <si>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</si>
  <si>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</si>
  <si>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</si>
  <si>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</si>
  <si>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</si>
  <si>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</si>
  <si>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</si>
  <si>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</si>
  <si>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</si>
  <si>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</si>
  <si>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</si>
  <si>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</si>
  <si>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</si>
  <si>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</si>
  <si>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</si>
  <si>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</si>
  <si>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</si>
  <si>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</si>
  <si>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</si>
  <si>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</si>
  <si>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</si>
  <si>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</si>
  <si>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</si>
  <si>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</si>
  <si>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</si>
  <si>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</si>
  <si>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</si>
  <si>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</si>
  <si>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</si>
  <si>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</si>
  <si>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</si>
  <si>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</si>
  <si>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</si>
  <si>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</si>
  <si>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</si>
  <si>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</si>
  <si>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</si>
  <si>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</si>
  <si>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</si>
  <si>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</si>
  <si>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</si>
  <si>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</si>
  <si>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</si>
  <si>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</si>
  <si>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</si>
  <si>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</si>
  <si>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</si>
  <si>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</si>
  <si>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</si>
  <si>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</si>
  <si>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</si>
  <si>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</si>
  <si>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</si>
  <si>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</si>
  <si>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</si>
  <si>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</si>
  <si>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</si>
  <si>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</si>
  <si>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</si>
  <si>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</si>
  <si>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</si>
  <si>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</si>
  <si>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</si>
  <si>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</si>
  <si>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</si>
  <si>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</si>
  <si>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</si>
  <si>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</si>
  <si>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</si>
  <si>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</si>
  <si>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</si>
  <si>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</si>
  <si>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</si>
  <si>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</si>
  <si>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</si>
  <si>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</si>
  <si>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</si>
  <si>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</si>
  <si>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</si>
  <si>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</si>
  <si>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</si>
  <si>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</si>
  <si>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</si>
  <si>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</si>
  <si>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</si>
  <si>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</si>
  <si>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</si>
  <si>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</si>
  <si>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</si>
  <si>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</si>
  <si>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</si>
  <si>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</si>
  <si>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</si>
  <si>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</si>
  <si>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</si>
  <si>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</si>
  <si>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</si>
  <si>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</si>
  <si>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</si>
  <si>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</si>
  <si>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</si>
  <si>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</si>
  <si>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</si>
  <si>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</si>
  <si>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</si>
  <si>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</si>
  <si>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</si>
  <si>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</si>
  <si>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</si>
  <si>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</si>
  <si>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</si>
  <si>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</si>
  <si>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</si>
  <si>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</si>
  <si>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</si>
  <si>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</si>
  <si>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</si>
  <si>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</si>
  <si>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</si>
  <si>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</si>
  <si>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</si>
  <si>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</si>
  <si>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</si>
  <si>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</si>
  <si>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</si>
  <si>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</si>
  <si>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</si>
  <si>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</si>
  <si>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</si>
  <si>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</si>
  <si>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</si>
  <si>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</si>
  <si>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</si>
  <si>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</si>
  <si>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</si>
  <si>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</si>
  <si>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</si>
  <si>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</si>
  <si>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</si>
  <si>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</si>
  <si>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</si>
  <si>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</si>
  <si>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</si>
  <si>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</si>
  <si>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</si>
  <si>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</si>
  <si>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</si>
  <si>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</si>
  <si>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</si>
  <si>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</si>
  <si>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</si>
  <si>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</si>
  <si>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</si>
  <si>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</si>
  <si>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</si>
  <si>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</si>
  <si>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</si>
  <si>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</si>
  <si>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</si>
  <si>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</si>
  <si>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</si>
  <si>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</si>
  <si>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</si>
  <si>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</si>
  <si>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</si>
  <si>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</si>
  <si>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</si>
  <si>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</si>
  <si>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</si>
  <si>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</si>
  <si>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</si>
  <si>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</si>
  <si>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</si>
  <si>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</si>
  <si>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</si>
  <si>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</si>
  <si>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</si>
  <si>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</si>
  <si>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</si>
  <si>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</si>
  <si>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</si>
  <si>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</si>
  <si>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</si>
  <si>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</si>
  <si>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</si>
  <si>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</si>
  <si>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</si>
  <si>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</si>
  <si>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</si>
  <si>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</si>
  <si>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</si>
  <si>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</si>
  <si>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</si>
  <si>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</si>
  <si>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</si>
  <si>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</si>
  <si>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</si>
  <si>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</si>
  <si>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</si>
  <si>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</si>
  <si>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</si>
  <si>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</si>
  <si>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</si>
  <si>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</si>
  <si>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</si>
  <si>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</si>
  <si>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</si>
  <si>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</si>
  <si>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</si>
  <si>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</si>
  <si>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</si>
  <si>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</si>
  <si>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</si>
  <si>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</si>
  <si>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</si>
  <si>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</si>
  <si>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</si>
  <si>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</si>
  <si>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</si>
  <si>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</si>
  <si>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</si>
  <si>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</si>
  <si>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</si>
  <si>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</si>
  <si>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</si>
  <si>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</si>
  <si>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</si>
  <si>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</si>
  <si>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</si>
  <si>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</si>
  <si>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</si>
  <si>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</si>
  <si>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</si>
  <si>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</si>
  <si>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</si>
  <si>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</si>
  <si>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</si>
  <si>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</si>
  <si>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</si>
  <si>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</si>
  <si>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</si>
  <si>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</si>
  <si>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</si>
  <si>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</si>
  <si>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</si>
  <si>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</si>
  <si>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</si>
  <si>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</si>
  <si>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</si>
  <si>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</si>
  <si>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</si>
  <si>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</si>
  <si>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</si>
  <si>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</si>
  <si>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</si>
  <si>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</si>
  <si>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</si>
  <si>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</si>
  <si>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</si>
  <si>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</si>
  <si>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</si>
  <si>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</si>
  <si>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</si>
  <si>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</si>
  <si>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</si>
  <si>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</si>
  <si>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</si>
  <si>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</si>
  <si>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</si>
  <si>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</si>
  <si>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</si>
  <si>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</si>
  <si>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</si>
  <si>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</si>
  <si>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</si>
  <si>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</si>
  <si>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</si>
  <si>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</si>
  <si>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</si>
  <si>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</si>
  <si>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</si>
  <si>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</si>
  <si>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</si>
  <si>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</si>
  <si>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</si>
  <si>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</si>
  <si>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</si>
  <si>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</si>
  <si>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</si>
  <si>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</si>
  <si>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</si>
  <si>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</si>
  <si>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</si>
  <si>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</si>
  <si>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</si>
  <si>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</si>
  <si>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</si>
  <si>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</si>
  <si>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</si>
  <si>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</si>
  <si>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</si>
  <si>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</si>
  <si>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</si>
  <si>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</si>
  <si>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</si>
  <si>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</si>
  <si>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</si>
  <si>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</si>
  <si>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</si>
  <si>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</si>
  <si>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</si>
  <si>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</si>
  <si>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</si>
  <si>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</si>
  <si>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</si>
  <si>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</si>
  <si>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</si>
  <si>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</si>
  <si>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</si>
  <si>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</si>
  <si>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</si>
  <si>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</si>
  <si>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</si>
  <si>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</si>
  <si>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</si>
  <si>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</si>
  <si>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</si>
  <si>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</si>
  <si>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</si>
  <si>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</si>
  <si>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</si>
  <si>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</si>
  <si>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</si>
  <si>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</si>
  <si>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</si>
  <si>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</si>
  <si>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</si>
  <si>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</si>
  <si>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</si>
  <si>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</si>
  <si>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</si>
  <si>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</si>
  <si>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</si>
  <si>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</si>
  <si>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</si>
  <si>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</si>
  <si>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</si>
  <si>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</si>
  <si>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</si>
  <si>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</si>
  <si>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</si>
  <si>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</si>
  <si>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</si>
  <si>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</si>
  <si>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</si>
  <si>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</si>
  <si>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</si>
  <si>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</si>
  <si>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</si>
  <si>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</si>
  <si>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</si>
  <si>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</si>
  <si>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</si>
  <si>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</si>
  <si>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</si>
  <si>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</si>
  <si>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</si>
  <si>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</si>
  <si>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</si>
  <si>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</si>
  <si>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</si>
  <si>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</si>
  <si>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</si>
  <si>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</si>
  <si>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</si>
  <si>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</si>
  <si>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</si>
  <si>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</si>
  <si>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</si>
  <si>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</si>
  <si>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</si>
  <si>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</si>
  <si>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</si>
  <si>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</si>
  <si>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</si>
  <si>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</si>
  <si>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</si>
  <si>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</si>
  <si>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</si>
  <si>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</si>
  <si>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</si>
  <si>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</si>
  <si>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</si>
  <si>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</si>
  <si>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</si>
  <si>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</si>
  <si>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</si>
  <si>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</si>
  <si>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</si>
  <si>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</si>
  <si>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</si>
  <si>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</si>
  <si>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</si>
  <si>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</si>
  <si>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</si>
  <si>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</si>
  <si>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</si>
  <si>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</si>
  <si>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</si>
  <si>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</si>
  <si>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</si>
  <si>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</si>
  <si>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</si>
  <si>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</si>
  <si>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</si>
  <si>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</si>
  <si>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</si>
  <si>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</si>
  <si>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</si>
  <si>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</si>
  <si>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</si>
  <si>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</si>
  <si>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</si>
  <si>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</si>
  <si>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</si>
  <si>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</si>
  <si>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</si>
  <si>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</si>
  <si>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</si>
  <si>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</si>
  <si>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</si>
  <si>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</si>
  <si>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</si>
  <si>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</si>
  <si>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</si>
  <si>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</si>
  <si>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</si>
  <si>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</si>
  <si>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</si>
  <si>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</si>
  <si>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</si>
  <si>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</si>
  <si>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</si>
  <si>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</si>
  <si>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</si>
  <si>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</si>
  <si>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</si>
  <si>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</si>
  <si>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</si>
  <si>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</si>
  <si>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</si>
  <si>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</si>
  <si>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</si>
  <si>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</si>
  <si>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</si>
  <si>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</si>
  <si>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</si>
  <si>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</si>
  <si>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</si>
  <si>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</si>
  <si>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</si>
  <si>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</si>
  <si>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</si>
  <si>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</si>
  <si>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</si>
  <si>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</si>
  <si>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</si>
  <si>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</si>
  <si>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</si>
  <si>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</si>
  <si>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</si>
  <si>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</si>
  <si>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</si>
  <si>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</si>
  <si>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</si>
  <si>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</si>
  <si>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</si>
  <si>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</si>
  <si>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</si>
  <si>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</si>
  <si>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</si>
  <si>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</si>
  <si>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</si>
  <si>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</si>
  <si>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</si>
  <si>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</si>
  <si>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</si>
  <si>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</si>
  <si>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</si>
  <si>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</si>
  <si>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</si>
  <si>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</si>
  <si>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</si>
  <si>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</si>
  <si>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</si>
  <si>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</si>
  <si>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</si>
  <si>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</si>
  <si>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</si>
  <si>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</si>
  <si>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</si>
  <si>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</si>
  <si>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</si>
  <si>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</si>
  <si>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</si>
  <si>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</si>
  <si>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</si>
  <si>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</si>
  <si>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</si>
  <si>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</si>
  <si>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</si>
  <si>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</si>
  <si>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</si>
  <si>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</si>
  <si>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</si>
  <si>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</si>
  <si>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</si>
  <si>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</si>
  <si>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</si>
  <si>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</si>
  <si>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</si>
  <si>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</si>
  <si>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</si>
  <si>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</si>
  <si>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</si>
  <si>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</si>
  <si>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</si>
  <si>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</si>
  <si>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</si>
  <si>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</si>
  <si>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</si>
  <si>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</si>
  <si>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</si>
  <si>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</si>
  <si>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</si>
  <si>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</si>
  <si>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</si>
  <si>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</si>
  <si>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</si>
  <si>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</si>
  <si>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</si>
  <si>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</si>
  <si>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</si>
  <si>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</si>
  <si>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</si>
  <si>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</si>
  <si>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</si>
  <si>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</si>
  <si>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</si>
  <si>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</si>
  <si>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</si>
  <si>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</si>
  <si>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</si>
  <si>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</si>
  <si>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</si>
  <si>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</si>
  <si>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</si>
  <si>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</si>
  <si>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</si>
  <si>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</si>
  <si>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</si>
  <si>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</si>
  <si>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</si>
  <si>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</si>
  <si>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</si>
  <si>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</si>
  <si>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</si>
  <si>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</si>
  <si>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</si>
  <si>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</si>
  <si>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</si>
  <si>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</si>
  <si>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</si>
  <si>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</si>
  <si>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</si>
  <si>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</si>
  <si>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</si>
  <si>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</si>
  <si>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</si>
  <si>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</si>
  <si>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</si>
  <si>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</si>
  <si>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</si>
  <si>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</si>
  <si>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</si>
  <si>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</si>
  <si>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</si>
  <si>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</si>
  <si>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</si>
  <si>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</si>
  <si>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</si>
  <si>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</si>
  <si>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</si>
  <si>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</si>
  <si>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</si>
  <si>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</si>
  <si>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</si>
  <si>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</si>
  <si>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</si>
  <si>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</si>
  <si>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</si>
  <si>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</si>
  <si>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</si>
  <si>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</si>
  <si>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</si>
  <si>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</si>
  <si>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</si>
  <si>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</si>
  <si>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</si>
  <si>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</si>
  <si>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</si>
  <si>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</si>
  <si>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</si>
  <si>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</si>
  <si>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</si>
  <si>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</si>
  <si>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</si>
  <si>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</si>
  <si>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</si>
  <si>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</si>
  <si>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</si>
  <si>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</si>
  <si>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</si>
  <si>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</si>
  <si>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</si>
  <si>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</si>
  <si>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</si>
  <si>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</si>
  <si>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</si>
  <si>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</si>
  <si>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</si>
  <si>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</si>
  <si>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</si>
  <si>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</si>
  <si>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</si>
  <si>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</si>
  <si>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</si>
  <si>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</si>
  <si>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</si>
  <si>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</si>
  <si>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</si>
  <si>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</si>
  <si>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</si>
  <si>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</si>
  <si>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</si>
  <si>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</si>
  <si>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</si>
  <si>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</si>
  <si>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</si>
  <si>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</si>
  <si>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</si>
  <si>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</si>
  <si>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</si>
  <si>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</si>
  <si>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</si>
  <si>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</si>
  <si>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</si>
  <si>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</si>
  <si>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</si>
  <si>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</si>
  <si>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</si>
  <si>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</si>
  <si>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</si>
  <si>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</si>
  <si>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</si>
  <si>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</si>
  <si>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</si>
  <si>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</si>
  <si>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</si>
  <si>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</si>
  <si>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</si>
  <si>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</si>
  <si>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</si>
  <si>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</si>
  <si>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</si>
  <si>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</si>
  <si>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</si>
  <si>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</si>
  <si>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</si>
  <si>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</si>
  <si>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</si>
  <si>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</si>
  <si>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</si>
  <si>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</si>
  <si>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</si>
  <si>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</si>
  <si>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</si>
  <si>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</si>
  <si>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</si>
  <si>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</si>
  <si>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</si>
  <si>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</si>
  <si>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</si>
  <si>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</si>
  <si>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</si>
  <si>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</si>
  <si>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</si>
  <si>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</si>
  <si>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</si>
  <si>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</si>
  <si>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</si>
  <si>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</si>
  <si>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</si>
  <si>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</si>
  <si>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</si>
  <si>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</si>
  <si>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</si>
  <si>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</si>
  <si>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</si>
  <si>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</si>
  <si>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</si>
  <si>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</si>
  <si>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</si>
  <si>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</si>
  <si>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</si>
  <si>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</si>
  <si>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</si>
  <si>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</si>
  <si>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</si>
  <si>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</si>
  <si>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</si>
  <si>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</si>
  <si>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</si>
  <si>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</si>
  <si>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</si>
  <si>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</si>
  <si>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</si>
  <si>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</si>
  <si>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</si>
  <si>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</si>
  <si>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</si>
  <si>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</si>
  <si>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</si>
  <si>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</si>
  <si>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</si>
  <si>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</si>
  <si>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</si>
  <si>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</si>
  <si>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</si>
  <si>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</si>
  <si>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</si>
  <si>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</si>
  <si>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</si>
  <si>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</si>
  <si>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</si>
  <si>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</si>
  <si>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</si>
  <si>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</si>
  <si>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</si>
  <si>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</si>
  <si>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</si>
  <si>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</si>
  <si>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</si>
  <si>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</si>
  <si>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</si>
  <si>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</si>
  <si>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</si>
  <si>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</si>
  <si>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</si>
  <si>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</si>
  <si>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</si>
  <si>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</si>
  <si>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</si>
  <si>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</si>
  <si>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</si>
  <si>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</si>
  <si>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</si>
  <si>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</si>
  <si>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</si>
  <si>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</si>
  <si>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</si>
  <si>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</si>
  <si>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</si>
  <si>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</si>
  <si>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</si>
  <si>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</si>
  <si>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</si>
  <si>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</si>
  <si>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</si>
  <si>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</si>
  <si>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</si>
  <si>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</si>
  <si>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</si>
  <si>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</si>
  <si>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</si>
  <si>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</si>
  <si>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</si>
  <si>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</si>
  <si>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</si>
  <si>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</si>
  <si>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</si>
  <si>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</si>
  <si>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</si>
  <si>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</si>
  <si>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</si>
  <si>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</si>
  <si>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</si>
  <si>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</si>
  <si>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</si>
  <si>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</si>
  <si>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</si>
  <si>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</si>
  <si>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</si>
  <si>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</si>
  <si>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</si>
  <si>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</si>
  <si>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</si>
  <si>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</si>
  <si>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</si>
  <si>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</si>
  <si>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</si>
  <si>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</si>
  <si>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</si>
  <si>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</si>
  <si>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</si>
  <si>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</si>
  <si>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</si>
  <si>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</si>
  <si>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</si>
  <si>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</si>
  <si>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</si>
  <si>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</si>
  <si>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</si>
  <si>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</si>
  <si>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</si>
  <si>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</si>
  <si>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</si>
  <si>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</si>
  <si>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</si>
  <si>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</si>
  <si>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</si>
  <si>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</si>
  <si>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</si>
  <si>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</si>
  <si>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</si>
  <si>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</si>
  <si>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</si>
  <si>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</si>
  <si>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</si>
  <si>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</si>
  <si>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</si>
  <si>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</si>
  <si>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</si>
  <si>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</si>
  <si>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</si>
  <si>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</si>
  <si>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</si>
  <si>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</si>
  <si>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</si>
  <si>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</si>
  <si>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</si>
  <si>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</si>
  <si>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</si>
  <si>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</si>
  <si>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</si>
  <si>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</si>
  <si>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</si>
  <si>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</si>
  <si>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</si>
  <si>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</si>
  <si>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</si>
  <si>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</si>
  <si>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</si>
  <si>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</si>
  <si>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</si>
  <si>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</si>
  <si>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</si>
  <si>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</si>
  <si>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</si>
  <si>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</si>
  <si>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</si>
  <si>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</si>
  <si>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</si>
  <si>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</si>
  <si>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</si>
  <si>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</si>
  <si>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</si>
  <si>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</si>
  <si>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</si>
  <si>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</si>
  <si>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</si>
  <si>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</si>
  <si>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</si>
  <si>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</si>
  <si>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</si>
  <si>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</si>
  <si>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</si>
  <si>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</si>
  <si>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</si>
  <si>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</si>
  <si>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</si>
  <si>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</si>
  <si>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</si>
  <si>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</si>
  <si>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</si>
  <si>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</si>
  <si>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</si>
  <si>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</si>
  <si>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</si>
  <si>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</si>
  <si>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</si>
  <si>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</si>
  <si>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</si>
  <si>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</si>
  <si>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</si>
  <si>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</si>
  <si>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</si>
  <si>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</si>
  <si>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</si>
  <si>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</si>
  <si>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</si>
  <si>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</si>
  <si>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</si>
  <si>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</si>
  <si>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</si>
  <si>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</si>
  <si>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</si>
  <si>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</si>
  <si>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</si>
  <si>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</si>
  <si>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</si>
  <si>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</si>
  <si>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</si>
  <si>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</si>
  <si>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</si>
  <si>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</si>
  <si>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</si>
  <si>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</si>
  <si>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</si>
  <si>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</si>
  <si>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</si>
  <si>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</si>
  <si>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</si>
  <si>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</si>
  <si>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</si>
  <si>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</si>
  <si>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</si>
  <si>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</si>
  <si>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</si>
  <si>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</si>
  <si>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</si>
  <si>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</si>
  <si>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</si>
  <si>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</si>
  <si>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</si>
  <si>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</si>
  <si>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</si>
  <si>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</si>
  <si>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</si>
  <si>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</si>
  <si>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</si>
  <si>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</si>
  <si>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</si>
  <si>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</si>
  <si>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</si>
  <si>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</si>
  <si>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</si>
  <si>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</si>
  <si>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</si>
  <si>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</si>
  <si>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</si>
  <si>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</si>
  <si>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</si>
  <si>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</si>
  <si>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</si>
  <si>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</si>
  <si>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</si>
  <si>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</si>
  <si>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</si>
  <si>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</si>
  <si>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</si>
  <si>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</si>
  <si>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</si>
  <si>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</si>
  <si>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</si>
  <si>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</si>
  <si>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</si>
  <si>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</si>
  <si>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</si>
  <si>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</si>
  <si>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</si>
  <si>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</si>
  <si>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</si>
  <si>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</si>
  <si>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</si>
  <si>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</si>
  <si>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</si>
  <si>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</si>
  <si>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</si>
  <si>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</si>
  <si>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</si>
  <si>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</si>
  <si>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</si>
  <si>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</si>
  <si>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</si>
  <si>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</si>
  <si>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</si>
  <si>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</si>
  <si>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</si>
  <si>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</si>
  <si>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</si>
  <si>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</si>
  <si>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</si>
  <si>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</si>
  <si>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</si>
  <si>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</si>
  <si>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</si>
  <si>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</si>
  <si>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</si>
  <si>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</si>
  <si>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</si>
  <si>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</si>
  <si>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</si>
  <si>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</si>
  <si>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</si>
  <si>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</si>
  <si>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</si>
  <si>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</si>
  <si>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</si>
  <si>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</si>
  <si>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</si>
  <si>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</si>
  <si>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</si>
  <si>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</si>
  <si>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</si>
  <si>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</si>
  <si>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</si>
  <si>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</si>
  <si>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</si>
  <si>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</si>
  <si>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</si>
  <si>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</si>
  <si>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</si>
  <si>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</si>
  <si>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</si>
  <si>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</si>
  <si>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</si>
  <si>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</si>
  <si>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</si>
  <si>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</si>
  <si>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</si>
  <si>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</si>
  <si>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</si>
  <si>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</si>
  <si>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</si>
  <si>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</si>
  <si>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</si>
  <si>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</si>
  <si>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</si>
  <si>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</si>
  <si>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</si>
  <si>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</si>
  <si>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</si>
  <si>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</si>
  <si>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</si>
  <si>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</si>
  <si>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</si>
  <si>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</si>
  <si>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</si>
  <si>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</si>
  <si>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</si>
  <si>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</si>
  <si>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</si>
  <si>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</si>
  <si>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</si>
  <si>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</si>
  <si>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</si>
  <si>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</si>
  <si>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</si>
  <si>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</si>
  <si>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</si>
  <si>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</si>
  <si>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</si>
  <si>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</si>
  <si>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</si>
  <si>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</si>
  <si>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</si>
  <si>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</si>
  <si>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</si>
  <si>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</si>
  <si>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</si>
  <si>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</si>
  <si>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</si>
  <si>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</si>
  <si>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</si>
  <si>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</si>
  <si>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</si>
  <si>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</si>
  <si>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</si>
  <si>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</si>
  <si>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</si>
  <si>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</si>
  <si>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</si>
  <si>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</si>
  <si>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</si>
  <si>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</si>
  <si>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</si>
  <si>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</si>
  <si>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</si>
  <si>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</si>
  <si>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</si>
  <si>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</si>
  <si>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</si>
  <si>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</si>
  <si>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</si>
  <si>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</si>
  <si>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</si>
  <si>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</si>
  <si>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</si>
  <si>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</si>
  <si>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</si>
  <si>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</si>
  <si>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</si>
  <si>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</si>
  <si>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</si>
  <si>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</si>
  <si>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</si>
  <si>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</si>
  <si>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</si>
  <si>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</si>
  <si>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</si>
  <si>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</si>
  <si>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</si>
  <si>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</si>
  <si>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</si>
  <si>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</si>
  <si>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</si>
  <si>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</si>
  <si>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</si>
  <si>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</si>
  <si>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</si>
  <si>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</si>
  <si>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</si>
  <si>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</si>
  <si>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</si>
  <si>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</si>
  <si>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</si>
  <si>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</si>
  <si>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</si>
  <si>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</si>
  <si>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</si>
  <si>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</si>
  <si>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</si>
  <si>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</si>
  <si>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</si>
  <si>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</si>
  <si>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</si>
  <si>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</si>
  <si>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</si>
  <si>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</si>
  <si>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</si>
  <si>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</si>
  <si>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</si>
  <si>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</si>
  <si>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</si>
  <si>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</si>
  <si>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</si>
  <si>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</si>
  <si>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</si>
  <si>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</si>
  <si>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</si>
  <si>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</si>
  <si>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</si>
  <si>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</si>
  <si>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</si>
  <si>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</si>
  <si>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</si>
  <si>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</si>
  <si>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</si>
  <si>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</si>
  <si>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</si>
  <si>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</si>
  <si>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</si>
  <si>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</si>
  <si>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</si>
  <si>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</si>
  <si>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</si>
  <si>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</si>
  <si>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</si>
  <si>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</si>
  <si>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</si>
  <si>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</si>
  <si>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</si>
  <si>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</si>
  <si>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</si>
  <si>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</si>
  <si>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</si>
  <si>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</si>
  <si>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</si>
  <si>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</si>
  <si>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</si>
  <si>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</si>
  <si>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</si>
  <si>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</si>
  <si>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</si>
  <si>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</si>
  <si>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</si>
  <si>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</si>
  <si>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</si>
  <si>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</si>
  <si>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</si>
  <si>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</si>
  <si>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</si>
  <si>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</si>
  <si>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</si>
  <si>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</si>
  <si>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</si>
  <si>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</si>
  <si>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</si>
  <si>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</si>
  <si>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</si>
  <si>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</si>
  <si>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</si>
  <si>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</si>
  <si>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</si>
  <si>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</si>
  <si>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</si>
  <si>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</si>
  <si>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</si>
  <si>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</si>
  <si>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</si>
  <si>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</si>
  <si>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</si>
  <si>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</si>
  <si>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</si>
  <si>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</si>
  <si>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</si>
  <si>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</si>
  <si>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</si>
  <si>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</si>
  <si>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</si>
  <si>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</si>
  <si>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</si>
  <si>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</si>
  <si>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</si>
  <si>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</si>
  <si>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</si>
  <si>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</si>
  <si>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</si>
  <si>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</si>
  <si>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</si>
  <si>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</si>
  <si>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</si>
  <si>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</si>
  <si>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</si>
  <si>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</si>
  <si>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</si>
  <si>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</si>
  <si>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</si>
  <si>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</si>
  <si>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</si>
  <si>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</si>
  <si>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</si>
  <si>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</si>
  <si>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</si>
  <si>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</si>
  <si>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</si>
  <si>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</si>
  <si>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</si>
  <si>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</si>
  <si>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</si>
  <si>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</si>
  <si>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</si>
  <si>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</si>
  <si>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</si>
  <si>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</si>
  <si>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</si>
  <si>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</si>
  <si>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</si>
  <si>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</si>
  <si>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</si>
  <si>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</si>
  <si>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</si>
  <si>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</si>
  <si>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</si>
  <si>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</si>
  <si>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</si>
  <si>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</si>
  <si>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</si>
  <si>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</si>
  <si>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</si>
  <si>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</si>
  <si>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</si>
  <si>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</si>
  <si>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</si>
  <si>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</si>
  <si>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</si>
  <si>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</si>
  <si>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</si>
  <si>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</si>
  <si>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</si>
  <si>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</si>
  <si>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</si>
  <si>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</si>
  <si>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</si>
  <si>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</si>
  <si>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</si>
  <si>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</si>
  <si>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</si>
  <si>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</si>
  <si>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</si>
  <si>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</si>
  <si>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</si>
  <si>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</si>
  <si>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</si>
  <si>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</si>
  <si>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</si>
  <si>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</si>
  <si>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</si>
  <si>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</si>
  <si>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</si>
  <si>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</si>
  <si>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</si>
  <si>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</si>
  <si>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</si>
  <si>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</si>
  <si>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</si>
  <si>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</si>
  <si>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</si>
  <si>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</si>
  <si>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</si>
  <si>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</si>
  <si>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</si>
  <si>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</si>
  <si>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</si>
  <si>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</si>
  <si>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</si>
  <si>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</si>
  <si>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</si>
  <si>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</si>
  <si>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</si>
  <si>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</si>
  <si>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</si>
  <si>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</si>
  <si>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</si>
  <si>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</si>
  <si>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</si>
  <si>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</si>
  <si>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</si>
  <si>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</si>
  <si>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</si>
  <si>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</si>
  <si>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</si>
  <si>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</si>
  <si>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</si>
  <si>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</si>
  <si>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</si>
  <si>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</si>
  <si>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</si>
  <si>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</si>
  <si>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</si>
  <si>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</si>
  <si>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</si>
  <si>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</si>
  <si>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</si>
  <si>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</si>
  <si>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</si>
  <si>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</si>
  <si>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</si>
  <si>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</si>
  <si>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</si>
  <si>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</si>
  <si>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</si>
  <si>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</si>
  <si>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</si>
  <si>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</si>
  <si>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</si>
  <si>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</si>
  <si>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</si>
  <si>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</si>
  <si>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</si>
  <si>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</si>
  <si>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</si>
  <si>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</si>
  <si>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</si>
  <si>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</si>
  <si>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</si>
  <si>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</si>
  <si>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</si>
  <si>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</si>
  <si>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</si>
  <si>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</si>
  <si>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</si>
  <si>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</si>
  <si>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</si>
  <si>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</si>
  <si>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</si>
  <si>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</si>
  <si>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</si>
  <si>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</si>
  <si>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</si>
  <si>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</si>
  <si>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</si>
  <si>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</si>
  <si>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</si>
  <si>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</si>
  <si>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</si>
  <si>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</si>
  <si>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</si>
  <si>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</si>
  <si>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</si>
  <si>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</si>
  <si>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</si>
  <si>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</si>
  <si>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</si>
  <si>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</si>
  <si>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</si>
  <si>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</si>
  <si>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</si>
  <si>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</si>
  <si>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</si>
  <si>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</si>
  <si>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</si>
  <si>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</si>
  <si>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</si>
  <si>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</si>
  <si>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</si>
  <si>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</si>
  <si>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</si>
  <si>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</si>
  <si>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</si>
  <si>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</si>
  <si>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</si>
  <si>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</si>
  <si>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</si>
  <si>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</si>
  <si>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</si>
  <si>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</si>
  <si>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</si>
  <si>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</si>
  <si>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</si>
  <si>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</si>
  <si>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</si>
  <si>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</si>
  <si>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</si>
  <si>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</si>
  <si>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</si>
  <si>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</si>
  <si>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</si>
  <si>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</si>
  <si>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</si>
  <si>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</si>
  <si>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</si>
  <si>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</si>
  <si>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</si>
  <si>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</si>
  <si>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</si>
  <si>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</si>
  <si>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</si>
  <si>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</si>
  <si>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</si>
  <si>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</si>
  <si>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</si>
  <si>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</si>
  <si>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</si>
  <si>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</si>
  <si>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</si>
  <si>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</si>
  <si>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</si>
  <si>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</si>
  <si>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</si>
  <si>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</si>
  <si>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</si>
  <si>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</si>
  <si>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</si>
  <si>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</si>
  <si>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</si>
  <si>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</si>
  <si>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</si>
  <si>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</si>
  <si>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</si>
  <si>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</si>
  <si>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</si>
  <si>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</si>
  <si>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</si>
  <si>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</si>
  <si>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</si>
  <si>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</si>
  <si>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</si>
  <si>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</si>
  <si>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</si>
  <si>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</si>
  <si>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</si>
  <si>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</si>
  <si>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</si>
  <si>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</si>
  <si>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</si>
  <si>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</si>
  <si>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</si>
  <si>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</si>
  <si>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</si>
  <si>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</si>
  <si>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</si>
  <si>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</si>
  <si>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</si>
  <si>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</si>
  <si>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</si>
  <si>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</si>
  <si>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</si>
  <si>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</si>
  <si>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</si>
  <si>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</si>
  <si>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</si>
  <si>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</si>
  <si>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</si>
  <si>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</si>
  <si>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</si>
  <si>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</si>
  <si>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</si>
  <si>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</si>
  <si>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</si>
  <si>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</si>
  <si>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</si>
  <si>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</si>
  <si>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</si>
  <si>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</si>
  <si>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</si>
  <si>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</si>
  <si>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</si>
  <si>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</si>
  <si>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</si>
  <si>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</si>
  <si>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</si>
  <si>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</si>
  <si>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</si>
  <si>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</si>
  <si>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</si>
  <si>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</si>
  <si>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</si>
  <si>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</si>
  <si>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</si>
  <si>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</si>
  <si>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</si>
  <si>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</si>
  <si>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</si>
  <si>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</si>
  <si>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</si>
  <si>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</si>
  <si>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</si>
  <si>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</si>
  <si>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</si>
  <si>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</si>
  <si>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</si>
  <si>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</si>
  <si>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</si>
  <si>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</si>
  <si>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</si>
  <si>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</si>
  <si>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</si>
  <si>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</si>
  <si>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</si>
  <si>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</si>
  <si>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</si>
  <si>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</si>
  <si>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</si>
  <si>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</si>
  <si>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</si>
  <si>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</si>
  <si>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</si>
  <si>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</si>
  <si>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</si>
  <si>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</si>
  <si>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</si>
  <si>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</si>
  <si>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</si>
  <si>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</si>
  <si>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</si>
  <si>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</si>
  <si>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</si>
  <si>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</si>
  <si>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</si>
  <si>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</si>
  <si>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</si>
  <si>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</si>
  <si>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</si>
  <si>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</si>
  <si>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</si>
  <si>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</si>
  <si>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</si>
  <si>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</si>
  <si>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</si>
  <si>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</si>
  <si>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</si>
  <si>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</si>
  <si>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</si>
  <si>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</si>
  <si>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</si>
  <si>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</si>
  <si>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</si>
  <si>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</si>
  <si>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</si>
  <si>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</si>
  <si>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</si>
  <si>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</si>
  <si>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</si>
  <si>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</si>
  <si>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</si>
  <si>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</si>
  <si>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</si>
  <si>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</si>
  <si>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</si>
  <si>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</si>
  <si>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</si>
  <si>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</si>
  <si>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</si>
  <si>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</si>
  <si>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</si>
  <si>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</si>
  <si>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</si>
  <si>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</si>
  <si>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</si>
  <si>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</si>
  <si>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</si>
  <si>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</si>
  <si>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</si>
  <si>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</si>
  <si>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</si>
  <si>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</si>
  <si>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</si>
  <si>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</si>
  <si>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</si>
  <si>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</si>
  <si>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</si>
  <si>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</si>
  <si>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</si>
  <si>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</si>
  <si>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</si>
  <si>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</si>
  <si>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</si>
  <si>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</si>
  <si>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</si>
  <si>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</si>
  <si>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</si>
  <si>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</si>
  <si>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</si>
  <si>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</si>
  <si>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</si>
  <si>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</si>
  <si>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</si>
  <si>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</si>
  <si>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</si>
  <si>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</si>
  <si>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</si>
  <si>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</si>
  <si>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</si>
  <si>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</si>
  <si>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</si>
  <si>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</si>
  <si>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</si>
  <si>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</si>
  <si>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</si>
  <si>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</si>
  <si>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</si>
  <si>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</si>
  <si>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</si>
  <si>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</si>
  <si>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</si>
  <si>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</si>
  <si>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</si>
  <si>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</si>
  <si>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</si>
  <si>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</si>
  <si>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</si>
  <si>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</si>
  <si>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</si>
  <si>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</si>
  <si>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</si>
  <si>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</si>
  <si>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</si>
  <si>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</si>
  <si>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</si>
  <si>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</si>
  <si>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</si>
  <si>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</si>
  <si>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</si>
  <si>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</si>
  <si>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</si>
  <si>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</si>
  <si>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</si>
  <si>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</si>
  <si>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</si>
  <si>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</si>
  <si>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</si>
  <si>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</si>
  <si>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</si>
  <si>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</si>
  <si>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</si>
  <si>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</si>
  <si>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</si>
  <si>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</si>
  <si>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</si>
  <si>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</si>
  <si>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</si>
  <si>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</si>
  <si>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</si>
  <si>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</si>
  <si>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</si>
  <si>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</si>
  <si>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</si>
  <si>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</si>
  <si>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</si>
  <si>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</si>
  <si>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</si>
  <si>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</si>
  <si>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</si>
  <si>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</si>
  <si>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</si>
  <si>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</si>
  <si>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</si>
  <si>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</si>
  <si>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</si>
  <si>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</si>
  <si>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</si>
  <si>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</si>
  <si>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</si>
  <si>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</si>
  <si>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</si>
  <si>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</si>
  <si>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</si>
  <si>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</si>
  <si>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</si>
  <si>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</si>
  <si>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</si>
  <si>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</si>
  <si>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</si>
  <si>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</si>
  <si>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</si>
  <si>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</si>
  <si>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</si>
  <si>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</si>
  <si>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</si>
  <si>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</si>
  <si>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</si>
  <si>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</si>
  <si>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</si>
  <si>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</si>
  <si>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</si>
  <si>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</si>
  <si>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</si>
  <si>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</si>
  <si>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</si>
  <si>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</si>
  <si>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</si>
  <si>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</si>
  <si>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</si>
  <si>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</si>
  <si>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</si>
  <si>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</si>
  <si>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</si>
  <si>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</si>
  <si>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</si>
  <si>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</si>
  <si>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</si>
  <si>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</si>
  <si>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</si>
  <si>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</si>
  <si>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</si>
  <si>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</si>
  <si>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</si>
  <si>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</si>
  <si>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</si>
  <si>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</si>
  <si>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</si>
  <si>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</si>
  <si>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</si>
  <si>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</si>
  <si>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</si>
  <si>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</si>
  <si>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</si>
  <si>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</si>
  <si>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</si>
  <si>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</si>
  <si>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</si>
  <si>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</si>
  <si>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</si>
  <si>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</si>
  <si>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</si>
  <si>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</si>
  <si>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</si>
  <si>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</si>
  <si>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</si>
  <si>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</si>
  <si>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</si>
  <si>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</si>
  <si>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</si>
  <si>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</si>
  <si>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</si>
  <si>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</si>
  <si>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</si>
  <si>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</si>
  <si>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</si>
  <si>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</si>
  <si>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</si>
  <si>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</si>
  <si>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</si>
  <si>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</si>
  <si>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</si>
  <si>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</si>
  <si>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</si>
  <si>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</si>
  <si>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</si>
  <si>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</si>
  <si>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</si>
  <si>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</si>
  <si>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</si>
  <si>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</si>
  <si>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</si>
  <si>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</si>
  <si>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</si>
  <si>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</si>
  <si>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</si>
  <si>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</si>
  <si>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</si>
  <si>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</si>
  <si>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</si>
  <si>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</si>
  <si>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</si>
  <si>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</si>
  <si>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</si>
  <si>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</si>
  <si>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</si>
  <si>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</si>
  <si>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</si>
  <si>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</si>
  <si>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</si>
  <si>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</si>
  <si>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</si>
  <si>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</si>
  <si>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</si>
  <si>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</si>
  <si>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</si>
  <si>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</si>
  <si>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</si>
  <si>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</si>
  <si>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</si>
  <si>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</si>
  <si>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</si>
  <si>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</si>
  <si>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</si>
  <si>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</si>
  <si>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</si>
  <si>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</si>
  <si>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</si>
  <si>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</si>
  <si>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</si>
  <si>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</si>
  <si>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</si>
  <si>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</si>
  <si>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</si>
  <si>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</si>
  <si>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</si>
  <si>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</si>
  <si>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</si>
  <si>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</si>
  <si>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</si>
  <si>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</si>
  <si>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</si>
  <si>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</si>
  <si>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</si>
  <si>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</si>
  <si>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</si>
  <si>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</si>
  <si>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</si>
  <si>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</si>
  <si>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</si>
  <si>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</si>
  <si>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</si>
  <si>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</si>
  <si>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</si>
  <si>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</si>
  <si>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</si>
  <si>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</si>
  <si>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</si>
  <si>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</si>
  <si>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</si>
  <si>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</si>
  <si>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</si>
  <si>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</si>
  <si>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</si>
  <si>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</si>
  <si>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</si>
  <si>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</si>
  <si>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</si>
  <si>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</si>
  <si>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</si>
  <si>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</si>
  <si>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</si>
  <si>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</si>
  <si>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</si>
  <si>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</si>
  <si>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</si>
  <si>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</si>
  <si>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</si>
  <si>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</si>
  <si>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</si>
  <si>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</si>
  <si>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</si>
  <si>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</si>
  <si>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</si>
  <si>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</si>
  <si>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</si>
  <si>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</si>
  <si>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</si>
  <si>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</si>
  <si>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</si>
  <si>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</si>
  <si>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</si>
  <si>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</si>
  <si>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</si>
  <si>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</si>
  <si>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</si>
  <si>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</si>
  <si>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</si>
  <si>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</si>
  <si>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</si>
  <si>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</si>
  <si>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</si>
  <si>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</si>
  <si>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</si>
  <si>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</si>
  <si>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</si>
  <si>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</si>
  <si>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</si>
  <si>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</si>
  <si>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</si>
  <si>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</si>
  <si>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</si>
  <si>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</si>
  <si>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</si>
  <si>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</si>
  <si>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</si>
  <si>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</si>
  <si>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</si>
  <si>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</si>
  <si>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</si>
  <si>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</si>
  <si>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</si>
  <si>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</si>
  <si>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</si>
  <si>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</si>
  <si>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</si>
  <si>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</si>
  <si>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</si>
  <si>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</si>
  <si>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</si>
  <si>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</si>
  <si>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</si>
  <si>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</si>
  <si>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</si>
  <si>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</si>
  <si>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</si>
  <si>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</si>
  <si>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</si>
  <si>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</si>
  <si>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</si>
  <si>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</si>
  <si>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</si>
  <si>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</si>
  <si>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</si>
  <si>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</si>
  <si>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</si>
  <si>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</si>
  <si>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</si>
  <si>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</si>
  <si>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</si>
  <si>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</si>
  <si>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</si>
  <si>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</si>
  <si>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</si>
  <si>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</si>
  <si>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</si>
  <si>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</si>
  <si>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</si>
  <si>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</si>
  <si>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</si>
  <si>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</si>
  <si>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</si>
  <si>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</si>
  <si>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</si>
  <si>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</si>
  <si>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</si>
  <si>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</si>
  <si>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</si>
  <si>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</si>
  <si>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</si>
  <si>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</si>
  <si>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</si>
  <si>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</si>
  <si>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</si>
  <si>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</si>
  <si>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</si>
  <si>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</si>
  <si>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</si>
  <si>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</si>
  <si>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</si>
  <si>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</si>
  <si>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</si>
  <si>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</si>
  <si>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</si>
  <si>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</si>
  <si>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</si>
  <si>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</si>
  <si>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</si>
  <si>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</si>
  <si>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</si>
  <si>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</si>
  <si>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</si>
  <si>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</si>
  <si>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</si>
  <si>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</si>
  <si>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</si>
  <si>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</si>
  <si>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</si>
  <si>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</si>
  <si>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</si>
  <si>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</si>
  <si>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</si>
  <si>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</si>
  <si>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</si>
  <si>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</si>
  <si>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</si>
  <si>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</si>
  <si>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</si>
  <si>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</si>
  <si>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</si>
  <si>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</si>
  <si>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</si>
  <si>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</si>
  <si>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</si>
  <si>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</si>
  <si>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</si>
  <si>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</si>
  <si>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</si>
  <si>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</si>
  <si>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</si>
  <si>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</si>
  <si>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</si>
  <si>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</si>
  <si>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</si>
  <si>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</si>
  <si>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</si>
  <si>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</si>
  <si>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</si>
  <si>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</si>
  <si>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</si>
  <si>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</si>
  <si>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</si>
  <si>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</si>
  <si>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</si>
  <si>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</si>
  <si>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</si>
  <si>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</si>
  <si>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</si>
  <si>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</si>
  <si>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</si>
  <si>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</si>
  <si>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</si>
  <si>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</si>
  <si>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</si>
  <si>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</si>
  <si>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</si>
  <si>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</si>
  <si>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</si>
  <si>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</si>
  <si>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</si>
  <si>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</si>
  <si>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</si>
  <si>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</si>
  <si>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</si>
  <si>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</si>
  <si>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</si>
  <si>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</si>
  <si>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</si>
  <si>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</si>
  <si>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</si>
  <si>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</si>
  <si>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</si>
  <si>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</si>
  <si>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</si>
  <si>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</si>
  <si>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</si>
  <si>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</si>
  <si>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</si>
  <si>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</si>
  <si>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</si>
  <si>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</si>
  <si>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</si>
  <si>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</si>
  <si>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</si>
  <si>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</si>
  <si>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</si>
  <si>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</si>
  <si>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</si>
  <si>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</si>
  <si>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</si>
  <si>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</si>
  <si>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</si>
  <si>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</si>
  <si>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</si>
  <si>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</si>
  <si>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</si>
  <si>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</si>
  <si>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</si>
  <si>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</si>
  <si>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</si>
  <si>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</si>
  <si>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</si>
  <si>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</si>
  <si>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</si>
  <si>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</si>
  <si>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</si>
  <si>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</si>
  <si>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</si>
  <si>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</si>
  <si>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</si>
  <si>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</si>
  <si>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</si>
  <si>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</si>
  <si>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</si>
  <si>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</si>
  <si>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</si>
  <si>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</si>
  <si>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</si>
  <si>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</si>
  <si>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</si>
  <si>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</si>
  <si>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</si>
  <si>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</si>
  <si>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</si>
  <si>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</si>
  <si>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</si>
  <si>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</si>
  <si>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</si>
  <si>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</si>
  <si>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</si>
  <si>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</si>
  <si>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</si>
  <si>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</si>
  <si>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</si>
  <si>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</si>
  <si>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</si>
  <si>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</si>
  <si>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</si>
  <si>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</si>
  <si>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</si>
  <si>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</si>
  <si>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</si>
  <si>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</si>
  <si>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</si>
  <si>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</si>
  <si>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</si>
  <si>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</si>
  <si>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</si>
  <si>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</si>
  <si>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</si>
  <si>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</si>
  <si>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</si>
  <si>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</si>
  <si>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</si>
  <si>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</si>
  <si>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</si>
  <si>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</si>
  <si>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</si>
  <si>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</si>
  <si>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</si>
  <si>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</si>
  <si>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</si>
  <si>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</si>
  <si>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</si>
  <si>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</si>
  <si>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</si>
  <si>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</si>
  <si>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</si>
  <si>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</si>
  <si>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</si>
  <si>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</si>
  <si>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</si>
  <si>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</si>
  <si>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</si>
  <si>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</si>
  <si>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</si>
  <si>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</si>
  <si>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</si>
  <si>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</si>
  <si>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</si>
  <si>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</si>
  <si>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</si>
  <si>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</si>
  <si>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</si>
  <si>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</si>
  <si>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</si>
  <si>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</si>
  <si>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</si>
  <si>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</si>
  <si>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</si>
  <si>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</si>
  <si>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</si>
  <si>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</si>
  <si>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</si>
  <si>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</si>
  <si>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</si>
  <si>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</si>
  <si>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</si>
  <si>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</si>
  <si>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</si>
  <si>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</si>
  <si>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</si>
  <si>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</si>
  <si>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</si>
  <si>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</si>
  <si>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</si>
  <si>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</si>
  <si>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</si>
  <si>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</si>
  <si>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</si>
  <si>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</si>
  <si>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</si>
  <si>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</si>
  <si>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</si>
  <si>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</si>
  <si>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</si>
  <si>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</si>
  <si>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</si>
  <si>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</si>
  <si>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</si>
  <si>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</si>
  <si>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</si>
  <si>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</si>
  <si>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</si>
  <si>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</si>
  <si>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</si>
  <si>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</si>
  <si>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</si>
  <si>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</si>
  <si>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</si>
  <si>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</si>
  <si>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</si>
  <si>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</si>
  <si>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</si>
  <si>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</si>
  <si>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</si>
  <si>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</si>
  <si>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</si>
  <si>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</si>
  <si>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</si>
  <si>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</si>
  <si>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</si>
  <si>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</si>
  <si>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</si>
  <si>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</si>
  <si>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</si>
  <si>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</si>
  <si>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</si>
  <si>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</si>
  <si>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</si>
  <si>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</si>
  <si>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</si>
  <si>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</si>
  <si>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</si>
  <si>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</si>
  <si>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</si>
  <si>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</si>
  <si>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</si>
  <si>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</si>
  <si>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</si>
  <si>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</si>
  <si>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</si>
  <si>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</si>
  <si>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</si>
  <si>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</si>
  <si>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</si>
  <si>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</si>
  <si>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</si>
  <si>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</si>
  <si>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</si>
  <si>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</si>
  <si>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</si>
  <si>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</si>
  <si>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</si>
  <si>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</si>
  <si>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</si>
  <si>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</si>
  <si>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</si>
  <si>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</si>
  <si>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</si>
  <si>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</si>
  <si>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</si>
  <si>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</si>
  <si>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</si>
  <si>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</si>
  <si>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</si>
  <si>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</si>
  <si>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</si>
  <si>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</si>
  <si>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</si>
  <si>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</si>
  <si>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</si>
  <si>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</si>
  <si>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</si>
  <si>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</si>
  <si>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</si>
  <si>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</si>
  <si>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</si>
  <si>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</si>
  <si>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</si>
  <si>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</si>
  <si>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</si>
  <si>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</si>
  <si>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</si>
  <si>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</si>
  <si>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</si>
  <si>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</si>
  <si>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</si>
  <si>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</si>
  <si>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</si>
  <si>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</si>
  <si>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</si>
  <si>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</si>
  <si>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</si>
  <si>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</si>
  <si>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</si>
  <si>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</si>
  <si>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</si>
  <si>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</si>
  <si>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</si>
  <si>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</si>
  <si>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</si>
  <si>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</si>
  <si>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</si>
  <si>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</si>
  <si>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</si>
  <si>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</si>
  <si>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</si>
  <si>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</si>
  <si>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</si>
  <si>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</si>
  <si>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</si>
  <si>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</si>
  <si>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</si>
  <si>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</si>
  <si>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</si>
  <si>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</si>
  <si>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</si>
  <si>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</si>
  <si>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</si>
  <si>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</si>
  <si>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</si>
  <si>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</si>
  <si>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</si>
  <si>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</si>
  <si>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</si>
  <si>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</si>
  <si>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</si>
  <si>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</si>
  <si>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</si>
  <si>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</si>
  <si>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</si>
  <si>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</si>
  <si>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</si>
  <si>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</si>
  <si>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</si>
  <si>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</si>
  <si>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</si>
  <si>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</si>
  <si>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</si>
  <si>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</si>
  <si>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</si>
  <si>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</si>
  <si>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</si>
  <si>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</si>
  <si>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</si>
  <si>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</si>
  <si>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</si>
  <si>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</si>
  <si>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</si>
  <si>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</si>
  <si>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</si>
  <si>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</si>
  <si>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</si>
  <si>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</si>
  <si>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</si>
  <si>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</si>
  <si>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</si>
  <si>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</si>
  <si>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</si>
  <si>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</si>
  <si>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</si>
  <si>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</si>
  <si>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</si>
  <si>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</si>
  <si>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</si>
  <si>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</si>
  <si>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</si>
  <si>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</si>
  <si>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</si>
  <si>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</si>
  <si>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</si>
  <si>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</si>
  <si>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</si>
  <si>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</si>
  <si>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</si>
  <si>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</si>
  <si>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</si>
  <si>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</si>
  <si>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</si>
  <si>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</si>
  <si>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</si>
  <si>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</si>
  <si>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</si>
  <si>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</si>
  <si>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</si>
  <si>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</si>
  <si>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</si>
  <si>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</si>
  <si>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</si>
  <si>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</si>
  <si>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</si>
  <si>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</si>
  <si>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</si>
  <si>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</si>
  <si>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</si>
  <si>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</si>
  <si>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</si>
  <si>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</si>
  <si>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</si>
  <si>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</si>
  <si>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</si>
  <si>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</si>
  <si>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</si>
  <si>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</si>
  <si>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</si>
  <si>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</si>
  <si>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</si>
  <si>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</si>
  <si>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</si>
  <si>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</si>
  <si>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</si>
  <si>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</si>
  <si>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</si>
  <si>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</si>
  <si>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</si>
  <si>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</si>
  <si>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</si>
  <si>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</si>
  <si>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</si>
  <si>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</si>
  <si>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</si>
  <si>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</si>
  <si>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</si>
  <si>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</si>
  <si>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</si>
  <si>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</si>
  <si>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</si>
  <si>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</si>
  <si>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</si>
  <si>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</si>
  <si>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</si>
  <si>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</si>
  <si>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</si>
  <si>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</si>
  <si>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</si>
  <si>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</si>
  <si>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</si>
  <si>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</si>
  <si>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</si>
  <si>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</si>
  <si>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</si>
  <si>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</si>
  <si>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</si>
  <si>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</si>
  <si>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</si>
  <si>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</si>
  <si>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</si>
  <si>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</si>
  <si>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</si>
  <si>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</si>
  <si>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</si>
  <si>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</si>
  <si>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</si>
  <si>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</si>
  <si>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</si>
  <si>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</si>
  <si>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</si>
  <si>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</si>
  <si>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</si>
  <si>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</si>
  <si>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</si>
  <si>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</si>
  <si>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</si>
  <si>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</si>
  <si>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</si>
  <si>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</si>
  <si>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</si>
  <si>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</si>
  <si>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</si>
  <si>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</si>
  <si>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</si>
  <si>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</si>
  <si>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</si>
  <si>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</si>
  <si>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</si>
  <si>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</si>
  <si>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</si>
  <si>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</si>
  <si>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</si>
  <si>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</si>
  <si>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</si>
  <si>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</si>
  <si>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</si>
  <si>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</si>
  <si>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</si>
  <si>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</si>
  <si>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</si>
  <si>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</si>
  <si>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</si>
  <si>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</si>
  <si>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</si>
  <si>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</si>
  <si>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</si>
  <si>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</si>
  <si>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</si>
  <si>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</si>
  <si>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</si>
  <si>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</si>
  <si>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</si>
  <si>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</si>
  <si>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</si>
  <si>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</si>
  <si>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</si>
  <si>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</si>
  <si>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</si>
  <si>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</si>
  <si>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</si>
  <si>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</si>
  <si>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</si>
  <si>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</si>
  <si>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</si>
  <si>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</si>
  <si>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</si>
  <si>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</si>
  <si>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</si>
  <si>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</si>
  <si>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</si>
  <si>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</si>
  <si>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</si>
  <si>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</si>
  <si>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</si>
  <si>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</si>
  <si>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</si>
  <si>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</si>
  <si>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</si>
  <si>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</si>
  <si>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</si>
  <si>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</si>
  <si>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</si>
  <si>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</si>
  <si>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</si>
  <si>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</si>
  <si>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</si>
  <si>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</si>
  <si>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</si>
  <si>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</si>
  <si>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</si>
  <si>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</si>
  <si>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</si>
  <si>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</si>
  <si>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</si>
  <si>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</si>
  <si>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</si>
  <si>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</si>
  <si>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</si>
  <si>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</si>
  <si>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</si>
  <si>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</si>
  <si>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</si>
  <si>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</si>
  <si>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</si>
  <si>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</si>
  <si>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</si>
  <si>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</si>
  <si>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</si>
  <si>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</si>
  <si>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</si>
  <si>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</si>
  <si>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</si>
  <si>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</si>
  <si>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</si>
  <si>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</si>
  <si>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</si>
  <si>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</si>
  <si>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</si>
  <si>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</si>
  <si>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</si>
  <si>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</si>
  <si>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</si>
  <si>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</si>
  <si>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</si>
  <si>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</si>
  <si>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</si>
  <si>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</si>
  <si>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</si>
  <si>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</si>
  <si>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</si>
  <si>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</si>
  <si>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</si>
  <si>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</si>
  <si>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</si>
  <si>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</si>
  <si>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</si>
  <si>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</si>
  <si>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</si>
  <si>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</si>
  <si>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</si>
  <si>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</si>
  <si>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</si>
  <si>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</si>
  <si>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</si>
  <si>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</si>
  <si>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</si>
  <si>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</si>
  <si>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</si>
  <si>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</si>
  <si>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</si>
  <si>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</si>
  <si>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</si>
  <si>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</si>
  <si>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</si>
  <si>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</si>
  <si>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</si>
  <si>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</si>
  <si>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</si>
  <si>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</si>
  <si>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</si>
  <si>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</si>
  <si>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</si>
  <si>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</si>
  <si>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</si>
  <si>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</si>
  <si>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</si>
  <si>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</si>
  <si>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</si>
  <si>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</si>
  <si>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</si>
  <si>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</si>
  <si>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</si>
  <si>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</si>
  <si>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</si>
  <si>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</si>
  <si>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</si>
  <si>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</si>
  <si>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</si>
  <si>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</si>
  <si>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</si>
  <si>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</si>
  <si>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</si>
  <si>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</si>
  <si>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</si>
  <si>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</si>
  <si>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</si>
  <si>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</si>
  <si>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</si>
  <si>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</si>
  <si>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</si>
  <si>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</si>
  <si>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</si>
  <si>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</si>
  <si>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</si>
  <si>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</si>
  <si>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</si>
  <si>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</si>
  <si>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</si>
  <si>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</si>
  <si>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</si>
  <si>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</si>
  <si>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</si>
  <si>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</si>
  <si>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</si>
  <si>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</si>
  <si>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</si>
  <si>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</si>
  <si>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</si>
  <si>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</si>
  <si>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</si>
  <si>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</si>
  <si>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</si>
  <si>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</si>
  <si>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</si>
  <si>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</si>
  <si>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</si>
  <si>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</si>
  <si>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</si>
  <si>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</si>
  <si>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</si>
  <si>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</si>
  <si>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</si>
  <si>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</si>
  <si>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</si>
  <si>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</si>
  <si>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</si>
  <si>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</si>
  <si>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</si>
  <si>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</si>
  <si>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</si>
  <si>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</si>
  <si>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</si>
  <si>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</si>
  <si>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</si>
  <si>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</si>
  <si>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</si>
  <si>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</si>
  <si>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</si>
  <si>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</si>
  <si>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</si>
  <si>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</si>
  <si>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</si>
  <si>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</si>
  <si>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</si>
  <si>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</si>
  <si>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</si>
  <si>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</si>
  <si>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</si>
  <si>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</si>
  <si>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</si>
  <si>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</si>
  <si>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</si>
  <si>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</si>
  <si>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</si>
  <si>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</si>
  <si>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</si>
  <si>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</si>
  <si>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</si>
  <si>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</si>
  <si>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</si>
  <si>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</si>
  <si>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</si>
  <si>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</si>
  <si>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</si>
  <si>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</si>
  <si>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</si>
  <si>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</si>
  <si>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</si>
  <si>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</si>
  <si>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</si>
  <si>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</si>
  <si>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</si>
  <si>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</si>
  <si>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</si>
  <si>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</si>
  <si>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</si>
  <si>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</si>
  <si>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</si>
  <si>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</si>
  <si>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</si>
  <si>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</si>
  <si>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</si>
  <si>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</si>
  <si>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</si>
  <si>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</si>
  <si>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</si>
  <si>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</si>
  <si>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</si>
  <si>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</si>
  <si>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</si>
  <si>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</si>
  <si>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</si>
  <si>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</si>
  <si>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</si>
  <si>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</si>
  <si>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</si>
  <si>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</si>
  <si>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</si>
  <si>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</si>
  <si>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</si>
  <si>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</si>
  <si>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</si>
  <si>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</si>
  <si>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</si>
  <si>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</si>
  <si>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</si>
  <si>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</si>
  <si>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</si>
  <si>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</si>
  <si>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</si>
  <si>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</si>
  <si>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</si>
  <si>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</si>
  <si>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</si>
  <si>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</si>
  <si>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</si>
  <si>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</si>
  <si>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</si>
  <si>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</si>
  <si>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</si>
  <si>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</si>
  <si>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</si>
  <si>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</si>
  <si>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</si>
  <si>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</si>
  <si>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</si>
  <si>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</si>
  <si>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</si>
  <si>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</si>
  <si>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</si>
  <si>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</si>
  <si>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</si>
  <si>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</si>
  <si>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</si>
  <si>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</si>
  <si>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</si>
  <si>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</si>
  <si>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</si>
  <si>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</si>
  <si>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</si>
  <si>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</si>
  <si>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</si>
  <si>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</si>
  <si>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</si>
  <si>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</si>
  <si>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</si>
  <si>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</si>
  <si>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</si>
  <si>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</si>
  <si>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</si>
  <si>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</si>
  <si>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</si>
  <si>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</si>
  <si>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</si>
  <si>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</si>
  <si>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</si>
  <si>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</si>
  <si>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</si>
  <si>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</si>
  <si>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</si>
  <si>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</si>
  <si>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</si>
  <si>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</si>
  <si>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</si>
  <si>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</si>
  <si>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</si>
  <si>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</si>
  <si>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</si>
  <si>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</si>
  <si>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</si>
  <si>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</si>
  <si>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</si>
  <si>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</si>
  <si>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</si>
  <si>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</si>
  <si>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</si>
  <si>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</si>
  <si>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</si>
  <si>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</si>
  <si>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</si>
  <si>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</si>
  <si>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</si>
  <si>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</si>
  <si>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</si>
  <si>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</si>
  <si>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</si>
  <si>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</si>
  <si>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</si>
  <si>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</si>
  <si>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</si>
  <si>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</si>
  <si>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</si>
  <si>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</si>
  <si>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</si>
  <si>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</si>
  <si>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</si>
  <si>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</si>
  <si>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</si>
  <si>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</si>
  <si>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</si>
  <si>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</si>
  <si>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</si>
  <si>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</si>
  <si>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</si>
  <si>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</si>
  <si>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</si>
  <si>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</si>
  <si>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</si>
  <si>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</si>
  <si>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</si>
  <si>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</si>
  <si>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</si>
  <si>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</si>
  <si>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</si>
  <si>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</si>
  <si>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</si>
  <si>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</si>
  <si>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</si>
  <si>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</si>
  <si>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</si>
  <si>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</si>
  <si>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</si>
  <si>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</si>
  <si>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</si>
  <si>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</si>
  <si>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</si>
  <si>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</si>
  <si>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</si>
  <si>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</si>
  <si>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</si>
  <si>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</si>
  <si>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</si>
  <si>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</si>
  <si>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</si>
  <si>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</si>
  <si>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</si>
  <si>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</si>
  <si>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</si>
  <si>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</si>
  <si>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</si>
  <si>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</si>
  <si>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</si>
  <si>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</si>
  <si>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</si>
  <si>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</si>
  <si>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</si>
  <si>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</si>
  <si>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</si>
  <si>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</si>
  <si>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</si>
  <si>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</si>
  <si>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</si>
  <si>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</si>
  <si>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</si>
  <si>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</si>
  <si>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</si>
  <si>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</si>
  <si>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</si>
  <si>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</si>
  <si>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</si>
  <si>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</si>
  <si>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</si>
  <si>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</si>
  <si>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</si>
  <si>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</si>
  <si>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</si>
  <si>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</si>
  <si>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</si>
  <si>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</si>
  <si>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</si>
  <si>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</si>
  <si>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</si>
  <si>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</si>
  <si>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</si>
  <si>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</si>
  <si>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</si>
  <si>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</si>
  <si>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</si>
  <si>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</si>
  <si>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</si>
  <si>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</si>
  <si>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</si>
  <si>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</si>
  <si>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</si>
  <si>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</si>
  <si>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</si>
  <si>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</si>
  <si>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</si>
  <si>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</si>
  <si>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</si>
  <si>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</si>
  <si>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</si>
  <si>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</si>
  <si>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</si>
  <si>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</si>
  <si>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</si>
  <si>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</si>
  <si>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</si>
  <si>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</si>
  <si>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</si>
  <si>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</si>
  <si>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</si>
  <si>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</si>
  <si>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</si>
  <si>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</si>
  <si>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</si>
  <si>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</si>
  <si>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</si>
  <si>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</si>
  <si>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</si>
  <si>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</si>
  <si>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</si>
  <si>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</si>
  <si>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</si>
  <si>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</si>
  <si>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</si>
  <si>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</si>
  <si>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</si>
  <si>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</si>
  <si>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</si>
  <si>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</si>
  <si>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</si>
  <si>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</si>
  <si>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</si>
  <si>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</si>
  <si>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</si>
  <si>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</si>
  <si>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</si>
  <si>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</si>
  <si>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</si>
  <si>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</si>
  <si>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</si>
  <si>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</si>
  <si>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</si>
  <si>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</si>
  <si>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</si>
  <si>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</si>
  <si>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</si>
  <si>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</si>
  <si>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</si>
  <si>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</si>
  <si>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</si>
  <si>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</si>
  <si>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</si>
  <si>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</si>
  <si>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</si>
  <si>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</si>
  <si>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</si>
  <si>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</si>
  <si>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</si>
  <si>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</si>
  <si>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</si>
  <si>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</si>
  <si>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</si>
  <si>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</si>
  <si>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</si>
  <si>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</si>
  <si>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</si>
  <si>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</si>
  <si>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</si>
  <si>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</si>
  <si>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</si>
  <si>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</si>
  <si>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</si>
  <si>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</si>
  <si>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</si>
  <si>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</si>
  <si>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</si>
  <si>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</si>
  <si>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</si>
  <si>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</si>
  <si>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</si>
  <si>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</si>
  <si>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</si>
  <si>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</si>
  <si>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</si>
  <si>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</si>
  <si>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</si>
  <si>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</si>
  <si>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</si>
  <si>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</si>
  <si>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</si>
  <si>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</si>
  <si>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</si>
  <si>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</si>
  <si>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</si>
  <si>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</si>
  <si>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</si>
  <si>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</si>
  <si>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</si>
  <si>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</si>
  <si>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</si>
  <si>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</si>
  <si>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</si>
  <si>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</si>
  <si>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</si>
  <si>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</si>
  <si>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</si>
  <si>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</si>
  <si>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</si>
  <si>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</si>
  <si>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</si>
  <si>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</si>
  <si>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</si>
  <si>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</si>
  <si>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</si>
  <si>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</si>
  <si>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</si>
  <si>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</si>
  <si>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</si>
  <si>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</si>
  <si>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</si>
  <si>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</si>
  <si>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</si>
  <si>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</si>
  <si>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</si>
  <si>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</si>
  <si>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</si>
  <si>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</si>
  <si>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</si>
  <si>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</si>
  <si>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</si>
  <si>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</si>
  <si>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</si>
  <si>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</si>
  <si>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</si>
  <si>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</si>
  <si>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</si>
  <si>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</si>
  <si>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</si>
  <si>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</si>
  <si>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</si>
  <si>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</si>
  <si>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</si>
  <si>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</si>
  <si>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</si>
  <si>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</si>
  <si>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</si>
  <si>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</si>
  <si>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</si>
  <si>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</si>
  <si>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</si>
  <si>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</si>
  <si>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</si>
  <si>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</si>
  <si>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</si>
  <si>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</si>
  <si>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</si>
  <si>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</si>
  <si>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</si>
  <si>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</si>
  <si>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</si>
  <si>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</si>
  <si>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</si>
  <si>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</si>
  <si>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</si>
  <si>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</si>
  <si>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</si>
  <si>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</si>
  <si>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</si>
  <si>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</si>
  <si>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</si>
  <si>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</si>
  <si>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</si>
  <si>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</si>
  <si>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</si>
  <si>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</si>
  <si>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</si>
  <si>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</si>
  <si>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</si>
  <si>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</si>
  <si>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</si>
  <si>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</si>
  <si>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</si>
  <si>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</si>
  <si>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</si>
  <si>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</si>
  <si>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</si>
  <si>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</si>
  <si>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</si>
  <si>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</si>
  <si>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</si>
  <si>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</si>
  <si>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</si>
  <si>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</si>
  <si>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</si>
  <si>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</si>
  <si>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</si>
  <si>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</si>
  <si>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</si>
  <si>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</si>
  <si>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</si>
  <si>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</si>
  <si>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</si>
  <si>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</si>
  <si>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</si>
  <si>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</si>
  <si>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</si>
  <si>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</si>
  <si>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</si>
  <si>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</si>
  <si>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</si>
  <si>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</si>
  <si>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</si>
  <si>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</si>
  <si>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</si>
  <si>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</si>
  <si>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</si>
  <si>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</si>
  <si>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</si>
  <si>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</si>
  <si>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</si>
  <si>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</si>
  <si>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</si>
  <si>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</si>
  <si>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</si>
  <si>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</si>
  <si>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</si>
  <si>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</si>
  <si>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</si>
  <si>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</si>
  <si>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</si>
  <si>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</si>
  <si>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</si>
  <si>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</si>
  <si>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</si>
  <si>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</si>
  <si>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</si>
  <si>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</si>
  <si>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</si>
  <si>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</si>
  <si>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</si>
  <si>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</si>
  <si>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</si>
  <si>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</si>
  <si>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</si>
  <si>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</si>
  <si>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</si>
  <si>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</si>
  <si>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</si>
  <si>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</si>
  <si>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</si>
  <si>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</si>
  <si>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</si>
  <si>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</si>
  <si>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</si>
  <si>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</si>
  <si>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</si>
  <si>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</si>
  <si>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</si>
  <si>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</si>
  <si>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</si>
  <si>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</si>
  <si>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</si>
  <si>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</si>
  <si>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</si>
  <si>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</si>
  <si>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</si>
  <si>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</si>
  <si>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</si>
  <si>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</si>
  <si>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</si>
  <si>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</si>
  <si>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</si>
  <si>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</si>
  <si>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</si>
  <si>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</si>
  <si>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</si>
  <si>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</si>
  <si>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</si>
  <si>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</si>
  <si>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</si>
  <si>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</si>
  <si>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</si>
  <si>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</si>
  <si>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</si>
  <si>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</si>
  <si>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</si>
  <si>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</si>
  <si>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</si>
  <si>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</si>
  <si>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</si>
  <si>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</si>
  <si>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</si>
  <si>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</si>
  <si>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</si>
  <si>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</si>
  <si>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</si>
  <si>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</si>
  <si>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</si>
  <si>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</si>
  <si>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</si>
  <si>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</si>
  <si>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</si>
  <si>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</si>
  <si>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</si>
  <si>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</si>
  <si>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</si>
  <si>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</si>
  <si>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</si>
  <si>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</si>
  <si>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</si>
  <si>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</si>
  <si>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</si>
  <si>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</si>
  <si>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</si>
  <si>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</si>
  <si>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</si>
  <si>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</si>
  <si>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</si>
  <si>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</si>
  <si>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</si>
  <si>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</si>
  <si>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</si>
  <si>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</si>
  <si>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</si>
  <si>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</si>
  <si>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</si>
  <si>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</si>
  <si>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</si>
  <si>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</si>
  <si>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</si>
  <si>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</si>
  <si>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</si>
  <si>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</si>
  <si>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</si>
  <si>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</si>
  <si>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</si>
  <si>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</si>
  <si>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</si>
  <si>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</si>
  <si>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</si>
  <si>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</si>
  <si>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</si>
  <si>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</si>
  <si>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</si>
  <si>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</si>
  <si>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</si>
  <si>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</si>
  <si>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</si>
  <si>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</si>
  <si>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</si>
  <si>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</si>
  <si>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</si>
  <si>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</si>
  <si>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</si>
  <si>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</si>
  <si>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</si>
  <si>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</si>
  <si>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</si>
  <si>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</si>
  <si>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</si>
  <si>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</si>
  <si>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</si>
  <si>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</si>
  <si>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</si>
  <si>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</si>
  <si>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</si>
  <si>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</si>
  <si>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</si>
  <si>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</si>
  <si>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</si>
  <si>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</si>
  <si>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</si>
  <si>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</si>
  <si>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</si>
  <si>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</si>
  <si>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</si>
  <si>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</si>
  <si>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</si>
  <si>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</si>
  <si>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</si>
  <si>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</si>
  <si>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</si>
  <si>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</si>
  <si>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</si>
  <si>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</si>
  <si>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</si>
  <si>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</si>
  <si>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</si>
  <si>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</si>
  <si>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</si>
  <si>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</si>
  <si>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</si>
  <si>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</si>
  <si>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</si>
  <si>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</si>
  <si>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</si>
  <si>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</si>
  <si>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</si>
  <si>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</si>
  <si>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</si>
  <si>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</si>
  <si>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</si>
  <si>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</si>
  <si>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</si>
  <si>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</si>
  <si>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</si>
  <si>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</si>
  <si>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</si>
  <si>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</si>
  <si>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</si>
  <si>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</si>
  <si>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</si>
  <si>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</si>
  <si>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</si>
  <si>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</si>
  <si>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</si>
  <si>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</si>
  <si>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</si>
  <si>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</si>
  <si>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</si>
  <si>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</si>
  <si>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</si>
  <si>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</si>
  <si>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</si>
  <si>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</si>
  <si>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</si>
  <si>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</si>
  <si>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</si>
  <si>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</si>
  <si>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</si>
  <si>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</si>
  <si>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</si>
  <si>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</si>
  <si>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</si>
  <si>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</si>
  <si>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</si>
  <si>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</si>
  <si>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</si>
  <si>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</si>
  <si>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</si>
  <si>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</si>
  <si>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</si>
  <si>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</si>
  <si>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</si>
  <si>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</si>
  <si>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</si>
  <si>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</si>
  <si>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</si>
  <si>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</si>
  <si>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</si>
  <si>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</si>
  <si>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</si>
  <si>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</si>
  <si>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</si>
  <si>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</si>
  <si>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</si>
  <si>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</si>
  <si>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</si>
  <si>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</si>
  <si>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</si>
  <si>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</si>
  <si>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</si>
  <si>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</si>
  <si>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</si>
  <si>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</si>
  <si>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</si>
  <si>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</si>
  <si>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</si>
  <si>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</si>
  <si>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</si>
  <si>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</si>
  <si>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</si>
  <si>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</si>
  <si>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</si>
  <si>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</si>
  <si>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</si>
  <si>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</si>
  <si>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</si>
  <si>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</si>
  <si>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</si>
  <si>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</si>
  <si>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</si>
  <si>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</si>
  <si>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</si>
  <si>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</si>
  <si>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</si>
  <si>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</si>
  <si>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</si>
  <si>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</si>
  <si>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</si>
  <si>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</si>
  <si>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</si>
  <si>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</si>
  <si>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</si>
  <si>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</si>
  <si>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</si>
  <si>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</si>
  <si>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</si>
  <si>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</si>
  <si>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</si>
  <si>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</si>
  <si>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</si>
  <si>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</si>
  <si>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</si>
  <si>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</si>
  <si>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</si>
  <si>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</si>
  <si>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</si>
  <si>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</si>
  <si>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</si>
  <si>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</si>
  <si>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</si>
  <si>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</si>
  <si>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</si>
  <si>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</si>
  <si>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</si>
  <si>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</si>
  <si>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</si>
  <si>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</si>
  <si>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</si>
  <si>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</si>
  <si>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</si>
  <si>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</si>
  <si>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</si>
  <si>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</si>
  <si>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</si>
  <si>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</si>
  <si>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</si>
  <si>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</si>
  <si>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</si>
  <si>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</si>
  <si>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</si>
  <si>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</si>
  <si>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</si>
  <si>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</si>
  <si>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</si>
  <si>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</si>
  <si>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</si>
  <si>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</si>
  <si>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</si>
  <si>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</si>
  <si>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</si>
  <si>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</si>
  <si>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</si>
  <si>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</si>
  <si>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</si>
  <si>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</si>
  <si>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</si>
  <si>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</si>
  <si>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</si>
  <si>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</si>
  <si>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</si>
  <si>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</si>
  <si>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</si>
  <si>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</si>
  <si>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</si>
  <si>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</si>
  <si>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</si>
  <si>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</si>
  <si>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</si>
  <si>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</si>
  <si>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</si>
  <si>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</si>
  <si>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</si>
  <si>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</si>
  <si>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</si>
  <si>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</si>
  <si>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</si>
  <si>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</si>
  <si>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</si>
  <si>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</si>
  <si>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</si>
  <si>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</si>
  <si>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</si>
  <si>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</si>
  <si>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</si>
  <si>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</si>
  <si>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</si>
  <si>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</si>
  <si>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</si>
  <si>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</si>
  <si>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</si>
  <si>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</si>
  <si>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</si>
  <si>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</si>
  <si>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</si>
  <si>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</si>
  <si>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</si>
  <si>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</si>
  <si>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</si>
  <si>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</si>
  <si>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</si>
  <si>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</si>
  <si>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</si>
  <si>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</si>
  <si>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</si>
  <si>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</si>
  <si>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</si>
  <si>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</si>
  <si>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</si>
  <si>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</si>
  <si>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</si>
  <si>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</si>
  <si>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</si>
  <si>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</si>
  <si>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</si>
  <si>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</si>
  <si>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</si>
  <si>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</si>
  <si>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</si>
  <si>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</si>
  <si>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</si>
  <si>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</si>
  <si>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</si>
  <si>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</si>
  <si>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</si>
  <si>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</si>
  <si>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</si>
  <si>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</si>
  <si>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</si>
  <si>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</si>
  <si>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</si>
  <si>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</si>
  <si>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</si>
  <si>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</si>
  <si>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</si>
  <si>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</si>
  <si>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</si>
  <si>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</si>
  <si>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</si>
  <si>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</si>
  <si>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</si>
  <si>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</si>
  <si>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</si>
  <si>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</si>
  <si>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</si>
  <si>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</si>
  <si>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</si>
  <si>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</si>
  <si>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</si>
  <si>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</si>
  <si>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</si>
  <si>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</si>
  <si>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</si>
  <si>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</si>
  <si>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</si>
  <si>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</si>
  <si>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</si>
  <si>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</si>
  <si>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</si>
  <si>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</si>
  <si>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</si>
  <si>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</si>
  <si>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</si>
  <si>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</si>
  <si>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</si>
  <si>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</si>
  <si>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</si>
  <si>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</si>
  <si>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</si>
  <si>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</si>
  <si>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</si>
  <si>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</si>
  <si>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</si>
  <si>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</si>
  <si>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</si>
  <si>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</si>
  <si>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</si>
  <si>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</si>
  <si>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</si>
  <si>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</si>
  <si>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</si>
  <si>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</si>
  <si>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</si>
  <si>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</si>
  <si>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</si>
  <si>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</si>
  <si>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</si>
  <si>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</si>
  <si>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</si>
  <si>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</si>
  <si>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</si>
  <si>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</si>
  <si>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</si>
  <si>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</si>
  <si>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</si>
  <si>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</si>
  <si>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</si>
  <si>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</si>
  <si>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</si>
  <si>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</si>
  <si>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</si>
  <si>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</si>
  <si>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</si>
  <si>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</si>
  <si>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</si>
  <si>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</si>
  <si>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</si>
  <si>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</si>
  <si>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</si>
  <si>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</si>
  <si>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</si>
  <si>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</si>
  <si>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</si>
  <si>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</si>
  <si>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</si>
  <si>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</si>
  <si>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</si>
  <si>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</si>
  <si>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</si>
  <si>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</si>
  <si>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</si>
  <si>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</si>
  <si>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</si>
  <si>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</si>
  <si>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</si>
  <si>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</si>
  <si>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</si>
  <si>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</si>
  <si>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</si>
  <si>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</si>
  <si>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</si>
  <si>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</si>
  <si>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</si>
  <si>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</si>
  <si>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</si>
  <si>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</si>
  <si>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</si>
  <si>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</si>
  <si>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</si>
  <si>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</si>
  <si>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</si>
  <si>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</si>
  <si>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</si>
  <si>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</si>
  <si>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</si>
  <si>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</si>
  <si>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</si>
  <si>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</si>
  <si>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</si>
  <si>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</si>
  <si>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</si>
  <si>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</si>
  <si>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</si>
  <si>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</si>
  <si>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</si>
  <si>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</si>
  <si>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</si>
  <si>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</si>
  <si>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</si>
  <si>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</si>
  <si>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</si>
  <si>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</si>
  <si>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</si>
  <si>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</si>
  <si>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</si>
  <si>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</si>
  <si>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</si>
  <si>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</si>
  <si>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</si>
  <si>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</si>
  <si>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</si>
  <si>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</si>
  <si>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</si>
  <si>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</si>
  <si>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</si>
  <si>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</si>
  <si>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</si>
  <si>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</si>
  <si>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</si>
  <si>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</si>
  <si>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</si>
  <si>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</si>
  <si>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</si>
  <si>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</si>
  <si>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</si>
  <si>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</si>
  <si>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</si>
  <si>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</si>
  <si>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</si>
  <si>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</si>
  <si>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</si>
  <si>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</si>
  <si>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</si>
  <si>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</si>
  <si>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</si>
  <si>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</si>
  <si>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</si>
  <si>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</si>
  <si>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</si>
  <si>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</si>
  <si>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</si>
  <si>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</si>
  <si>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</si>
  <si>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</si>
  <si>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</si>
  <si>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</si>
  <si>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</si>
  <si>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</si>
  <si>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</si>
  <si>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</si>
  <si>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</si>
  <si>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</si>
  <si>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</si>
  <si>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</si>
  <si>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</si>
  <si>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</si>
  <si>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</si>
  <si>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</si>
  <si>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</si>
  <si>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</si>
  <si>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</si>
  <si>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</si>
  <si>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</si>
  <si>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</si>
  <si>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</si>
  <si>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</si>
  <si>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</si>
  <si>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</si>
  <si>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</si>
  <si>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</si>
  <si>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</si>
  <si>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</si>
  <si>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</si>
  <si>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</si>
  <si>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</si>
  <si>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</si>
  <si>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</si>
  <si>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</si>
  <si>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</si>
  <si>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</si>
  <si>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</si>
  <si>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</si>
  <si>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</si>
  <si>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</si>
  <si>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</si>
  <si>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</si>
  <si>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</si>
  <si>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</si>
  <si>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</si>
  <si>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</si>
  <si>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</si>
  <si>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</si>
  <si>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</si>
  <si>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</si>
  <si>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</si>
  <si>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</si>
  <si>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</si>
  <si>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</si>
  <si>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</si>
  <si>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</si>
  <si>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</si>
  <si>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</si>
  <si>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</si>
  <si>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</si>
  <si>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</si>
  <si>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</si>
  <si>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</si>
  <si>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</si>
  <si>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</si>
  <si>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</si>
  <si>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</si>
  <si>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</si>
  <si>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</si>
  <si>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</si>
  <si>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</si>
  <si>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</si>
  <si>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</si>
  <si>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</si>
  <si>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</si>
  <si>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</si>
  <si>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</si>
  <si>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</si>
  <si>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</si>
  <si>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</si>
  <si>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</si>
  <si>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</si>
  <si>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</si>
  <si>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</si>
  <si>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</si>
  <si>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</si>
  <si>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</si>
  <si>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</si>
  <si>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</si>
  <si>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</si>
  <si>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</si>
  <si>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</si>
  <si>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</si>
  <si>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</si>
  <si>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</si>
  <si>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</si>
  <si>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</si>
  <si>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</si>
  <si>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</si>
  <si>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</si>
  <si>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</si>
  <si>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</si>
  <si>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</si>
  <si>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</si>
  <si>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</si>
  <si>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</si>
  <si>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</si>
  <si>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</si>
  <si>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</si>
  <si>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</si>
  <si>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</si>
  <si>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</si>
  <si>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</si>
  <si>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</si>
  <si>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</si>
  <si>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</si>
  <si>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</si>
  <si>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</si>
  <si>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</si>
  <si>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</si>
  <si>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</si>
  <si>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</si>
  <si>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</si>
  <si>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</si>
  <si>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</si>
  <si>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</si>
  <si>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</si>
  <si>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</si>
  <si>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</si>
  <si>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</si>
  <si>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</si>
  <si>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</si>
  <si>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</si>
  <si>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</si>
  <si>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</si>
  <si>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</si>
  <si>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</si>
  <si>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</si>
  <si>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</si>
  <si>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</si>
  <si>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</si>
  <si>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</si>
  <si>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</si>
  <si>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</si>
  <si>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</si>
  <si>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</si>
  <si>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</si>
  <si>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</si>
  <si>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</si>
  <si>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</si>
  <si>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</si>
  <si>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</si>
  <si>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</si>
  <si>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</si>
  <si>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</si>
  <si>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</si>
  <si>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</si>
  <si>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</si>
  <si>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</si>
  <si>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</si>
  <si>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</si>
  <si>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</si>
  <si>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</si>
  <si>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</si>
  <si>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</si>
  <si>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</si>
  <si>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</si>
  <si>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</si>
  <si>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</si>
  <si>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</si>
  <si>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</si>
  <si>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</si>
  <si>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</si>
  <si>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</si>
  <si>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</si>
  <si>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</si>
  <si>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</si>
  <si>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</si>
  <si>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</si>
  <si>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</si>
  <si>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</si>
  <si>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</si>
  <si>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</si>
  <si>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</si>
  <si>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</si>
  <si>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</si>
  <si>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</si>
  <si>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</si>
  <si>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</si>
  <si>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</si>
  <si>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</si>
  <si>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</si>
  <si>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</si>
  <si>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</si>
  <si>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</si>
  <si>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</si>
  <si>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</si>
  <si>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</si>
  <si>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</si>
  <si>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</si>
  <si>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</si>
  <si>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</si>
  <si>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</si>
  <si>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</si>
  <si>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</si>
  <si>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</si>
  <si>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</si>
  <si>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</si>
  <si>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</si>
  <si>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</si>
  <si>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</si>
  <si>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</si>
  <si>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</si>
  <si>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</si>
  <si>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</si>
  <si>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</si>
  <si>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</si>
  <si>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</si>
  <si>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</si>
  <si>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</si>
  <si>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</si>
  <si>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</si>
  <si>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</si>
  <si>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</si>
  <si>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</si>
  <si>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</si>
  <si>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</si>
  <si>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</si>
  <si>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</si>
  <si>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</si>
  <si>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</si>
  <si>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</si>
  <si>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</si>
  <si>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</si>
  <si>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</si>
  <si>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</si>
  <si>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</si>
  <si>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</si>
  <si>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</si>
  <si>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</si>
  <si>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</si>
  <si>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</si>
  <si>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</si>
  <si>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</si>
  <si>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</si>
  <si>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</si>
  <si>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</si>
  <si>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</si>
  <si>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</si>
  <si>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</si>
  <si>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</si>
  <si>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</si>
  <si>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</si>
  <si>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</si>
  <si>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</si>
  <si>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</si>
  <si>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</si>
  <si>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</si>
  <si>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</si>
  <si>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</si>
  <si>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</si>
  <si>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</si>
  <si>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</si>
  <si>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</si>
  <si>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</si>
  <si>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</si>
  <si>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</si>
  <si>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</si>
  <si>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</si>
  <si>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</si>
  <si>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</si>
  <si>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</si>
  <si>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</si>
  <si>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</si>
  <si>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</si>
  <si>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</si>
  <si>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</si>
  <si>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</si>
  <si>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</si>
  <si>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</si>
  <si>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</si>
  <si>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</si>
  <si>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</si>
  <si>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</si>
  <si>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</si>
  <si>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</si>
  <si>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</si>
  <si>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</si>
  <si>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</si>
  <si>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</si>
  <si>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</si>
  <si>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</si>
  <si>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</si>
  <si>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</si>
  <si>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</si>
  <si>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</si>
  <si>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</si>
  <si>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</si>
  <si>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</si>
  <si>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</si>
  <si>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</si>
  <si>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</si>
  <si>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</si>
  <si>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</si>
  <si>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</si>
  <si>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</si>
  <si>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</si>
  <si>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</si>
  <si>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</si>
  <si>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</si>
  <si>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</si>
  <si>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</si>
  <si>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</si>
  <si>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</si>
  <si>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</si>
  <si>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</si>
  <si>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</si>
  <si>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</si>
  <si>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</si>
  <si>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</si>
  <si>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</si>
  <si>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</si>
  <si>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</si>
  <si>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</si>
  <si>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</si>
  <si>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</si>
  <si>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</si>
  <si>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</si>
  <si>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</si>
  <si>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</si>
  <si>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</si>
  <si>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</si>
  <si>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</si>
  <si>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</si>
  <si>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</si>
  <si>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</si>
  <si>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</si>
  <si>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</si>
  <si>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</si>
  <si>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</si>
  <si>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</si>
  <si>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</si>
  <si>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</si>
  <si>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</si>
  <si>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</si>
  <si>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</si>
  <si>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</si>
  <si>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</si>
  <si>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</si>
  <si>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</si>
  <si>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</si>
  <si>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</si>
  <si>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</si>
  <si>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</si>
  <si>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</si>
  <si>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</si>
  <si>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</si>
  <si>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</si>
  <si>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</si>
  <si>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</si>
  <si>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</si>
  <si>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</si>
  <si>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</si>
  <si>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</si>
  <si>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</si>
  <si>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</si>
  <si>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</si>
  <si>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</si>
  <si>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</si>
  <si>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</si>
  <si>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</si>
  <si>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</si>
  <si>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</si>
  <si>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</si>
  <si>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</si>
  <si>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</si>
  <si>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</si>
  <si>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</si>
  <si>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Producción (t)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</si>
  <si>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</si>
  <si>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</si>
  <si>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</si>
  <si>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</si>
  <si>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</si>
  <si>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</si>
  <si>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</si>
  <si>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</si>
  <si>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</si>
  <si>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</si>
  <si>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</si>
  <si>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</si>
  <si>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</si>
  <si>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</si>
  <si>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</si>
  <si>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</si>
  <si>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</si>
  <si>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</si>
  <si>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</si>
  <si>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</si>
  <si>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</si>
  <si>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</si>
  <si>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</si>
  <si>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</si>
  <si>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</si>
  <si>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</si>
  <si>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</si>
  <si>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</si>
  <si>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</si>
  <si>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</si>
  <si>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</si>
  <si>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</si>
  <si>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</si>
  <si>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</si>
  <si>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</si>
  <si>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</si>
  <si>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</si>
  <si>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</si>
  <si>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</si>
  <si>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</si>
  <si>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</si>
  <si>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</si>
  <si>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</si>
  <si>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</si>
  <si>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</si>
  <si>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</si>
  <si>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</si>
  <si>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</si>
  <si>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</si>
  <si>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</si>
  <si>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</si>
  <si>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</si>
  <si>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</si>
  <si>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</si>
  <si>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</si>
  <si>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</si>
  <si>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</si>
  <si>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</si>
  <si>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</si>
  <si>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</si>
  <si>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</si>
  <si>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</si>
  <si>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</si>
  <si>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</si>
  <si>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</si>
  <si>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</si>
  <si>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</si>
  <si>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Reporte 360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</si>
  <si>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</si>
  <si>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</si>
  <si>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</si>
  <si>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</si>
  <si>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</si>
  <si>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</si>
  <si>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</si>
  <si>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</si>
  <si>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</si>
  <si>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</si>
  <si>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</si>
  <si>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</si>
  <si>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</si>
  <si>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</si>
  <si>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</si>
  <si>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</si>
  <si>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</si>
  <si>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</si>
  <si>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</si>
  <si>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</si>
  <si>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</si>
  <si>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</si>
  <si>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</si>
  <si>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</si>
  <si>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</si>
  <si>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</si>
  <si>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</si>
  <si>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</si>
  <si>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</si>
  <si>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</si>
  <si>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</si>
  <si>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</si>
  <si>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</si>
  <si>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</si>
  <si>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</si>
  <si>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</si>
  <si>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</si>
  <si>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</si>
  <si>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</si>
  <si>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</si>
  <si>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</si>
  <si>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</si>
  <si>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</si>
  <si>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</si>
  <si>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</si>
  <si>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</si>
  <si>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</si>
  <si>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</si>
  <si>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</si>
  <si>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</si>
  <si>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</si>
  <si>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</si>
  <si>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</si>
  <si>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</si>
  <si>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</si>
  <si>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</si>
  <si>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</si>
  <si>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</si>
  <si>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</si>
  <si>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</si>
  <si>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</si>
  <si>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</si>
  <si>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</si>
  <si>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</si>
  <si>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</si>
  <si>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</si>
  <si>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</si>
  <si>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</si>
  <si>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</si>
  <si>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</si>
  <si>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</si>
  <si>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</si>
  <si>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</si>
  <si>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</si>
  <si>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</si>
  <si>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</si>
  <si>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</si>
  <si>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</si>
  <si>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</si>
  <si>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</si>
  <si>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</si>
  <si>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</si>
  <si>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</si>
  <si>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</si>
  <si>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</si>
  <si>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</si>
  <si>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</si>
  <si>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</si>
  <si>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</si>
  <si>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</si>
  <si>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</si>
  <si>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</si>
  <si>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</si>
  <si>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</si>
  <si>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</si>
  <si>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</si>
  <si>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</si>
  <si>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</si>
  <si>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</si>
  <si>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</si>
  <si>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</si>
  <si>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</si>
  <si>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</si>
  <si>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</si>
  <si>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</si>
  <si>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</si>
  <si>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</si>
  <si>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</si>
  <si>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</si>
  <si>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</si>
  <si>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</si>
  <si>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</si>
  <si>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</si>
  <si>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</si>
  <si>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</si>
  <si>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</si>
  <si>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</si>
  <si>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</si>
  <si>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</si>
  <si>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</si>
  <si>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</si>
  <si>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</si>
  <si>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</si>
  <si>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</si>
  <si>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</si>
  <si>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</si>
  <si>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</si>
  <si>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</si>
  <si>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</si>
  <si>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</si>
  <si>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</si>
  <si>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</si>
  <si>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</si>
  <si>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</si>
  <si>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</si>
  <si>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</si>
  <si>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</si>
  <si>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</si>
  <si>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</si>
  <si>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</si>
  <si>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</si>
  <si>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</si>
  <si>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</si>
  <si>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</si>
  <si>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</si>
  <si>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</si>
  <si>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</si>
  <si>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</si>
  <si>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</si>
  <si>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</si>
  <si>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</si>
  <si>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</si>
  <si>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</si>
  <si>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</si>
  <si>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</si>
  <si>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</si>
  <si>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</si>
  <si>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</si>
  <si>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</si>
  <si>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</si>
  <si>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</si>
  <si>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</si>
  <si>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</si>
  <si>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</si>
  <si>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</si>
  <si>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</si>
  <si>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</si>
  <si>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</si>
  <si>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</si>
  <si>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</si>
  <si>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</si>
  <si>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</si>
  <si>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</si>
  <si>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</si>
  <si>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</si>
  <si>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</si>
  <si>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</si>
  <si>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</si>
  <si>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</si>
  <si>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</si>
  <si>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</si>
  <si>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</si>
  <si>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</si>
  <si>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</si>
  <si>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</si>
  <si>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</si>
  <si>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</si>
  <si>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</si>
  <si>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</si>
  <si>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</si>
  <si>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</si>
  <si>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</si>
  <si>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</si>
  <si>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</si>
  <si>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</si>
  <si>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</si>
  <si>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</si>
  <si>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</si>
  <si>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</si>
  <si>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</si>
  <si>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</si>
  <si>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</si>
  <si>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</si>
  <si>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</si>
  <si>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</si>
  <si>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</si>
  <si>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</si>
  <si>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</si>
  <si>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</si>
  <si>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</si>
  <si>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</si>
  <si>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</si>
  <si>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</si>
  <si>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</si>
  <si>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</si>
  <si>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</si>
  <si>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</si>
  <si>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</si>
  <si>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</si>
  <si>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</si>
  <si>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</si>
  <si>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</si>
  <si>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</si>
  <si>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</si>
  <si>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</si>
  <si>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</si>
  <si>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</si>
  <si>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</si>
  <si>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</si>
  <si>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</si>
  <si>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</si>
  <si>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</si>
  <si>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</si>
  <si>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</si>
  <si>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</si>
  <si>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</si>
  <si>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</si>
  <si>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</si>
  <si>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</si>
  <si>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</si>
  <si>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</si>
  <si>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</si>
  <si>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</si>
  <si>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</si>
  <si>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</si>
  <si>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</si>
  <si>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</si>
  <si>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</si>
  <si>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</si>
  <si>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</si>
  <si>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</si>
  <si>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</si>
  <si>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</si>
  <si>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</si>
  <si>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</si>
  <si>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</si>
  <si>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</si>
  <si>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</si>
  <si>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</si>
  <si>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</si>
  <si>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</si>
  <si>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</si>
  <si>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</si>
  <si>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</si>
  <si>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</si>
  <si>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</si>
  <si>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</si>
  <si>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</si>
  <si>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</si>
  <si>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</si>
  <si>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</si>
  <si>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</si>
  <si>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</si>
  <si>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</si>
  <si>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</si>
  <si>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</si>
  <si>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</si>
  <si>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</si>
  <si>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</si>
  <si>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</si>
  <si>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</si>
  <si>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</si>
  <si>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</si>
  <si>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</si>
  <si>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</si>
  <si>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</si>
  <si>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</si>
  <si>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</si>
  <si>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</si>
  <si>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</si>
  <si>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</si>
  <si>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</si>
  <si>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</si>
  <si>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</si>
  <si>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</si>
  <si>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</si>
  <si>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</si>
  <si>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</si>
  <si>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</si>
  <si>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</si>
  <si>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</si>
  <si>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</si>
  <si>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</si>
  <si>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</si>
  <si>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</si>
  <si>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</si>
  <si>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</si>
  <si>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</si>
  <si>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</si>
  <si>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</si>
  <si>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</si>
  <si>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</si>
  <si>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</si>
  <si>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</si>
  <si>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</si>
  <si>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</si>
  <si>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</si>
  <si>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</si>
  <si>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</si>
  <si>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</si>
  <si>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</si>
  <si>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</si>
  <si>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</si>
  <si>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</si>
  <si>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</si>
  <si>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</si>
  <si>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</si>
  <si>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</si>
  <si>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</si>
  <si>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</si>
  <si>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</si>
  <si>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</si>
  <si>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</si>
  <si>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</si>
  <si>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</si>
  <si>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</si>
  <si>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</si>
  <si>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</si>
  <si>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</si>
  <si>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</si>
  <si>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</si>
  <si>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</si>
  <si>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</si>
  <si>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</si>
  <si>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</si>
  <si>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</si>
  <si>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</si>
  <si>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</si>
  <si>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</si>
  <si>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</si>
  <si>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</si>
  <si>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</si>
  <si>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</si>
  <si>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</si>
  <si>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</si>
  <si>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</si>
  <si>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</si>
  <si>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</si>
  <si>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</si>
  <si>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</si>
  <si>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</si>
  <si>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</si>
  <si>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</si>
  <si>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</si>
  <si>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</si>
  <si>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</si>
  <si>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</si>
  <si>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</si>
  <si>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</si>
  <si>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</si>
  <si>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</si>
  <si>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</si>
  <si>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</si>
  <si>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</si>
  <si>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</si>
  <si>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</si>
  <si>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</si>
  <si>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</si>
  <si>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</si>
  <si>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</si>
  <si>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</si>
  <si>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</si>
  <si>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</si>
  <si>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</si>
  <si>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</si>
  <si>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</si>
  <si>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</si>
  <si>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</si>
  <si>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</si>
  <si>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</si>
  <si>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</si>
  <si>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</si>
  <si>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</si>
  <si>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</si>
  <si>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</si>
  <si>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</si>
  <si>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</si>
  <si>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</si>
  <si>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</si>
  <si>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</si>
  <si>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</si>
  <si>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</si>
  <si>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</si>
  <si>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</si>
  <si>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</si>
  <si>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</si>
  <si>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</si>
  <si>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</si>
  <si>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</si>
  <si>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</si>
  <si>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</si>
  <si>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</si>
  <si>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</si>
  <si>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</si>
  <si>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</si>
  <si>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</si>
  <si>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</si>
  <si>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</si>
  <si>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</si>
  <si>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</si>
  <si>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</si>
  <si>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</si>
  <si>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</si>
  <si>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</si>
  <si>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</si>
  <si>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</si>
  <si>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</si>
  <si>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</si>
  <si>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</si>
  <si>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</si>
  <si>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</si>
  <si>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</si>
  <si>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</si>
  <si>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</si>
  <si>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</si>
  <si>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</si>
  <si>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</si>
  <si>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</si>
  <si>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</si>
  <si>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</si>
  <si>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</si>
  <si>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</si>
  <si>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</si>
  <si>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</si>
  <si>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</si>
  <si>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</si>
  <si>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</si>
  <si>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</si>
  <si>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</si>
  <si>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</si>
  <si>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</si>
  <si>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</si>
  <si>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</si>
  <si>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</si>
  <si>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</si>
  <si>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</si>
  <si>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</si>
  <si>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</si>
  <si>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</si>
  <si>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</si>
  <si>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</si>
  <si>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</si>
  <si>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</si>
  <si>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</si>
  <si>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</si>
  <si>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</si>
  <si>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</si>
  <si>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</si>
  <si>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</si>
  <si>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</si>
  <si>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</si>
  <si>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</si>
  <si>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</si>
  <si>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</si>
  <si>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</si>
  <si>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</si>
  <si>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</si>
  <si>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</si>
  <si>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</si>
  <si>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</si>
  <si>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</si>
  <si>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</si>
  <si>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</si>
  <si>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</si>
  <si>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</si>
  <si>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</si>
  <si>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</si>
  <si>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</si>
  <si>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</si>
  <si>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</si>
  <si>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</si>
  <si>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</si>
  <si>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</si>
  <si>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</si>
  <si>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</si>
  <si>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</si>
  <si>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</si>
  <si>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</si>
  <si>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</si>
  <si>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</si>
  <si>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</si>
  <si>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</si>
  <si>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</si>
  <si>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</si>
  <si>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</si>
  <si>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</si>
  <si>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</si>
  <si>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</si>
  <si>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</si>
  <si>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</si>
  <si>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</si>
  <si>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</si>
  <si>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</si>
  <si>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</si>
  <si>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</si>
  <si>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</si>
  <si>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</si>
  <si>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</si>
  <si>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</si>
  <si>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</si>
  <si>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</si>
  <si>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</si>
  <si>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</si>
  <si>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</si>
  <si>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</si>
  <si>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</si>
  <si>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</si>
  <si>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</si>
  <si>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</si>
  <si>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</si>
  <si>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</si>
  <si>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</si>
  <si>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</si>
  <si>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</si>
  <si>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</si>
  <si>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</si>
  <si>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</si>
  <si>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</si>
  <si>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</si>
  <si>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</si>
  <si>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</si>
  <si>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</si>
  <si>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</si>
  <si>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</si>
  <si>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</si>
  <si>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</si>
  <si>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</si>
  <si>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</si>
  <si>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</si>
  <si>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</si>
  <si>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</si>
  <si>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</si>
  <si>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</si>
  <si>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</si>
  <si>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</si>
  <si>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</si>
  <si>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</si>
  <si>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</si>
  <si>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</si>
  <si>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</si>
  <si>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</si>
  <si>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</si>
  <si>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</si>
  <si>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</si>
  <si>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</si>
  <si>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</si>
  <si>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</si>
  <si>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</si>
  <si>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</si>
  <si>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</si>
  <si>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</si>
  <si>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</si>
  <si>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</si>
  <si>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</si>
  <si>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</si>
  <si>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</si>
  <si>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</si>
  <si>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</si>
  <si>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</si>
  <si>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</si>
  <si>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</si>
  <si>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</si>
  <si>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</si>
  <si>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</si>
  <si>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</si>
  <si>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</si>
  <si>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</si>
  <si>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</si>
  <si>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</si>
  <si>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</si>
  <si>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</si>
  <si>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</si>
  <si>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</si>
  <si>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</si>
  <si>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</si>
  <si>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</si>
  <si>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</si>
  <si>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</si>
  <si>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</si>
  <si>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</si>
  <si>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</si>
  <si>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</si>
  <si>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</si>
  <si>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</si>
  <si>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</si>
  <si>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</si>
  <si>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</si>
  <si>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</si>
  <si>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</si>
  <si>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</si>
  <si>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</si>
  <si>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</si>
  <si>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</si>
  <si>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</si>
  <si>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</si>
  <si>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</si>
  <si>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</si>
  <si>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</si>
  <si>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</si>
  <si>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</si>
  <si>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</si>
  <si>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</si>
  <si>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</si>
  <si>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</si>
  <si>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</si>
  <si>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</si>
  <si>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</si>
  <si>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</si>
  <si>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</si>
  <si>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</si>
  <si>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</si>
  <si>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</si>
  <si>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</si>
  <si>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</si>
  <si>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</si>
  <si>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</si>
  <si>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</si>
  <si>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</si>
  <si>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</si>
  <si>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</si>
  <si>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</si>
  <si>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</si>
  <si>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</si>
  <si>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</si>
  <si>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</si>
  <si>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</si>
  <si>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</si>
  <si>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</si>
  <si>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</si>
  <si>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</si>
  <si>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</si>
  <si>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</si>
  <si>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</si>
  <si>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</si>
  <si>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</si>
  <si>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</si>
  <si>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</si>
  <si>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</si>
  <si>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</si>
  <si>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</si>
  <si>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</si>
  <si>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</si>
  <si>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</si>
  <si>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</si>
  <si>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</si>
  <si>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</si>
  <si>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</si>
  <si>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</si>
  <si>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</si>
  <si>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</si>
  <si>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</si>
  <si>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</si>
  <si>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</si>
  <si>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</si>
  <si>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</si>
  <si>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</si>
  <si>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</si>
  <si>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</si>
  <si>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</si>
  <si>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</si>
  <si>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</si>
  <si>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</si>
  <si>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</si>
  <si>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</si>
  <si>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</si>
  <si>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</si>
  <si>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</si>
  <si>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</si>
  <si>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</si>
  <si>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</si>
  <si>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</si>
  <si>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</si>
  <si>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</si>
  <si>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</si>
  <si>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</si>
  <si>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</si>
  <si>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</si>
  <si>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</si>
  <si>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</si>
  <si>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</si>
  <si>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</si>
  <si>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</si>
  <si>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</si>
  <si>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</si>
  <si>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</si>
  <si>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</si>
  <si>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</si>
  <si>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</si>
  <si>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</si>
  <si>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</si>
  <si>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</si>
  <si>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</si>
  <si>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</si>
  <si>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</si>
  <si>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</si>
  <si>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</si>
  <si>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</si>
  <si>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</si>
  <si>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</si>
  <si>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</si>
  <si>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</si>
  <si>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</si>
  <si>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</si>
  <si>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</si>
  <si>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</si>
  <si>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</si>
  <si>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</si>
  <si>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</si>
  <si>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</si>
  <si>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</si>
  <si>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</si>
  <si>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</si>
  <si>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</si>
  <si>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</si>
  <si>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</si>
  <si>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</si>
  <si>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</si>
  <si>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</si>
  <si>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</si>
  <si>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</si>
  <si>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</si>
  <si>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</si>
  <si>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</si>
  <si>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</si>
  <si>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</si>
  <si>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</si>
  <si>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</si>
  <si>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</si>
  <si>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</si>
  <si>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</si>
  <si>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</si>
  <si>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</si>
  <si>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</si>
  <si>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</si>
  <si>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</si>
  <si>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</si>
  <si>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</si>
  <si>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</si>
  <si>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</si>
  <si>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</si>
  <si>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</si>
  <si>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</si>
  <si>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</si>
  <si>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</si>
  <si>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</si>
  <si>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</si>
  <si>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</si>
  <si>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</si>
  <si>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</si>
  <si>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</si>
  <si>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</si>
  <si>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</si>
  <si>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</si>
  <si>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</si>
  <si>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</si>
  <si>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</si>
  <si>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</si>
  <si>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</si>
  <si>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</si>
  <si>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</si>
  <si>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</si>
  <si>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</si>
  <si>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</si>
  <si>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</si>
  <si>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</si>
  <si>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</si>
  <si>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</si>
  <si>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</si>
  <si>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</si>
  <si>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</si>
  <si>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</si>
  <si>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</si>
  <si>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</si>
  <si>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</si>
  <si>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</si>
  <si>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</si>
  <si>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</si>
  <si>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</si>
  <si>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</si>
  <si>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</si>
  <si>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</si>
  <si>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</si>
  <si>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</si>
  <si>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</si>
  <si>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</si>
  <si>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</si>
  <si>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</si>
  <si>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</si>
  <si>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</si>
  <si>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</si>
  <si>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</si>
  <si>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</si>
  <si>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</si>
  <si>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</si>
  <si>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</si>
  <si>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</si>
  <si>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</si>
  <si>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</si>
  <si>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</si>
  <si>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</si>
  <si>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</si>
  <si>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</si>
  <si>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</si>
  <si>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</si>
  <si>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</si>
  <si>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</si>
  <si>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</si>
  <si>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</si>
  <si>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</si>
  <si>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</si>
  <si>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</si>
  <si>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</si>
  <si>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</si>
  <si>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</si>
  <si>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</si>
  <si>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</si>
  <si>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</si>
  <si>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</si>
  <si>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</si>
  <si>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</si>
  <si>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</si>
  <si>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</si>
  <si>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</si>
  <si>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</si>
  <si>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</si>
  <si>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</si>
  <si>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</si>
  <si>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</si>
  <si>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</si>
  <si>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</si>
  <si>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</si>
  <si>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</si>
  <si>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</si>
  <si>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</si>
  <si>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</si>
  <si>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</si>
  <si>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</si>
  <si>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</si>
  <si>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</si>
  <si>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</si>
  <si>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</si>
  <si>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</si>
  <si>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</si>
  <si>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</si>
  <si>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</si>
  <si>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</si>
  <si>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</si>
  <si>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</si>
  <si>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</si>
  <si>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</si>
  <si>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</si>
  <si>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</si>
  <si>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</si>
  <si>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</si>
  <si>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</si>
  <si>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</si>
  <si>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</si>
  <si>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</si>
  <si>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</si>
  <si>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</si>
  <si>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</si>
  <si>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</si>
  <si>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</si>
  <si>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</si>
  <si>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</si>
  <si>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</si>
  <si>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</si>
  <si>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</si>
  <si>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</si>
  <si>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</si>
  <si>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</si>
  <si>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</si>
  <si>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</si>
  <si>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</si>
  <si>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</si>
  <si>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</si>
  <si>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</si>
  <si>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</si>
  <si>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</si>
  <si>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</si>
  <si>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</si>
  <si>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</si>
  <si>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</si>
  <si>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</si>
  <si>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</si>
  <si>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</si>
  <si>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</si>
  <si>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</si>
  <si>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</si>
  <si>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</si>
  <si>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</si>
  <si>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</si>
  <si>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</si>
  <si>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</si>
  <si>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</si>
  <si>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</si>
  <si>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</si>
  <si>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</si>
  <si>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</si>
  <si>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</si>
  <si>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</si>
  <si>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</si>
  <si>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</si>
  <si>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</si>
  <si>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</si>
  <si>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</si>
  <si>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</si>
  <si>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</si>
  <si>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</si>
  <si>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</si>
  <si>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</si>
  <si>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</si>
  <si>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</si>
  <si>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</si>
  <si>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</si>
  <si>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</si>
  <si>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</si>
  <si>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</si>
  <si>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</si>
  <si>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</si>
  <si>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</si>
  <si>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</si>
  <si>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</si>
  <si>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</si>
  <si>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</si>
  <si>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</si>
  <si>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</si>
  <si>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</si>
  <si>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</si>
  <si>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</si>
  <si>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</si>
  <si>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</si>
  <si>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</si>
  <si>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</si>
  <si>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</si>
  <si>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</si>
  <si>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</si>
  <si>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</si>
  <si>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</si>
  <si>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</si>
  <si>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</si>
  <si>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</si>
  <si>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</si>
  <si>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</si>
  <si>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</si>
  <si>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</si>
  <si>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</si>
  <si>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</si>
  <si>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</si>
  <si>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</si>
  <si>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</si>
  <si>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</si>
  <si>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</si>
  <si>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</si>
  <si>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</si>
  <si>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</si>
  <si>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</si>
  <si>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</si>
  <si>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</si>
  <si>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</si>
  <si>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</si>
  <si>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</si>
  <si>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</si>
  <si>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</si>
  <si>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</si>
  <si>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</si>
  <si>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</si>
  <si>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</si>
  <si>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</si>
  <si>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</si>
  <si>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</si>
  <si>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</si>
  <si>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</si>
  <si>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</si>
  <si>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</si>
  <si>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</si>
  <si>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</si>
  <si>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</si>
  <si>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</si>
  <si>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</si>
  <si>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</si>
  <si>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</si>
  <si>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</si>
  <si>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</si>
  <si>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</si>
  <si>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</si>
  <si>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</si>
  <si>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</si>
  <si>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</si>
  <si>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</si>
  <si>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</si>
  <si>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</si>
  <si>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</si>
  <si>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</si>
  <si>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</si>
  <si>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</si>
  <si>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</si>
  <si>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</si>
  <si>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</si>
  <si>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</si>
  <si>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</si>
  <si>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</si>
  <si>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</si>
  <si>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</si>
  <si>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</si>
  <si>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</si>
  <si>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</si>
  <si>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</si>
  <si>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</si>
  <si>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</si>
  <si>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</si>
  <si>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</si>
  <si>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</si>
  <si>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</si>
  <si>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</si>
  <si>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</si>
  <si>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</si>
  <si>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</si>
  <si>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</si>
  <si>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</si>
  <si>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</si>
  <si>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</si>
  <si>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</si>
  <si>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</si>
  <si>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</si>
  <si>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</si>
  <si>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</si>
  <si>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</si>
  <si>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</si>
  <si>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</si>
  <si>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</si>
  <si>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</si>
  <si>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</si>
  <si>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</si>
  <si>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</si>
  <si>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</si>
  <si>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</si>
  <si>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</si>
  <si>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</si>
  <si>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</si>
  <si>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</si>
  <si>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</si>
  <si>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</si>
  <si>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</si>
  <si>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</si>
  <si>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</si>
  <si>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</si>
  <si>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</si>
  <si>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</si>
  <si>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</si>
  <si>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</si>
  <si>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</si>
  <si>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</si>
  <si>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</si>
  <si>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</si>
  <si>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</si>
  <si>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</si>
  <si>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</si>
  <si>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</si>
  <si>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</si>
  <si>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</si>
  <si>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</si>
  <si>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</si>
  <si>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</si>
  <si>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</si>
  <si>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</si>
  <si>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</si>
  <si>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</si>
  <si>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</si>
  <si>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</si>
  <si>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</si>
  <si>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</si>
  <si>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</si>
  <si>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</si>
  <si>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</si>
  <si>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</si>
  <si>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</si>
  <si>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</si>
  <si>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</si>
  <si>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</si>
  <si>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</si>
  <si>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</si>
  <si>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</si>
  <si>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</si>
  <si>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</si>
  <si>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</si>
  <si>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</si>
  <si>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</si>
  <si>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</si>
  <si>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</si>
  <si>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</si>
  <si>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</si>
  <si>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</si>
  <si>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</si>
  <si>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</si>
  <si>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</si>
  <si>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</si>
  <si>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</si>
  <si>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</si>
  <si>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</si>
  <si>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</si>
  <si>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</si>
  <si>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</si>
  <si>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</si>
  <si>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</si>
  <si>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</si>
  <si>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</si>
  <si>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</si>
  <si>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</si>
  <si>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</si>
  <si>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</si>
  <si>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</si>
  <si>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</si>
  <si>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</si>
  <si>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</si>
  <si>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</si>
  <si>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</si>
  <si>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</si>
  <si>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</si>
  <si>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</si>
  <si>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</si>
  <si>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</si>
  <si>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</si>
  <si>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</si>
  <si>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</si>
  <si>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</si>
  <si>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</si>
  <si>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</si>
  <si>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</si>
  <si>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</si>
  <si>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</si>
  <si>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</si>
  <si>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</si>
  <si>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</si>
  <si>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</si>
  <si>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</si>
  <si>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</si>
  <si>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</si>
  <si>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</si>
  <si>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</si>
  <si>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</si>
  <si>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</si>
  <si>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</si>
  <si>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</si>
  <si>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</si>
  <si>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</si>
  <si>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</si>
  <si>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</si>
  <si>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</si>
  <si>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</si>
  <si>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</si>
  <si>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</si>
  <si>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</si>
  <si>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</si>
  <si>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</si>
  <si>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</si>
  <si>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</si>
  <si>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</si>
  <si>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</si>
  <si>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</si>
  <si>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</si>
  <si>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</si>
  <si>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</si>
  <si>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</si>
  <si>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</si>
  <si>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</si>
  <si>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</si>
  <si>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</si>
  <si>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</si>
  <si>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</si>
  <si>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</si>
  <si>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</si>
  <si>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</si>
  <si>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</si>
  <si>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</si>
  <si>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</si>
  <si>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</si>
  <si>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</si>
  <si>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</si>
  <si>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</si>
  <si>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</si>
  <si>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</si>
  <si>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</si>
  <si>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</si>
  <si>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</si>
  <si>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</si>
  <si>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</si>
  <si>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</si>
  <si>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</si>
  <si>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</si>
  <si>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</si>
  <si>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</si>
  <si>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</si>
  <si>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</si>
  <si>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</si>
  <si>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</si>
  <si>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</si>
  <si>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</si>
  <si>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</si>
  <si>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</si>
  <si>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</si>
  <si>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</si>
  <si>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</si>
  <si>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</si>
  <si>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</si>
  <si>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</si>
  <si>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</si>
  <si>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</si>
  <si>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</si>
  <si>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</si>
  <si>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</si>
  <si>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</si>
  <si>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</si>
  <si>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</si>
  <si>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</si>
  <si>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</si>
  <si>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</si>
  <si>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</si>
  <si>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</si>
  <si>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</si>
  <si>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</si>
  <si>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</si>
  <si>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</si>
  <si>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</si>
  <si>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</si>
  <si>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</si>
  <si>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</si>
  <si>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</si>
  <si>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</si>
  <si>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</si>
  <si>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</si>
  <si>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</si>
  <si>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</si>
  <si>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</si>
  <si>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</si>
  <si>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</si>
  <si>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</si>
  <si>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</si>
  <si>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</si>
  <si>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</si>
  <si>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</si>
  <si>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</si>
  <si>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</si>
  <si>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</si>
  <si>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</si>
  <si>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</si>
  <si>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</si>
  <si>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</si>
  <si>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</si>
  <si>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</si>
  <si>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</si>
  <si>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</si>
  <si>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</si>
  <si>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</si>
  <si>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</si>
  <si>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</si>
  <si>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</si>
  <si>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</si>
  <si>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</si>
  <si>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</si>
  <si>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</si>
  <si>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</si>
  <si>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</si>
  <si>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</si>
  <si>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</si>
  <si>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</si>
  <si>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</si>
  <si>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</si>
  <si>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</si>
  <si>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</si>
  <si>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</si>
  <si>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</si>
  <si>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</si>
  <si>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</si>
  <si>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</si>
  <si>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</si>
  <si>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</si>
  <si>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</si>
  <si>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</si>
  <si>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</si>
  <si>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</si>
  <si>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</si>
  <si>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</si>
  <si>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</si>
  <si>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</si>
  <si>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</si>
  <si>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</si>
  <si>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</si>
  <si>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</si>
  <si>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</si>
  <si>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</si>
  <si>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</si>
  <si>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</si>
  <si>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</si>
  <si>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</si>
  <si>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</si>
  <si>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</si>
  <si>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</si>
  <si>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</si>
  <si>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</si>
  <si>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</si>
  <si>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</si>
  <si>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</si>
  <si>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</si>
  <si>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</si>
  <si>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</si>
  <si>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</si>
  <si>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</si>
  <si>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</si>
  <si>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</si>
  <si>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</si>
  <si>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</si>
  <si>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</si>
  <si>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</si>
  <si>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</si>
  <si>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</si>
  <si>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</si>
  <si>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</si>
  <si>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</si>
  <si>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</si>
  <si>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</si>
  <si>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</si>
  <si>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</si>
  <si>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</si>
  <si>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</si>
  <si>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</si>
  <si>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</si>
  <si>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</si>
  <si>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</si>
  <si>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</si>
  <si>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</si>
  <si>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</si>
  <si>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</si>
  <si>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</si>
  <si>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</si>
  <si>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</si>
  <si>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</si>
  <si>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</si>
  <si>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</si>
  <si>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</si>
  <si>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</si>
  <si>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</si>
  <si>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</si>
  <si>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</si>
  <si>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</si>
  <si>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</si>
  <si>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</si>
  <si>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</si>
  <si>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</si>
  <si>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</si>
  <si>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</si>
  <si>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</si>
  <si>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</si>
  <si>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</si>
  <si>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</si>
  <si>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</si>
  <si>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</si>
  <si>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</si>
  <si>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</si>
  <si>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</si>
  <si>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</si>
  <si>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</si>
  <si>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</si>
  <si>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</si>
  <si>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</si>
  <si>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</si>
  <si>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</si>
  <si>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</si>
  <si>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</si>
  <si>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</si>
  <si>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</si>
  <si>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</si>
  <si>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</si>
  <si>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</si>
  <si>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</si>
  <si>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</si>
  <si>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</si>
  <si>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</si>
  <si>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</si>
  <si>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</si>
  <si>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</si>
  <si>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</si>
  <si>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</si>
  <si>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</si>
  <si>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</si>
  <si>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</si>
  <si>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</si>
  <si>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</si>
  <si>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</si>
  <si>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</si>
  <si>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</si>
  <si>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</si>
  <si>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</si>
  <si>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</si>
  <si>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</si>
  <si>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</si>
  <si>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</si>
  <si>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</si>
  <si>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</si>
  <si>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</si>
  <si>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</si>
  <si>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</si>
  <si>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</si>
  <si>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</si>
  <si>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</si>
  <si>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</si>
  <si>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</si>
  <si>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</si>
  <si>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</si>
  <si>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</si>
  <si>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</si>
  <si>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</si>
  <si>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</si>
  <si>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</si>
  <si>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</si>
  <si>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</si>
  <si>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</si>
  <si>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</si>
  <si>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</si>
  <si>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</si>
  <si>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</si>
  <si>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</si>
  <si>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</si>
  <si>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</si>
  <si>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</si>
  <si>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</si>
  <si>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</si>
  <si>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</si>
  <si>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</si>
  <si>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</si>
  <si>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</si>
  <si>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</si>
  <si>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</si>
  <si>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</si>
  <si>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</si>
  <si>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</si>
  <si>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</si>
  <si>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</si>
  <si>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</si>
  <si>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</si>
  <si>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</si>
  <si>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</si>
  <si>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</si>
  <si>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</si>
  <si>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</si>
  <si>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</si>
  <si>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</si>
  <si>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</si>
  <si>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</si>
  <si>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</si>
  <si>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</si>
  <si>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</si>
  <si>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</si>
  <si>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</si>
  <si>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</si>
  <si>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</si>
  <si>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</si>
  <si>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</si>
  <si>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</si>
  <si>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</si>
  <si>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</si>
  <si>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</si>
  <si>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</si>
  <si>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</si>
  <si>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</si>
  <si>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</si>
  <si>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</si>
  <si>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</si>
  <si>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</si>
  <si>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</si>
  <si>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</si>
  <si>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</si>
  <si>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</si>
  <si>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</si>
  <si>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</si>
  <si>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</si>
  <si>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</si>
  <si>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</si>
  <si>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</si>
  <si>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</si>
  <si>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</si>
  <si>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</si>
  <si>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</si>
  <si>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</si>
  <si>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</si>
  <si>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</si>
  <si>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</si>
  <si>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</si>
  <si>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</si>
  <si>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</si>
  <si>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</si>
  <si>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</si>
  <si>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</si>
  <si>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</si>
  <si>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</si>
  <si>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</si>
  <si>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</si>
  <si>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</si>
  <si>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</si>
  <si>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</si>
  <si>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</si>
  <si>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</si>
  <si>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</si>
  <si>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</si>
  <si>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</si>
  <si>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</si>
  <si>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</si>
  <si>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</si>
  <si>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</si>
  <si>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</si>
  <si>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</si>
  <si>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</si>
  <si>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</si>
  <si>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</si>
  <si>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</si>
  <si>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</si>
  <si>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</si>
  <si>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</si>
  <si>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</si>
  <si>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</si>
  <si>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</si>
  <si>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</si>
  <si>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</si>
  <si>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</si>
  <si>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</si>
  <si>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</si>
  <si>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</si>
  <si>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</si>
  <si>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</si>
  <si>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</si>
  <si>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</si>
  <si>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</si>
  <si>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</si>
  <si>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</si>
  <si>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</si>
  <si>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</si>
  <si>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</si>
  <si>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</si>
  <si>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</si>
  <si>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</si>
  <si>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</si>
  <si>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</si>
  <si>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</si>
  <si>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</si>
  <si>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</si>
  <si>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</si>
  <si>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</si>
  <si>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</si>
  <si>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</si>
  <si>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</si>
  <si>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</si>
  <si>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</si>
  <si>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</si>
  <si>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</si>
  <si>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</si>
  <si>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</si>
  <si>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</si>
  <si>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</si>
  <si>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</si>
  <si>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</si>
  <si>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</si>
  <si>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</si>
  <si>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</si>
  <si>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</si>
  <si>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</si>
  <si>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</si>
  <si>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</si>
  <si>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</si>
  <si>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</si>
  <si>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</si>
  <si>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</si>
  <si>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</si>
  <si>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</si>
  <si>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</si>
  <si>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</si>
  <si>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</si>
  <si>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</si>
  <si>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</si>
  <si>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</si>
  <si>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</si>
  <si>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</si>
  <si>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</si>
  <si>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</si>
  <si>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</si>
  <si>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</si>
  <si>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</si>
  <si>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</si>
  <si>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</si>
  <si>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</si>
  <si>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</si>
  <si>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</si>
  <si>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</si>
  <si>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</si>
  <si>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</si>
  <si>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</si>
  <si>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</si>
  <si>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</si>
  <si>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</si>
  <si>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</si>
  <si>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</si>
  <si>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</si>
  <si>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</si>
  <si>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</si>
  <si>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</si>
  <si>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</si>
  <si>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</si>
  <si>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</si>
  <si>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</si>
  <si>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</si>
  <si>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</si>
  <si>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</si>
  <si>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</si>
  <si>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</si>
  <si>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</si>
  <si>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</si>
  <si>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</si>
  <si>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</si>
  <si>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</si>
  <si>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</si>
  <si>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</si>
  <si>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</si>
  <si>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</si>
  <si>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</si>
  <si>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</si>
  <si>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</si>
  <si>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</si>
  <si>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</si>
  <si>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</si>
  <si>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</si>
  <si>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</si>
  <si>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</si>
  <si>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</si>
  <si>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</si>
  <si>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</si>
  <si>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</si>
  <si>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</si>
  <si>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</si>
  <si>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</si>
  <si>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</si>
  <si>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</si>
  <si>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</si>
  <si>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</si>
  <si>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</si>
  <si>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</si>
  <si>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</si>
  <si>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</si>
  <si>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</si>
  <si>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</si>
  <si>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</si>
  <si>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</si>
  <si>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</si>
  <si>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</si>
  <si>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</si>
  <si>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</si>
  <si>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</si>
  <si>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</si>
  <si>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</si>
  <si>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</si>
  <si>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</si>
  <si>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</si>
  <si>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</si>
  <si>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</si>
  <si>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</si>
  <si>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</si>
  <si>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</si>
  <si>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</si>
  <si>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</si>
  <si>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</si>
  <si>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</si>
  <si>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</si>
  <si>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</si>
  <si>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</si>
  <si>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</si>
  <si>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</si>
  <si>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</si>
  <si>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</si>
  <si>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</si>
  <si>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</si>
  <si>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</si>
  <si>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</si>
  <si>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</si>
  <si>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</si>
  <si>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</si>
  <si>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</si>
  <si>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</si>
  <si>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</si>
  <si>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</si>
  <si>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</si>
  <si>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</si>
  <si>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</si>
  <si>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</si>
  <si>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</si>
  <si>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</si>
  <si>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</si>
  <si>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</si>
  <si>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</si>
  <si>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</si>
  <si>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</si>
  <si>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</si>
  <si>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</si>
  <si>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</si>
  <si>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</si>
  <si>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</si>
  <si>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</si>
  <si>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</si>
  <si>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</si>
  <si>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</si>
  <si>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</si>
  <si>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</si>
  <si>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</si>
  <si>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</si>
  <si>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</si>
  <si>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</si>
  <si>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</si>
  <si>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</si>
  <si>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</si>
  <si>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</si>
  <si>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</si>
  <si>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</si>
  <si>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</si>
  <si>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</si>
  <si>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</si>
  <si>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</si>
  <si>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</si>
  <si>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</si>
  <si>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</si>
  <si>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</si>
  <si>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</si>
  <si>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</si>
  <si>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</si>
  <si>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</si>
  <si>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</si>
  <si>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</si>
  <si>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</si>
  <si>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</si>
  <si>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</si>
  <si>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</si>
  <si>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</si>
  <si>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</si>
  <si>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</si>
  <si>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</si>
  <si>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</si>
  <si>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</si>
  <si>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</si>
  <si>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</si>
  <si>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</si>
  <si>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</si>
  <si>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</si>
  <si>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</si>
  <si>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</si>
  <si>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</si>
  <si>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</si>
  <si>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</si>
  <si>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</si>
  <si>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</si>
  <si>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</si>
  <si>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</si>
  <si>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</si>
  <si>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</si>
  <si>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</si>
  <si>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</si>
  <si>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</si>
  <si>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</si>
  <si>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</si>
  <si>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</si>
  <si>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</si>
  <si>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</si>
  <si>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</si>
  <si>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</si>
  <si>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</si>
  <si>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</si>
  <si>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</si>
  <si>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</si>
  <si>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</si>
  <si>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</si>
  <si>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</si>
  <si>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</si>
  <si>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</si>
  <si>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</si>
  <si>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</si>
  <si>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</si>
  <si>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</si>
  <si>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</si>
  <si>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</si>
  <si>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</si>
  <si>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</si>
  <si>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</si>
  <si>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</si>
  <si>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</si>
  <si>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</si>
  <si>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</si>
  <si>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</si>
  <si>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</si>
  <si>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</si>
  <si>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</si>
  <si>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</si>
  <si>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</si>
  <si>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</si>
  <si>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</si>
  <si>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</si>
  <si>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</si>
  <si>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</si>
  <si>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</si>
  <si>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</si>
  <si>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</si>
  <si>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</si>
  <si>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</si>
  <si>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</si>
  <si>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</si>
  <si>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</si>
  <si>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</si>
  <si>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</si>
  <si>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</si>
  <si>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</si>
  <si>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</si>
  <si>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</si>
  <si>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</si>
  <si>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</si>
  <si>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</si>
  <si>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</si>
  <si>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</si>
  <si>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</si>
  <si>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</si>
  <si>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</si>
  <si>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</si>
  <si>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</si>
  <si>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</si>
  <si>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</si>
  <si>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</si>
  <si>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</si>
  <si>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</si>
  <si>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</si>
  <si>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</si>
  <si>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</si>
  <si>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</si>
  <si>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</si>
  <si>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</si>
  <si>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</si>
  <si>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</si>
  <si>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</si>
  <si>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</si>
  <si>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</si>
  <si>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</si>
  <si>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</si>
  <si>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</si>
  <si>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</si>
  <si>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</si>
  <si>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</si>
  <si>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</si>
  <si>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</si>
  <si>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</si>
  <si>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</si>
  <si>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</si>
  <si>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</si>
  <si>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</si>
  <si>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</si>
  <si>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</si>
  <si>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</si>
  <si>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</si>
  <si>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</si>
  <si>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</si>
  <si>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</si>
  <si>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</si>
  <si>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</si>
  <si>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</si>
  <si>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</si>
  <si>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</si>
  <si>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</si>
  <si>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</si>
  <si>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</si>
  <si>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</si>
  <si>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</si>
  <si>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</si>
  <si>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</si>
  <si>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</si>
  <si>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</si>
  <si>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</si>
  <si>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</si>
  <si>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</si>
  <si>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</si>
  <si>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</si>
  <si>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</si>
  <si>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</si>
  <si>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</si>
  <si>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</si>
  <si>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</si>
  <si>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</si>
  <si>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</si>
  <si>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</si>
  <si>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</si>
  <si>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</si>
  <si>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</si>
  <si>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</si>
  <si>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</si>
  <si>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</si>
  <si>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</si>
  <si>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</si>
  <si>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</si>
  <si>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</si>
  <si>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</si>
  <si>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</si>
  <si>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</si>
  <si>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</si>
  <si>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</si>
  <si>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</si>
  <si>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</si>
  <si>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</si>
  <si>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</si>
  <si>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</si>
  <si>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</si>
  <si>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</si>
  <si>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</si>
  <si>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</si>
  <si>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</si>
  <si>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</si>
  <si>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</si>
  <si>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</si>
  <si>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</si>
  <si>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</si>
  <si>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</si>
  <si>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</si>
  <si>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</si>
  <si>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</si>
  <si>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</si>
  <si>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</si>
  <si>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</si>
  <si>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</si>
  <si>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</si>
  <si>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</si>
  <si>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</si>
  <si>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</si>
  <si>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</si>
  <si>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</si>
  <si>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</si>
  <si>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</si>
  <si>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</si>
  <si>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</si>
  <si>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</si>
  <si>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</si>
  <si>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</si>
  <si>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</si>
  <si>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</si>
  <si>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</si>
  <si>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</si>
  <si>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</si>
  <si>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</si>
  <si>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</si>
  <si>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</si>
  <si>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</si>
  <si>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</si>
  <si>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</si>
  <si>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</si>
  <si>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</si>
  <si>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</si>
  <si>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</si>
  <si>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</si>
  <si>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</si>
  <si>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</si>
  <si>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</si>
  <si>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</si>
  <si>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</si>
  <si>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</si>
  <si>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</si>
  <si>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</si>
  <si>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</si>
  <si>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</si>
  <si>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</si>
  <si>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</si>
  <si>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</si>
  <si>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</si>
  <si>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</si>
  <si>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</si>
  <si>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</si>
  <si>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</si>
  <si>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</si>
  <si>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</si>
  <si>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</si>
  <si>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</si>
  <si>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</si>
  <si>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</si>
  <si>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</si>
  <si>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</si>
  <si>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</si>
  <si>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</si>
  <si>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</si>
  <si>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</si>
  <si>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</si>
  <si>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</si>
  <si>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</si>
  <si>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</si>
  <si>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</si>
  <si>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</si>
  <si>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</si>
  <si>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</si>
  <si>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</si>
  <si>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</si>
  <si>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</si>
  <si>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</si>
  <si>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</si>
  <si>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</si>
  <si>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</si>
  <si>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</si>
  <si>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</si>
  <si>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</si>
  <si>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</si>
  <si>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</si>
  <si>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</si>
  <si>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</si>
  <si>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</si>
  <si>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</si>
  <si>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</si>
  <si>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</si>
  <si>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</si>
  <si>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</si>
  <si>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</si>
  <si>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</si>
  <si>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</si>
  <si>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</si>
  <si>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</si>
  <si>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</si>
  <si>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</si>
  <si>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</si>
  <si>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</si>
  <si>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</si>
  <si>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</si>
  <si>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</si>
  <si>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</si>
  <si>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</si>
  <si>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</si>
  <si>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</si>
  <si>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</si>
  <si>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</si>
  <si>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</si>
  <si>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</si>
  <si>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</si>
  <si>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</si>
  <si>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</si>
  <si>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</si>
  <si>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</si>
  <si>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</si>
  <si>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</si>
  <si>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</si>
  <si>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</si>
  <si>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</si>
  <si>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</si>
  <si>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</si>
  <si>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</si>
  <si>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</si>
  <si>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</si>
  <si>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</si>
  <si>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</si>
  <si>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</si>
  <si>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</si>
  <si>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</si>
  <si>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</si>
  <si>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</si>
  <si>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</si>
  <si>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</si>
  <si>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</si>
  <si>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</si>
  <si>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</si>
  <si>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</si>
  <si>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</si>
  <si>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</si>
  <si>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</si>
  <si>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</si>
  <si>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</si>
  <si>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</si>
  <si>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</si>
  <si>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</si>
  <si>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</si>
  <si>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</si>
  <si>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</si>
  <si>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</si>
  <si>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</si>
  <si>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</si>
  <si>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</si>
  <si>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</si>
  <si>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</si>
  <si>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</si>
  <si>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</si>
  <si>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</si>
  <si>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</si>
  <si>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</si>
  <si>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</si>
  <si>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</si>
  <si>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</si>
  <si>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</si>
  <si>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</si>
  <si>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</si>
  <si>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</si>
  <si>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</si>
  <si>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</si>
  <si>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</si>
  <si>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</si>
  <si>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</si>
  <si>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</si>
  <si>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</si>
  <si>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</si>
  <si>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</si>
  <si>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</si>
  <si>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</si>
  <si>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</si>
  <si>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</si>
  <si>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</si>
  <si>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</si>
  <si>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</si>
  <si>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</si>
  <si>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</si>
  <si>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</si>
  <si>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</si>
  <si>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</si>
  <si>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</si>
  <si>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</si>
  <si>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</si>
  <si>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</si>
  <si>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</si>
  <si>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</si>
  <si>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</si>
  <si>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</si>
  <si>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</si>
  <si>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</si>
  <si>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</si>
  <si>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</si>
  <si>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</si>
  <si>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</si>
  <si>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</si>
  <si>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</si>
  <si>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</si>
  <si>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</si>
  <si>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</si>
  <si>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</si>
  <si>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</si>
  <si>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</si>
  <si>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</si>
  <si>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</si>
  <si>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</si>
  <si>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</si>
  <si>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</si>
  <si>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</si>
  <si>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</si>
  <si>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</si>
  <si>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</si>
  <si>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</si>
  <si>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</si>
  <si>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</si>
  <si>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</si>
  <si>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</si>
  <si>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</si>
  <si>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</si>
  <si>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</si>
  <si>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</si>
  <si>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</si>
  <si>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</si>
  <si>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</si>
  <si>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</si>
  <si>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</si>
  <si>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</si>
  <si>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</si>
  <si>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</si>
  <si>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</si>
  <si>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</si>
  <si>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</si>
  <si>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</si>
  <si>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</si>
  <si>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</si>
  <si>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</si>
  <si>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</si>
  <si>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</si>
  <si>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</si>
  <si>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</si>
  <si>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</si>
  <si>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</si>
  <si>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</si>
  <si>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</si>
  <si>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</si>
  <si>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</si>
  <si>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</si>
  <si>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</si>
  <si>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</si>
  <si>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</si>
  <si>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</si>
  <si>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</si>
  <si>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</si>
  <si>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</si>
  <si>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</si>
  <si>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</si>
  <si>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</si>
  <si>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</si>
  <si>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</si>
  <si>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</si>
  <si>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</si>
  <si>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</si>
  <si>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</si>
  <si>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</si>
  <si>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</si>
  <si>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</si>
  <si>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</si>
  <si>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</si>
  <si>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</si>
  <si>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</si>
  <si>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</si>
  <si>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</si>
  <si>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</si>
  <si>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</si>
  <si>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</si>
  <si>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</si>
  <si>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</si>
  <si>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</si>
  <si>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</si>
  <si>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</si>
  <si>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</si>
  <si>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</si>
  <si>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</si>
  <si>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</si>
  <si>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</si>
  <si>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</si>
  <si>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</si>
  <si>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</si>
  <si>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</si>
  <si>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</si>
  <si>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</si>
  <si>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</si>
  <si>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</si>
  <si>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</si>
  <si>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</si>
  <si>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</si>
  <si>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</si>
  <si>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</si>
  <si>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</si>
  <si>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</si>
  <si>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</si>
  <si>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</si>
  <si>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</si>
  <si>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</si>
  <si>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</si>
  <si>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</si>
  <si>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</si>
  <si>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</si>
  <si>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</si>
  <si>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</si>
  <si>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</si>
  <si>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</si>
  <si>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</si>
  <si>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</si>
  <si>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</si>
  <si>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</si>
  <si>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</si>
  <si>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</si>
  <si>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</si>
  <si>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</si>
  <si>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</si>
  <si>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</si>
  <si>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</si>
  <si>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</si>
  <si>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</si>
  <si>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</si>
  <si>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</si>
  <si>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</si>
  <si>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</si>
  <si>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</si>
  <si>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</si>
  <si>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</si>
  <si>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</si>
  <si>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</si>
  <si>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</si>
  <si>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</si>
  <si>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</si>
  <si>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</si>
  <si>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</si>
  <si>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</si>
  <si>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</si>
  <si>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</si>
  <si>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</si>
  <si>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</si>
  <si>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</si>
  <si>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</si>
  <si>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</si>
  <si>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</si>
  <si>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</si>
  <si>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</si>
  <si>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</si>
  <si>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</si>
  <si>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</si>
  <si>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</si>
  <si>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</si>
  <si>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</si>
  <si>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</si>
  <si>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</si>
  <si>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</si>
  <si>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</si>
  <si>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</si>
  <si>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</si>
  <si>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</si>
  <si>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</si>
  <si>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</si>
  <si>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</si>
  <si>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</si>
  <si>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</si>
  <si>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</si>
  <si>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</si>
  <si>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</si>
  <si>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</si>
  <si>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</si>
  <si>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</si>
  <si>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</si>
  <si>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</si>
  <si>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</si>
  <si>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</si>
  <si>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</si>
  <si>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</si>
  <si>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</si>
  <si>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</si>
  <si>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</si>
  <si>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</si>
  <si>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</si>
  <si>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</si>
  <si>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</si>
  <si>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</si>
  <si>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</si>
  <si>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</si>
  <si>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</si>
  <si>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</si>
  <si>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</si>
  <si>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</si>
  <si>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</si>
  <si>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</si>
  <si>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</si>
  <si>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</si>
  <si>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</si>
  <si>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</si>
  <si>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</si>
  <si>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</si>
  <si>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</si>
  <si>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</si>
  <si>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</si>
  <si>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</si>
  <si>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</si>
  <si>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</si>
  <si>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</si>
  <si>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</si>
  <si>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</si>
  <si>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</si>
  <si>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</si>
  <si>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</si>
  <si>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</si>
  <si>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</si>
  <si>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</si>
  <si>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</si>
  <si>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</si>
  <si>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</si>
  <si>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</si>
  <si>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</si>
  <si>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</si>
  <si>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</si>
  <si>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</si>
  <si>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</si>
  <si>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</si>
  <si>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</si>
  <si>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</si>
  <si>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</si>
  <si>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</si>
  <si>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</si>
  <si>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</si>
  <si>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</si>
  <si>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</si>
  <si>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</si>
  <si>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</si>
  <si>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</si>
  <si>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</si>
  <si>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</si>
  <si>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</si>
  <si>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</si>
  <si>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</si>
  <si>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</si>
  <si>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</si>
  <si>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</si>
  <si>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</si>
  <si>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</si>
  <si>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</si>
  <si>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</si>
  <si>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</si>
  <si>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</si>
  <si>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</si>
  <si>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</si>
  <si>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</si>
  <si>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</si>
  <si>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</si>
  <si>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</si>
  <si>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</si>
  <si>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</si>
  <si>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</si>
  <si>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</si>
  <si>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</si>
  <si>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</si>
  <si>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</si>
  <si>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</si>
  <si>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</si>
  <si>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</si>
  <si>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</si>
  <si>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</si>
  <si>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</si>
  <si>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</si>
  <si>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</si>
  <si>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</si>
  <si>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</si>
  <si>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</si>
  <si>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</si>
  <si>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</si>
  <si>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</si>
  <si>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</si>
  <si>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</si>
  <si>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</si>
  <si>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</si>
  <si>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</si>
  <si>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</si>
  <si>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</si>
  <si>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</si>
  <si>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</si>
  <si>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</si>
  <si>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</si>
  <si>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</si>
  <si>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</si>
  <si>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</si>
  <si>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</si>
  <si>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</si>
  <si>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</si>
  <si>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</si>
  <si>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</si>
  <si>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</si>
  <si>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</si>
  <si>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</si>
  <si>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</si>
  <si>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</si>
  <si>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</si>
  <si>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</si>
  <si>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</si>
  <si>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</si>
  <si>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</si>
  <si>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</si>
  <si>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</si>
  <si>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</si>
  <si>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</si>
  <si>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</si>
  <si>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</si>
  <si>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</si>
  <si>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</si>
  <si>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</si>
  <si>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</si>
  <si>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</si>
  <si>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</si>
  <si>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</si>
  <si>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</si>
  <si>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</si>
  <si>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</si>
  <si>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</si>
  <si>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</si>
  <si>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</si>
  <si>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</si>
  <si>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</si>
  <si>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</si>
  <si>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</si>
  <si>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</si>
  <si>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</si>
  <si>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</si>
  <si>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</si>
  <si>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</si>
  <si>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</si>
  <si>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</si>
  <si>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</si>
  <si>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</si>
  <si>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</si>
  <si>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</si>
  <si>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</si>
  <si>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</si>
  <si>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</si>
  <si>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</si>
  <si>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</si>
  <si>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</si>
  <si>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</si>
  <si>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</si>
  <si>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</si>
  <si>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</si>
  <si>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</si>
  <si>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</si>
  <si>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</si>
  <si>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</si>
  <si>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</si>
  <si>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</si>
  <si>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</si>
  <si>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</si>
  <si>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</si>
  <si>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</si>
  <si>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</si>
  <si>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</si>
  <si>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</si>
  <si>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</si>
  <si>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</si>
  <si>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</si>
  <si>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</si>
  <si>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</si>
  <si>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</si>
  <si>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</si>
  <si>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</si>
  <si>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</si>
  <si>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</si>
  <si>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</si>
  <si>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</si>
  <si>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</si>
  <si>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</si>
  <si>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</si>
  <si>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</si>
  <si>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</si>
  <si>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</si>
  <si>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</si>
  <si>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</si>
  <si>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</si>
  <si>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</si>
  <si>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</si>
  <si>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</si>
  <si>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</si>
  <si>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</si>
  <si>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</si>
  <si>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</si>
  <si>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</si>
  <si>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</si>
  <si>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</si>
  <si>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</si>
  <si>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</si>
  <si>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</si>
  <si>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</si>
  <si>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</si>
  <si>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</si>
  <si>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</si>
  <si>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</si>
  <si>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</si>
  <si>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</si>
  <si>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</si>
  <si>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</si>
  <si>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</si>
  <si>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</si>
  <si>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</si>
  <si>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</si>
  <si>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</si>
  <si>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</si>
  <si>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</si>
  <si>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</si>
  <si>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</si>
  <si>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</si>
  <si>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</si>
  <si>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</si>
  <si>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</si>
  <si>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</si>
  <si>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</si>
  <si>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</si>
  <si>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</si>
  <si>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</si>
  <si>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</si>
  <si>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</si>
  <si>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</si>
  <si>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</si>
  <si>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</si>
  <si>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</si>
  <si>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</si>
  <si>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</si>
  <si>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</si>
  <si>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</si>
  <si>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</si>
  <si>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</si>
  <si>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</si>
  <si>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</si>
  <si>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</si>
  <si>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</si>
  <si>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</si>
  <si>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</si>
  <si>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</si>
  <si>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</si>
  <si>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</si>
  <si>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</si>
  <si>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</si>
  <si>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</si>
  <si>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</si>
  <si>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</si>
  <si>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</si>
  <si>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</si>
  <si>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</si>
  <si>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</si>
  <si>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</si>
  <si>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</si>
  <si>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</si>
  <si>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</si>
  <si>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</si>
  <si>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</si>
  <si>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</si>
  <si>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</si>
  <si>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</si>
  <si>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</si>
  <si>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</si>
  <si>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</si>
  <si>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</si>
  <si>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</si>
  <si>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</si>
  <si>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</si>
  <si>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</si>
  <si>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</si>
  <si>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</si>
  <si>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</si>
  <si>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</si>
  <si>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</si>
  <si>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</si>
  <si>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</si>
  <si>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</si>
  <si>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</si>
  <si>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</si>
  <si>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</si>
  <si>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</si>
  <si>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</si>
  <si>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</si>
  <si>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</si>
  <si>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</si>
  <si>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</si>
  <si>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</si>
  <si>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</si>
  <si>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</si>
  <si>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</si>
  <si>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</si>
  <si>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</si>
  <si>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</si>
  <si>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</si>
  <si>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</si>
  <si>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</si>
  <si>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</si>
  <si>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</si>
  <si>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</si>
  <si>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</si>
  <si>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</si>
  <si>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</si>
  <si>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</si>
  <si>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</si>
  <si>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</si>
  <si>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</si>
  <si>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</si>
  <si>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</si>
  <si>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</si>
  <si>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</si>
  <si>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</si>
  <si>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</si>
  <si>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</si>
  <si>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</si>
  <si>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</si>
  <si>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</si>
  <si>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</si>
  <si>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</si>
  <si>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</si>
  <si>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</si>
  <si>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</si>
  <si>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</si>
  <si>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</si>
  <si>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</si>
  <si>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</si>
  <si>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</si>
  <si>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</si>
  <si>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</si>
  <si>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</si>
  <si>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</si>
  <si>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</si>
  <si>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</si>
  <si>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</si>
  <si>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</si>
  <si>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</si>
  <si>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</si>
  <si>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</si>
  <si>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</si>
  <si>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</si>
  <si>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</si>
  <si>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</si>
  <si>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</si>
  <si>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</si>
  <si>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</si>
  <si>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</si>
  <si>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</si>
  <si>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</si>
  <si>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</si>
  <si>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</si>
  <si>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</si>
  <si>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</si>
  <si>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</si>
  <si>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</si>
  <si>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</si>
  <si>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</si>
  <si>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</si>
  <si>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</si>
  <si>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</si>
  <si>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</si>
  <si>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</si>
  <si>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</si>
  <si>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</si>
  <si>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</si>
  <si>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</si>
  <si>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</si>
  <si>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</si>
  <si>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</si>
  <si>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</si>
  <si>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</si>
  <si>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</si>
  <si>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</si>
  <si>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</si>
  <si>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</si>
  <si>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</si>
  <si>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</si>
  <si>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</si>
  <si>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</si>
  <si>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</si>
  <si>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</si>
  <si>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</si>
  <si>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</si>
  <si>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</si>
  <si>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</si>
  <si>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</si>
  <si>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</si>
  <si>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</si>
  <si>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</si>
  <si>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</si>
  <si>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</si>
  <si>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</si>
  <si>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</si>
  <si>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</si>
  <si>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</si>
  <si>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</si>
  <si>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</si>
  <si>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</si>
  <si>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</si>
  <si>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</si>
  <si>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</si>
  <si>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</si>
  <si>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</si>
  <si>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</si>
  <si>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</si>
  <si>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</si>
  <si>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</si>
  <si>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</si>
  <si>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</si>
  <si>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</si>
  <si>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</si>
  <si>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</si>
  <si>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</si>
  <si>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</si>
  <si>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</si>
  <si>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</si>
  <si>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</si>
  <si>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</si>
  <si>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</si>
  <si>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</si>
  <si>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</si>
  <si>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</si>
  <si>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</si>
  <si>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</si>
  <si>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</si>
  <si>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</si>
  <si>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</si>
  <si>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</si>
  <si>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</si>
  <si>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</si>
  <si>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</si>
  <si>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</si>
  <si>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</si>
  <si>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</si>
  <si>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</si>
  <si>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</si>
  <si>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</si>
  <si>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</si>
  <si>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</si>
  <si>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</si>
  <si>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</si>
  <si>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</si>
  <si>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</si>
  <si>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</si>
  <si>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</si>
  <si>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</si>
  <si>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</si>
  <si>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</si>
  <si>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</si>
  <si>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</si>
  <si>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</si>
  <si>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</si>
  <si>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</si>
  <si>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</si>
  <si>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</si>
  <si>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</si>
  <si>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</si>
  <si>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</si>
  <si>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</si>
  <si>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</si>
  <si>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</si>
  <si>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</si>
  <si>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</si>
  <si>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</si>
  <si>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</si>
  <si>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</si>
  <si>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</si>
  <si>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</si>
  <si>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</si>
  <si>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</si>
  <si>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</si>
  <si>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</si>
  <si>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</si>
  <si>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</si>
  <si>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</si>
  <si>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</si>
  <si>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</si>
  <si>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</si>
  <si>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</si>
  <si>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</si>
  <si>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</si>
  <si>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</si>
  <si>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</si>
  <si>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</si>
  <si>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</si>
  <si>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</si>
  <si>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</si>
  <si>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</si>
  <si>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</si>
  <si>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</si>
  <si>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</si>
  <si>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</si>
  <si>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</si>
  <si>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</si>
  <si>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</si>
  <si>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</si>
  <si>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</si>
  <si>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</si>
  <si>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</si>
  <si>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</si>
  <si>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</si>
  <si>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</si>
  <si>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</si>
  <si>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</si>
  <si>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</si>
  <si>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</si>
  <si>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</si>
  <si>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</si>
  <si>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</si>
  <si>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</si>
  <si>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</si>
  <si>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</si>
  <si>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</si>
  <si>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</si>
  <si>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</si>
  <si>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</si>
  <si>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</si>
  <si>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</si>
  <si>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</si>
  <si>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</si>
  <si>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</si>
  <si>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</si>
  <si>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</si>
  <si>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</si>
  <si>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</si>
  <si>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</si>
  <si>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</si>
  <si>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</si>
  <si>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</si>
  <si>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</si>
  <si>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</si>
  <si>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</si>
  <si>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</si>
  <si>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</si>
  <si>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</si>
  <si>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</si>
  <si>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</si>
  <si>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</si>
  <si>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</si>
  <si>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</si>
  <si>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</si>
  <si>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</si>
  <si>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</si>
  <si>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</si>
  <si>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</si>
  <si>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</si>
  <si>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</si>
  <si>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</si>
  <si>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</si>
  <si>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</si>
  <si>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</si>
  <si>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</si>
  <si>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</si>
  <si>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</si>
  <si>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</si>
  <si>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</si>
  <si>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</si>
  <si>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</si>
  <si>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</si>
  <si>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</si>
  <si>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</si>
  <si>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</si>
  <si>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</si>
  <si>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</si>
  <si>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</si>
  <si>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</si>
  <si>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</si>
  <si>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</si>
  <si>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</si>
  <si>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</si>
  <si>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</si>
  <si>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</si>
  <si>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</si>
  <si>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</si>
  <si>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</si>
  <si>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</si>
  <si>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</si>
  <si>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</si>
  <si>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</si>
  <si>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</si>
  <si>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</si>
  <si>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</si>
  <si>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</si>
  <si>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</si>
  <si>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</si>
  <si>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</si>
  <si>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</si>
  <si>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</si>
  <si>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</si>
  <si>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</si>
  <si>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</si>
  <si>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</si>
  <si>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</si>
  <si>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</si>
  <si>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</si>
  <si>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</si>
  <si>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</si>
  <si>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</si>
  <si>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</si>
  <si>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</si>
  <si>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</si>
  <si>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</si>
  <si>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</si>
  <si>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</si>
  <si>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</si>
  <si>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</si>
  <si>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</si>
  <si>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</si>
  <si>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</si>
  <si>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</si>
  <si>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</si>
  <si>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</si>
  <si>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</si>
  <si>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</si>
  <si>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</si>
  <si>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</si>
  <si>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</si>
  <si>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</si>
  <si>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</si>
  <si>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</si>
  <si>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</si>
  <si>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</si>
  <si>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</si>
  <si>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</si>
  <si>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</si>
  <si>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</si>
  <si>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</si>
  <si>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</si>
  <si>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</si>
  <si>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</si>
  <si>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</si>
  <si>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</si>
  <si>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</si>
  <si>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</si>
  <si>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</si>
  <si>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</si>
  <si>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</si>
  <si>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</si>
  <si>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</si>
  <si>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</si>
  <si>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</si>
  <si>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</si>
  <si>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</si>
  <si>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</si>
  <si>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</si>
  <si>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</si>
  <si>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</si>
  <si>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</si>
  <si>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</si>
  <si>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</si>
  <si>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</si>
  <si>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</si>
  <si>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</si>
  <si>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</si>
  <si>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</si>
  <si>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</si>
  <si>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</si>
  <si>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</si>
  <si>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</si>
  <si>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</si>
  <si>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</si>
  <si>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</si>
  <si>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</si>
  <si>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</si>
  <si>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</si>
  <si>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</si>
  <si>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</si>
  <si>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</si>
  <si>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</si>
  <si>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</si>
  <si>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</si>
  <si>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</si>
  <si>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</si>
  <si>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</si>
  <si>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</si>
  <si>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</si>
  <si>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</si>
  <si>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</si>
  <si>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</si>
  <si>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</si>
  <si>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</si>
  <si>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</si>
  <si>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</si>
  <si>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</si>
  <si>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</si>
  <si>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</si>
  <si>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</si>
  <si>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</si>
  <si>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</si>
  <si>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</si>
  <si>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</si>
  <si>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</si>
  <si>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</si>
  <si>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</si>
  <si>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</si>
  <si>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</si>
  <si>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</si>
  <si>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</si>
  <si>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</si>
  <si>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</si>
  <si>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</si>
  <si>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</si>
  <si>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</si>
  <si>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</si>
  <si>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</si>
  <si>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</si>
  <si>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</si>
  <si>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</si>
  <si>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</si>
  <si>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</si>
  <si>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</si>
  <si>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</si>
  <si>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</si>
  <si>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</si>
  <si>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</si>
  <si>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</si>
  <si>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</si>
  <si>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</si>
  <si>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</si>
  <si>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</si>
  <si>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</si>
  <si>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</si>
  <si>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</si>
  <si>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</si>
  <si>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</si>
  <si>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</si>
  <si>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</si>
  <si>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</si>
  <si>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</si>
  <si>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</si>
  <si>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</si>
  <si>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</si>
  <si>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</si>
  <si>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</si>
  <si>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</si>
  <si>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</si>
  <si>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</si>
  <si>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</si>
  <si>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</si>
  <si>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</si>
  <si>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</si>
  <si>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</si>
  <si>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</si>
  <si>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</si>
  <si>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</si>
  <si>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</si>
  <si>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</si>
  <si>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</si>
  <si>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</si>
  <si>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</si>
  <si>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</si>
  <si>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</si>
  <si>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</si>
  <si>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</si>
  <si>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</si>
  <si>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</si>
  <si>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</si>
  <si>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</si>
  <si>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</si>
  <si>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</si>
  <si>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</si>
  <si>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</si>
  <si>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</si>
  <si>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</si>
  <si>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</si>
  <si>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</si>
  <si>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</si>
  <si>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</si>
  <si>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</si>
  <si>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</si>
  <si>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</si>
  <si>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</si>
  <si>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</si>
  <si>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</si>
  <si>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</si>
  <si>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</si>
  <si>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</si>
  <si>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</si>
  <si>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</si>
  <si>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</si>
  <si>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</si>
  <si>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</si>
  <si>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</si>
  <si>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</si>
  <si>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</si>
  <si>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</si>
  <si>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</si>
  <si>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</si>
  <si>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</si>
  <si>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</si>
  <si>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</si>
  <si>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</si>
  <si>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</si>
  <si>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</si>
  <si>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</si>
  <si>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</si>
  <si>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</si>
  <si>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</si>
  <si>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</si>
  <si>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</si>
  <si>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</si>
  <si>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</si>
  <si>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</si>
  <si>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</si>
  <si>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</si>
  <si>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</si>
  <si>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</si>
  <si>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</si>
  <si>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</si>
  <si>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</si>
  <si>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</si>
  <si>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</si>
  <si>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</si>
  <si>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</si>
  <si>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</si>
  <si>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</si>
  <si>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</si>
  <si>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</si>
  <si>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</si>
  <si>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</si>
  <si>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</si>
  <si>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</si>
  <si>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</si>
  <si>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</si>
  <si>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</si>
  <si>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</si>
  <si>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</si>
  <si>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</si>
  <si>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</si>
  <si>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</si>
  <si>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</si>
  <si>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</si>
  <si>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</si>
  <si>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</si>
  <si>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</si>
  <si>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</si>
  <si>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</si>
  <si>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</si>
  <si>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</si>
  <si>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</si>
  <si>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</si>
  <si>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</si>
  <si>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</si>
  <si>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</si>
  <si>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</si>
  <si>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</si>
  <si>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</si>
  <si>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</si>
  <si>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</si>
  <si>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</si>
  <si>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</si>
  <si>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</si>
  <si>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</si>
  <si>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</si>
  <si>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</si>
  <si>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</si>
  <si>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</si>
  <si>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</si>
  <si>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</si>
  <si>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</si>
  <si>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</si>
  <si>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</si>
  <si>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</si>
  <si>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</si>
  <si>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</si>
  <si>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</si>
  <si>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</si>
  <si>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</si>
  <si>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</si>
  <si>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</si>
  <si>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</si>
  <si>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</si>
  <si>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</si>
  <si>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</si>
  <si>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</si>
  <si>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</si>
  <si>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</si>
  <si>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</si>
  <si>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</si>
  <si>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</si>
  <si>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</si>
  <si>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</si>
  <si>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</si>
  <si>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</si>
  <si>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</si>
  <si>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</si>
  <si>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</si>
  <si>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</si>
  <si>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</si>
  <si>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</si>
  <si>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</si>
  <si>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</si>
  <si>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</si>
  <si>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</si>
  <si>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</si>
  <si>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</si>
  <si>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</si>
  <si>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</si>
  <si>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</si>
  <si>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</si>
  <si>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</si>
  <si>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</si>
  <si>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</si>
  <si>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</si>
  <si>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</si>
  <si>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</si>
  <si>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</si>
  <si>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</si>
  <si>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</si>
  <si>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</si>
  <si>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</si>
  <si>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</si>
  <si>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</si>
  <si>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</si>
  <si>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</si>
  <si>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</si>
  <si>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</si>
  <si>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</si>
  <si>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</si>
  <si>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</si>
  <si>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</si>
  <si>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</si>
  <si>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</si>
  <si>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</si>
  <si>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</si>
  <si>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</si>
  <si>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</si>
  <si>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</si>
  <si>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</si>
  <si>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</si>
  <si>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</si>
  <si>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</si>
  <si>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</si>
  <si>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</si>
  <si>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</si>
  <si>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</si>
  <si>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</si>
  <si>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</si>
  <si>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</si>
  <si>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</si>
  <si>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</si>
  <si>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</si>
  <si>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</si>
  <si>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</si>
  <si>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</si>
  <si>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</si>
  <si>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</si>
  <si>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</si>
  <si>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</si>
  <si>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</si>
  <si>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</si>
  <si>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</si>
  <si>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</si>
  <si>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</si>
  <si>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</si>
  <si>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</si>
  <si>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</si>
  <si>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</si>
  <si>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</si>
  <si>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</si>
  <si>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</si>
  <si>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</si>
  <si>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</si>
  <si>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</si>
  <si>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</si>
  <si>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</si>
  <si>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</si>
  <si>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</si>
  <si>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</si>
  <si>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</si>
  <si>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</si>
  <si>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</si>
  <si>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</si>
  <si>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</si>
  <si>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</si>
  <si>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</si>
  <si>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</si>
  <si>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</si>
  <si>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</si>
  <si>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</si>
  <si>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</si>
  <si>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</si>
  <si>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</si>
  <si>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</si>
  <si>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</si>
  <si>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</si>
  <si>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</si>
  <si>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</si>
  <si>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</si>
  <si>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</si>
  <si>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</si>
  <si>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</si>
  <si>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</si>
  <si>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</si>
  <si>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</si>
  <si>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</si>
  <si>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</si>
  <si>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</si>
  <si>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</si>
  <si>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</si>
  <si>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</si>
  <si>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Producción agrícola a escala regional || Chile || 2019-2020</t>
  </si>
  <si>
    <t>Producción agrícola por producto || Chile || 2019-2020</t>
  </si>
  <si>
    <t>Producción agrícola a escala regional || Chile || 1979-2020</t>
  </si>
  <si>
    <t>Producción agrícola por producto || Chile || 1979-2020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</si>
</sst>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</cellXfs>
  <cellStyles count="1">
    <cellStyle name="Normal" xfId="0" builtinId="0"/>
  </cellStyles>
  <dxfs count="13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K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Cultivo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s v="Coquimb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vena"/>
    <n v="100111"/>
    <s v="Cereales"/>
    <n v="100111005"/>
    <s v="Avena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s v="Coquimb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s v="Coquimbo"/>
    <s v="Cebada Total"/>
    <n v="100111"/>
    <s v="Cereales"/>
    <n v="100111004"/>
    <s v="Cebada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s v="Coquimb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nteja"/>
    <n v="100110"/>
    <s v="Legumbres"/>
    <n v="100110003"/>
    <s v="Lentejas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s v="Coquimb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s v="Coquimb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Total"/>
    <n v="100111"/>
    <s v="Cereales"/>
    <n v="100111003"/>
    <s v="Maíz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s v="Coquimbo"/>
    <s v="Papa"/>
    <n v="100114"/>
    <s v="Tubérculos"/>
    <n v="100114001"/>
    <s v="Papa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s v="Coquimb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s v="Coquimb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Poroto Total"/>
    <n v="100110"/>
    <s v="Legumbres"/>
    <n v="100110002"/>
    <s v="Porotos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s v="Coquimb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abaco"/>
    <n v="100113"/>
    <s v="Industriales"/>
    <n v="100113005"/>
    <s v="Tabaco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s v="Coquimb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s v="Coquimb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s v="Coquimbo"/>
    <s v="Trigo Total"/>
    <n v="100111"/>
    <s v="Cereales"/>
    <n v="100111002"/>
    <s v="Trigo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s v="Coquimb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s v="Valparaíso"/>
    <s v="Avena"/>
    <n v="100111"/>
    <s v="Cereales"/>
    <n v="100111005"/>
    <s v="Avena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s v="Valparaís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s v="Valparaíso"/>
    <s v="Cebada Total"/>
    <n v="100111"/>
    <s v="Cereales"/>
    <n v="100111004"/>
    <s v="Cebada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s v="Valparaís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Garbanzo"/>
    <n v="100110"/>
    <s v="Legumbres"/>
    <n v="100110005"/>
    <s v="Garbanzos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s v="Valparaíso"/>
    <s v="Lenteja"/>
    <n v="100110"/>
    <s v="Legumbres"/>
    <n v="100110003"/>
    <s v="Lentejas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s v="Valparaís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Maravilla"/>
    <n v="100113"/>
    <s v="Industriales"/>
    <n v="100113002"/>
    <s v="Maravilla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s v="Valparaís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s v="Valparaís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s v="Valparaíso"/>
    <s v="Maíz Total"/>
    <n v="100111"/>
    <s v="Cereales"/>
    <n v="100111003"/>
    <s v="Maíz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s v="Valparaíso"/>
    <s v="Papa"/>
    <n v="100114"/>
    <s v="Tubérculos"/>
    <n v="100114001"/>
    <s v="Papa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s v="Valparaís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s v="Valparaís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Poroto Total"/>
    <n v="100110"/>
    <s v="Legumbres"/>
    <n v="100110002"/>
    <s v="Porotos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s v="Valparaíso"/>
    <s v="Raps"/>
    <n v="100113"/>
    <s v="Industriales"/>
    <n v="100113003"/>
    <s v="Raps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s v="Valparaís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s v="Tabaco"/>
    <n v="100113"/>
    <s v="Industriales"/>
    <n v="100113005"/>
    <s v="Tabaco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s v="Valparaís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s v="Valparaís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s v="Valparaís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s v="Valparaíso"/>
    <s v="Trigo Total"/>
    <n v="100111"/>
    <s v="Cereales"/>
    <n v="100111002"/>
    <s v="Trigo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s v="Valparaís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s v="Arroz"/>
    <n v="100111"/>
    <s v="Cereales"/>
    <n v="100111001"/>
    <s v="Arroz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s v="O'Higgin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vena"/>
    <n v="100111"/>
    <s v="Cereales"/>
    <n v="100111005"/>
    <s v="Avena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s v="O'Higgin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s v="O'Higgins"/>
    <s v="Cebada Total"/>
    <n v="100111"/>
    <s v="Cereales"/>
    <n v="100111004"/>
    <s v="Cebada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s v="O'Higgin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Garbanzo"/>
    <n v="100110"/>
    <s v="Legumbres"/>
    <n v="100110005"/>
    <s v="Garbanzos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s v="O'Higgins"/>
    <s v="Lenteja"/>
    <n v="100110"/>
    <s v="Legumbres"/>
    <n v="100110003"/>
    <s v="Lentejas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s v="O'Higgin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s v="O'Higgins"/>
    <s v="Maravilla"/>
    <n v="100113"/>
    <s v="Industriales"/>
    <n v="100113002"/>
    <s v="Maravilla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s v="O'Higgin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s v="O'Higgin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s v="O'Higgins"/>
    <s v="Maíz Total"/>
    <n v="100111"/>
    <s v="Cereales"/>
    <n v="100111003"/>
    <s v="Maíz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s v="O'Higgins"/>
    <s v="Papa"/>
    <n v="100114"/>
    <s v="Tubérculos"/>
    <n v="100114001"/>
    <s v="Papa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s v="O'Higgin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s v="O'Higgin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s v="O'Higgins"/>
    <s v="Poroto Total"/>
    <n v="100110"/>
    <s v="Legumbres"/>
    <n v="100110002"/>
    <s v="Porotos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s v="O'Higgin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s v="O'Higgins"/>
    <s v="Remolacha"/>
    <n v="100114"/>
    <s v="Tubérculos"/>
    <n v="100114011"/>
    <s v="Remolacha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s v="O'Higgins"/>
    <s v="Tabaco"/>
    <n v="100113"/>
    <s v="Industriales"/>
    <n v="100113005"/>
    <s v="Tabaco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s v="O'Higgin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s v="O'Higgin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s v="O'Higgin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s v="O'Higgins"/>
    <s v="Trigo Total"/>
    <n v="100111"/>
    <s v="Cereales"/>
    <n v="100111002"/>
    <s v="Trigo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s v="O'Higgin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s v="Mau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s v="Maule"/>
    <s v="Arroz"/>
    <n v="100111"/>
    <s v="Cereales"/>
    <n v="100111001"/>
    <s v="Arroz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s v="Maule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s v="Maule"/>
    <s v="Avena"/>
    <n v="100111"/>
    <s v="Cereales"/>
    <n v="100111005"/>
    <s v="Avena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s v="Mau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s v="Mau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s v="Maule"/>
    <s v="Cebada Total"/>
    <n v="100111"/>
    <s v="Cereales"/>
    <n v="100111004"/>
    <s v="Cebada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s v="Maule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s v="Maule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s v="Maule"/>
    <s v="Garbanzo"/>
    <n v="100110"/>
    <s v="Legumbres"/>
    <n v="100110005"/>
    <s v="Garbanzos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s v="Maule"/>
    <s v="Lenteja"/>
    <n v="100110"/>
    <s v="Legumbres"/>
    <n v="100110003"/>
    <s v="Lentejas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s v="Mau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Total"/>
    <n v="100113"/>
    <s v="Industriales"/>
    <n v="100113001"/>
    <s v="Lupino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s v="Maule"/>
    <s v="Maravilla"/>
    <n v="100113"/>
    <s v="Industriales"/>
    <n v="100113002"/>
    <s v="Maravilla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s v="Mau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s v="Mau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s v="Maule"/>
    <s v="Maíz Total"/>
    <n v="100111"/>
    <s v="Cereales"/>
    <n v="100111003"/>
    <s v="Maíz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s v="Maule"/>
    <s v="Papa"/>
    <n v="100114"/>
    <s v="Tubérculos"/>
    <n v="100114001"/>
    <s v="Papa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s v="Maule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s v="Maule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Poroto Total"/>
    <n v="100110"/>
    <s v="Legumbres"/>
    <n v="100110002"/>
    <s v="Porotos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s v="Maule"/>
    <s v="Raps"/>
    <n v="100113"/>
    <s v="Industriales"/>
    <n v="100113003"/>
    <s v="Raps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s v="Maule"/>
    <s v="Remolacha"/>
    <n v="100114"/>
    <s v="Tubérculos"/>
    <n v="100114011"/>
    <s v="Remolacha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s v="Maule"/>
    <s v="Tabaco"/>
    <n v="100113"/>
    <s v="Industriales"/>
    <n v="100113005"/>
    <s v="Tabaco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s v="Mau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s v="Mau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s v="Mau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s v="Maule"/>
    <s v="Trigo Total"/>
    <n v="100111"/>
    <s v="Cereales"/>
    <n v="100111002"/>
    <s v="Trigo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s v="Mau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s v="Bíobío"/>
    <s v="Arroz"/>
    <n v="100111"/>
    <s v="Cereales"/>
    <n v="100111001"/>
    <s v="Arroz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s v="Bíobí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s v="Bíobío"/>
    <s v="Avena"/>
    <n v="100111"/>
    <s v="Cereales"/>
    <n v="100111005"/>
    <s v="Avena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s v="Bíobío"/>
    <s v="Cebada Total"/>
    <n v="100111"/>
    <s v="Cereales"/>
    <n v="100111004"/>
    <s v="Cebada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s v="Bíobí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s v="Bíobí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s v="Bíobío"/>
    <s v="Garbanzo"/>
    <n v="100110"/>
    <s v="Legumbres"/>
    <n v="100110005"/>
    <s v="Garbanzos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s v="Bíobío"/>
    <s v="Lenteja"/>
    <n v="100110"/>
    <s v="Legumbres"/>
    <n v="100110003"/>
    <s v="Lentejas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s v="Bíobío"/>
    <s v="Maravilla"/>
    <n v="100113"/>
    <s v="Industriales"/>
    <n v="100113002"/>
    <s v="Maravilla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s v="Bíobío"/>
    <s v="Maíz Total"/>
    <n v="100111"/>
    <s v="Cereales"/>
    <n v="100111003"/>
    <s v="Maíz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s v="Bíobío"/>
    <s v="Papa"/>
    <n v="100114"/>
    <s v="Tubérculos"/>
    <n v="100114001"/>
    <s v="Papa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s v="Bíobí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s v="Bíobí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s v="Bíobío"/>
    <s v="Poroto Total"/>
    <n v="100110"/>
    <s v="Legumbres"/>
    <n v="100110002"/>
    <s v="Porotos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s v="Bíobío"/>
    <s v="Raps"/>
    <n v="100113"/>
    <s v="Industriales"/>
    <n v="100113003"/>
    <s v="Raps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s v="Bíobío"/>
    <s v="Remolacha"/>
    <n v="100114"/>
    <s v="Tubérculos"/>
    <n v="100114011"/>
    <s v="Remolacha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s v="Bíobío"/>
    <s v="Trigo Total"/>
    <n v="100111"/>
    <s v="Cereales"/>
    <n v="100111002"/>
    <s v="Trigo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s v="Bíobí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s v="Bíobío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s v="Bíobí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s v="Bíobío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s v="Bíobí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s v="Bíobío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s v="Bíobío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s v="Bíobío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s v="Bíobí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s v="Bíobí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s v="Bíobío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s v="Araucaní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s v="Araucaní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s v="Araucanía"/>
    <s v="Avena"/>
    <n v="100111"/>
    <s v="Cereales"/>
    <n v="100111005"/>
    <s v="Avena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s v="Araucaní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s v="Araucaní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s v="Araucanía"/>
    <s v="Cebada Total"/>
    <n v="100111"/>
    <s v="Cereales"/>
    <n v="100111004"/>
    <s v="Cebada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s v="Araucaní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s v="Araucaní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s v="Araucanía"/>
    <s v="Garbanzo"/>
    <n v="100110"/>
    <s v="Legumbres"/>
    <n v="100110005"/>
    <s v="Garbanzos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s v="Araucanía"/>
    <s v="Lenteja"/>
    <n v="100110"/>
    <s v="Legumbres"/>
    <n v="100110003"/>
    <s v="Lentejas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s v="Araucaní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s v="Araucaní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s v="Araucanía"/>
    <s v="Lupino Total"/>
    <n v="100113"/>
    <s v="Industriales"/>
    <n v="100113001"/>
    <s v="Lupino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s v="Araucanía"/>
    <s v="Maravilla"/>
    <n v="100113"/>
    <s v="Industriales"/>
    <n v="100113002"/>
    <s v="Maravilla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s v="Araucaní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s v="Araucaní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s v="Araucanía"/>
    <s v="Maíz Total"/>
    <n v="100111"/>
    <s v="Cereales"/>
    <n v="100111003"/>
    <s v="Maíz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s v="Araucanía"/>
    <s v="Papa"/>
    <n v="100114"/>
    <s v="Tubérculos"/>
    <n v="100114001"/>
    <s v="Papa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s v="Araucaní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s v="Araucaní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Poroto Total"/>
    <n v="100110"/>
    <s v="Legumbres"/>
    <n v="100110002"/>
    <s v="Porotos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s v="Araucanía"/>
    <s v="Raps"/>
    <n v="100113"/>
    <s v="Industriales"/>
    <n v="100113003"/>
    <s v="Raps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s v="Araucanía"/>
    <s v="Remolacha"/>
    <n v="100114"/>
    <s v="Tubérculos"/>
    <n v="100114011"/>
    <s v="Remolacha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s v="Araucaní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s v="Araucaní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s v="Araucanía"/>
    <s v="Trigo Total"/>
    <n v="100111"/>
    <s v="Cereales"/>
    <n v="100111002"/>
    <s v="Trigo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s v="Araucaní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s v="Los Lag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vena"/>
    <n v="100111"/>
    <s v="Cereales"/>
    <n v="100111005"/>
    <s v="Avena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s v="Los Lag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s v="Los Lag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s v="Los Lagos"/>
    <s v="Cebada Total"/>
    <n v="100111"/>
    <s v="Cereales"/>
    <n v="100111004"/>
    <s v="Cebada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s v="Los Lag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nteja"/>
    <n v="100110"/>
    <s v="Legumbres"/>
    <n v="100110003"/>
    <s v="Lentejas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s v="Los Lag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s v="Los Lagos"/>
    <s v="Lupino Total"/>
    <n v="100113"/>
    <s v="Industriales"/>
    <n v="100113001"/>
    <s v="Lupino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s v="Los Lag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Total"/>
    <n v="100111"/>
    <s v="Cereales"/>
    <n v="100111003"/>
    <s v="Maíz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apa"/>
    <n v="100114"/>
    <s v="Tubérculos"/>
    <n v="100114001"/>
    <s v="Papa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s v="Los Lag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Total"/>
    <n v="100110"/>
    <s v="Legumbres"/>
    <n v="100110002"/>
    <s v="Porotos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Raps"/>
    <n v="100113"/>
    <s v="Industriales"/>
    <n v="100113003"/>
    <s v="Raps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s v="Los Lagos"/>
    <s v="Remolacha"/>
    <n v="100114"/>
    <s v="Tubérculos"/>
    <n v="100114011"/>
    <s v="Remolacha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go Total"/>
    <n v="100111"/>
    <s v="Cereales"/>
    <n v="100111002"/>
    <s v="Trigo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s v="Metropolitan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s v="Metropolitana"/>
    <s v="Avena"/>
    <n v="100111"/>
    <s v="Cereales"/>
    <n v="100111005"/>
    <s v="Avena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s v="Metropolitan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s v="Metropolitana"/>
    <s v="Cebada Total"/>
    <n v="100111"/>
    <s v="Cereales"/>
    <n v="100111004"/>
    <s v="Cebada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s v="Metropolitan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Garbanzo"/>
    <n v="100110"/>
    <s v="Legumbres"/>
    <n v="100110005"/>
    <s v="Garbanzos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s v="Metropolitana"/>
    <s v="Lenteja"/>
    <n v="100110"/>
    <s v="Legumbres"/>
    <n v="100110003"/>
    <s v="Lentejas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s v="Metropolitana"/>
    <s v="Maravilla"/>
    <n v="100113"/>
    <s v="Industriales"/>
    <n v="100113002"/>
    <s v="Maravilla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s v="Metropolitan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s v="Metropolitan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s v="Metropolitana"/>
    <s v="Maíz Total"/>
    <n v="100111"/>
    <s v="Cereales"/>
    <n v="100111003"/>
    <s v="Maíz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s v="Metropolitana"/>
    <s v="Papa"/>
    <n v="100114"/>
    <s v="Tubérculos"/>
    <n v="100114001"/>
    <s v="Papa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s v="Metropolitan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s v="Metropolitan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Poroto Total"/>
    <n v="100110"/>
    <s v="Legumbres"/>
    <n v="100110002"/>
    <s v="Porotos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s v="Metropolitana"/>
    <s v="Raps"/>
    <n v="100113"/>
    <s v="Industriales"/>
    <n v="100113003"/>
    <s v="Raps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s v="Metropolitana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s v="Metropolitan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s v="Metropolitan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s v="Metropolitana"/>
    <s v="Trigo Total"/>
    <n v="100111"/>
    <s v="Cereales"/>
    <n v="100111002"/>
    <s v="Trigo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s v="Metropolitan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s v="Los Rí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s v="Los Río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s v="Los Rí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s v="Los Rí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s v="Ñub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s v="Ñuble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s v="Ñuble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s v="Ñub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s v="Ñub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s v="Ñuble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s v="Ñuble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s v="Ñuble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s v="Ñub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s v="Ñub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s v="Ñub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s v="Ñuble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s v="Ñuble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s v="Ñuble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s v="Ñuble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s v="Ñuble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s v="Ñuble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s v="Ñub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s v="Ñub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s v="Ñub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s v="Ñuble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s v="Ñub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Región9" displayName="Región9" ref="A1:C11" totalsRowShown="0" headerRowDxfId="58">
  <autoFilter ref="A1:C11" xr:uid="{66608694-1307-46B4-A4A5-121EC35555DF}"/>
  <tableColumns count="3">
    <tableColumn id="1" xr3:uid="{09F2254E-C2F4-4DB8-AFA1-E7BCFCE8C4CE}" name="Cod_región" dataDxfId="57"/>
    <tableColumn id="2" xr3:uid="{7A19A4F8-D2F3-452D-9BCD-24504B667E32}" name="Región"/>
    <tableColumn id="3" xr3:uid="{5D7B6ED2-1F3B-4745-94E7-8EBB6AE0BE5B}" name="Cod" dataDxfId="56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Producto2110" displayName="Producto2110" ref="A1:B6" totalsRowShown="0" headerRowDxfId="55">
  <autoFilter ref="A1:B6" xr:uid="{9D6CB184-5991-4D68-B738-3784BB703872}"/>
  <tableColumns count="2">
    <tableColumn id="1" xr3:uid="{68EA4328-8D1D-4A3D-BF8C-223CB2D6E231}" name="Id_producto" dataDxfId="54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Categoría2011" displayName="Categoría2011" ref="A1:B21" totalsRowShown="0" headerRowDxfId="53">
  <autoFilter ref="A1:B21" xr:uid="{0DB8306A-7CD6-498E-80D0-D6F5B7BF8E4C}"/>
  <sortState xmlns:xlrd2="http://schemas.microsoft.com/office/spreadsheetml/2017/richdata2" ref="A2:B59">
    <sortCondition ref="A5:A62"/>
  </sortState>
  <tableColumns count="2">
    <tableColumn id="1" xr3:uid="{E928ACB4-C197-4D74-8A75-A111D19471BB}" name="Id_categoría" dataDxfId="52"/>
    <tableColumn id="2" xr3:uid="{7C216DDF-53DD-4CC4-889D-401C4E9D486A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51" tableBorderDxfId="50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49" tableBorderDxfId="48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47" tableBorderDxfId="46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5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4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3">
  <autoFilter ref="A2:B12" xr:uid="{E8C358C9-C232-4995-89C4-258171B3A892}"/>
  <tableColumns count="2">
    <tableColumn id="1" xr3:uid="{54A7C740-26CB-4CAE-B67C-179775545237}" name="Cod_región" dataDxfId="42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1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0"/>
    <tableColumn id="2" xr3:uid="{7D3F7E15-C3A0-4D2B-A2A2-ACB554299534}" name="Cultivo"/>
    <tableColumn id="3" xr3:uid="{F4FDED8B-89F0-4ABC-B227-49E88C1793EB}" name="Aux 2" dataDxfId="39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38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37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6">
  <autoFilter ref="K2:L7" xr:uid="{F48E4998-C3B0-40CC-9A5B-74B11F9B5A48}"/>
  <tableColumns count="2">
    <tableColumn id="1" xr3:uid="{8C7F8656-5CF9-4469-88FC-59E1B64D8BBE}" name="Id_producto" dataDxfId="35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6E861A-A5A9-441E-9599-9BAFEA787DEC}" name="Tabla18" displayName="Tabla18" ref="I1:BE344" totalsRowShown="0">
  <autoFilter ref="I1:BE344" xr:uid="{EED0EEAF-F36A-4786-8CC5-F3249A0E7FEF}"/>
  <tableColumns count="49">
    <tableColumn id="1" xr3:uid="{57D4D3EC-76F5-4EEB-9D53-B365549781B5}" name="Cod_región"/>
    <tableColumn id="2" xr3:uid="{DA807EC1-6F98-4FE1-AD88-61476D41DA25}" name="Región"/>
    <tableColumn id="3" xr3:uid="{3701CA26-EFEF-4087-9FF3-6B0451AE60DD}" name="Cultivo"/>
    <tableColumn id="4" xr3:uid="{AB1B1BE5-7AE7-444A-A718-6F6A6DA74555}" name="Id_producto"/>
    <tableColumn id="5" xr3:uid="{483E1558-0AC0-438E-94D7-E977521C4CEE}" name="Producto"/>
    <tableColumn id="6" xr3:uid="{EADEE8C8-31AD-4C21-97CD-DEDF54762D6A}" name="Id_categoría"/>
    <tableColumn id="7" xr3:uid="{A501349B-A212-457F-A297-3A0765937192}" name="Categoría"/>
    <tableColumn id="8" xr3:uid="{9BD044CC-DD1C-417B-80EA-F3C8B4C4FAD3}" name="Definición"/>
    <tableColumn id="9" xr3:uid="{D325D160-FAE5-483A-B077-08F5EA968A58}" name="1979/80"/>
    <tableColumn id="10" xr3:uid="{185DAA8F-256C-403F-92E7-24A9E1108ECE}" name="1980/81"/>
    <tableColumn id="11" xr3:uid="{5CA7AC3F-4601-438C-BD80-BDF750A7C239}" name="1981/82"/>
    <tableColumn id="12" xr3:uid="{46B6CE06-A334-4469-902B-472554BF3640}" name="1982/83"/>
    <tableColumn id="13" xr3:uid="{FF140698-04C7-4E06-8179-9ACFD29D5224}" name="1983/84"/>
    <tableColumn id="14" xr3:uid="{44199D1A-1ACD-4CEE-8755-12546E5B2988}" name="1984/85"/>
    <tableColumn id="15" xr3:uid="{0E9BCE9A-7838-484F-ACC9-D0DBEE0DCB56}" name="1985/86"/>
    <tableColumn id="16" xr3:uid="{25BBB963-CBAA-4FE7-97AD-14917D8BDD26}" name="1986/87"/>
    <tableColumn id="17" xr3:uid="{DDFDEC17-6BCC-4780-AFD1-A696C5C59CE2}" name="1987/88"/>
    <tableColumn id="18" xr3:uid="{41FF78A7-E072-4815-B64D-5A6F9B7D5ED1}" name="1988/89"/>
    <tableColumn id="19" xr3:uid="{24DBF8AE-366F-4A12-80B2-4AA48833290A}" name="1989/90"/>
    <tableColumn id="20" xr3:uid="{25A652E0-EAD5-4BA3-BD62-C7CA4848171C}" name="1990/91"/>
    <tableColumn id="21" xr3:uid="{17E37968-C1D0-4965-914A-7908F19495EE}" name="1991/92"/>
    <tableColumn id="22" xr3:uid="{03EA63DC-D297-490F-A723-20AC2FDB3E95}" name="1992/93"/>
    <tableColumn id="23" xr3:uid="{70832E17-F295-4AF4-9B2C-3DB61E813643}" name="1993/94"/>
    <tableColumn id="24" xr3:uid="{2FF8AB0B-BCE0-4873-BF9B-655178D0EFB9}" name="1994/95"/>
    <tableColumn id="25" xr3:uid="{C6B00BEA-E75D-444D-85C2-41ABAF61435B}" name="1995/96"/>
    <tableColumn id="26" xr3:uid="{3DA1AB4C-1E07-41CF-99D7-BCF1CD1B8BEE}" name="1996/97"/>
    <tableColumn id="27" xr3:uid="{D55956DC-50F6-406D-A6FA-D480879CFFE1}" name="1997/98"/>
    <tableColumn id="28" xr3:uid="{119C4A63-4F0A-4E9C-B7E4-51B8EF529883}" name="1998/99"/>
    <tableColumn id="29" xr3:uid="{8C6308CB-FD81-4E1F-902D-9D78B84736FC}" name="1999/00"/>
    <tableColumn id="30" xr3:uid="{A4E7B762-876C-4D43-896B-3BFA383876D3}" name="2000/01"/>
    <tableColumn id="31" xr3:uid="{57E2CFB4-16EA-4811-85D1-F106E793537E}" name="2001/02"/>
    <tableColumn id="32" xr3:uid="{2A23853C-B4F5-4A05-BB86-32182464A5D1}" name="2002/03"/>
    <tableColumn id="33" xr3:uid="{A83B4AA4-F5B2-4868-9B57-BF510DB2A903}" name="2003/04"/>
    <tableColumn id="34" xr3:uid="{95B38B04-0FD4-4A13-AE7A-B8B0535E833A}" name="2004/05"/>
    <tableColumn id="35" xr3:uid="{ED8044AE-FAB9-4379-9363-95ED338591FD}" name="2005/06"/>
    <tableColumn id="36" xr3:uid="{D16C328B-0D30-4497-BD60-7977F9CEA2B6}" name="2006/07 "/>
    <tableColumn id="37" xr3:uid="{EBED09F6-88FB-45D8-9B1B-0E4BF9E12AF5}" name="2007/08"/>
    <tableColumn id="38" xr3:uid="{A73279A0-DFFC-4063-93A2-9435F88B4FBB}" name="2008/09"/>
    <tableColumn id="39" xr3:uid="{E2175B1A-0311-4EF3-B7F4-4EB2975A92A7}" name="2009/10"/>
    <tableColumn id="40" xr3:uid="{D28BC20F-A41B-4C33-9151-745D2DBD6750}" name="2010/11"/>
    <tableColumn id="41" xr3:uid="{E35427E0-34B0-4897-A470-27F7810F2B5C}" name="2011/12"/>
    <tableColumn id="42" xr3:uid="{426FA484-2D3B-45E6-B4D4-1B9C23006D2B}" name="2012/13"/>
    <tableColumn id="43" xr3:uid="{4A3253A3-6D56-4542-9474-30C7062B9651}" name="2013/14"/>
    <tableColumn id="44" xr3:uid="{D8D50857-D428-4244-BAD9-B7DB07B60EA9}" name="2014/15"/>
    <tableColumn id="45" xr3:uid="{C245830E-17F8-4977-A676-A23C0BF7A215}" name="2015/16"/>
    <tableColumn id="46" xr3:uid="{82D871BE-BB11-442C-B1C5-4898AB80CC31}" name="2016/17"/>
    <tableColumn id="47" xr3:uid="{ADC6C1C6-32B6-4578-BEB0-F5EBF4AB4435}" name="2017/18"/>
    <tableColumn id="48" xr3:uid="{35BDBF84-DEEC-4BEA-BE05-FAD25776F171}" name="2018/19"/>
    <tableColumn id="49" xr3:uid="{E1F13CCD-E44F-433B-90B9-270AC7B540EA}" name="2019/20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7" tableType="queryTable" totalsRowShown="0">
  <autoFilter ref="A11:H1777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C13" zoomScaleNormal="100" workbookViewId="0">
      <selection activeCell="L30" sqref="L30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24600</v>
      </c>
      <c r="B3" s="35" t="s">
        <v>24603</v>
      </c>
      <c r="C3" s="35" t="s">
        <v>24599</v>
      </c>
      <c r="D3" s="35" t="s">
        <v>29</v>
      </c>
      <c r="E3" s="25" t="s">
        <v>22435</v>
      </c>
      <c r="F3" s="25" t="s">
        <v>22433</v>
      </c>
      <c r="G3" s="25" t="s">
        <v>22434</v>
      </c>
      <c r="H3" s="25" t="s">
        <v>22838</v>
      </c>
      <c r="I3" s="25" t="s">
        <v>22839</v>
      </c>
      <c r="J3" s="36" t="s">
        <v>22436</v>
      </c>
      <c r="K3" s="36" t="s">
        <v>24609</v>
      </c>
      <c r="L3" s="36" t="s">
        <v>24610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+D4&amp;"-"&amp;E4&amp;"-"&amp;G4&amp;" ||"&amp;F4</f>
        <v>Gráfico 1-Región-Producto ||Producción (t)</v>
      </c>
      <c r="B4" s="35" t="e">
        <f ca="1">"link"&amp;Estructura!B1</f>
        <v>#NAME?</v>
      </c>
      <c r="C4">
        <v>10</v>
      </c>
      <c r="D4" s="21" t="s">
        <v>22186</v>
      </c>
      <c r="E4" s="44" t="s">
        <v>519</v>
      </c>
      <c r="F4" s="44" t="s">
        <v>24618</v>
      </c>
      <c r="G4" s="44" t="s">
        <v>6350</v>
      </c>
      <c r="H4" s="44"/>
      <c r="J4" s="25" t="s">
        <v>530</v>
      </c>
      <c r="K4" s="25"/>
      <c r="L4" s="25"/>
      <c r="M4" s="19" t="str">
        <f>+F4&amp;" de cultivos de "&amp;J4&amp;" por "&amp;G4&amp;", entre los años 2019-2020."</f>
        <v>Producción (t)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24617</v>
      </c>
      <c r="P4" s="20" t="s">
        <v>6317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+IF($F4="Producción (t)","Tonelada",IF($F4="0","0","0"))</f>
        <v>Tonelada</v>
      </c>
      <c r="S4" s="19"/>
      <c r="T4" s="19" t="str">
        <f>M4</f>
        <v>Producción (t) de cultivos de Coquimbo por Producto, entre los años 2019-2020.</v>
      </c>
      <c r="U4" s="19" t="str">
        <f t="shared" ref="U4:U16" si="1">+E4&amp;": "&amp;J4</f>
        <v>Región: Coquimbo</v>
      </c>
      <c r="V4" t="s">
        <v>24619</v>
      </c>
      <c r="W4" s="35" t="e">
        <f t="shared" ref="W4:W16" ca="1" si="2">HYPERLINK(B4,B4)</f>
        <v>#NAME?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de cultivos de Coquimbo por Producto, entre los años 2019-2020. en Tonelada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24606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30</v>
      </c>
    </row>
    <row r="5" spans="1:43" x14ac:dyDescent="0.25">
      <c r="A5" s="35" t="str">
        <f t="shared" ref="A5:A16" si="3">+D5&amp;"-"&amp;E5&amp;"-"&amp;G5&amp;" ||"&amp;F5</f>
        <v>Gráfico 2-Región-Categoría ||Producción (t)</v>
      </c>
      <c r="B5" s="35" t="e">
        <f ca="1">"link"&amp;Estructura!B1</f>
        <v>#NAME?</v>
      </c>
      <c r="C5">
        <v>10</v>
      </c>
      <c r="D5" s="21" t="s">
        <v>22187</v>
      </c>
      <c r="E5" s="44" t="s">
        <v>519</v>
      </c>
      <c r="F5" s="44" t="s">
        <v>24618</v>
      </c>
      <c r="G5" s="44" t="s">
        <v>6353</v>
      </c>
      <c r="H5" s="44" t="s">
        <v>20368</v>
      </c>
      <c r="J5" s="25" t="s">
        <v>530</v>
      </c>
      <c r="K5" s="25"/>
      <c r="L5" s="25"/>
      <c r="M5" s="19" t="str">
        <f t="shared" ref="M5:M15" si="4">+F5&amp;" de cultivos de "&amp;J5&amp;" por "&amp;G5&amp;", entre los años 2019-2020."</f>
        <v>Producción (t)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">
        <v>6317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29" si="6">+IF($F5="Producción (t)","Tonelada",IF($F5="0","0","0"))</f>
        <v>Tonelada</v>
      </c>
      <c r="S5" s="19"/>
      <c r="T5" s="19" t="str">
        <f t="shared" ref="T5:T16" si="7">M5</f>
        <v>Producción (t) de cultivos de Coquimbo por Categoría, entre los años 2019-2020.</v>
      </c>
      <c r="U5" s="19" t="str">
        <f t="shared" si="1"/>
        <v>Región: Coquimbo</v>
      </c>
      <c r="V5" t="s">
        <v>24619</v>
      </c>
      <c r="W5" s="35" t="e">
        <f t="shared" ca="1" si="2"/>
        <v>#NAME?</v>
      </c>
      <c r="X5" s="21" t="str">
        <f>+X4</f>
        <v>CHL</v>
      </c>
      <c r="Y5" s="21" t="str">
        <f t="shared" ref="Y5:Y29" si="8">+IF($E5="Región","Regional",IF($E5="Comuna","Comunal","Nacional"))</f>
        <v>Regional</v>
      </c>
      <c r="Z5" t="str">
        <f t="shared" ref="Z5:Z16" si="9">"Gráfico que muestra la "&amp;T5&amp;" en "&amp;R5&amp;" según datos recopilados de los catastros frutícolas efectuados por la ODEPA durante el "&amp;O5</f>
        <v>Gráfico que muestra la Producción (t) de cultivos de Coquimbo por Categoría, entre los años 2019-2020. en Tonelada según datos recopilados de los catastros frutícolas efectuados por la ODEPA durante el Periodo 2019-2020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30</v>
      </c>
    </row>
    <row r="6" spans="1:43" x14ac:dyDescent="0.25">
      <c r="A6" s="35" t="str">
        <f t="shared" si="3"/>
        <v>Gráfico 3-Producto-Región ||Producción (t)</v>
      </c>
      <c r="B6" s="35" t="e">
        <f ca="1">"link"&amp;Estructura!B1</f>
        <v>#NAME?</v>
      </c>
      <c r="C6">
        <v>5</v>
      </c>
      <c r="D6" s="21" t="s">
        <v>22188</v>
      </c>
      <c r="E6" s="45" t="s">
        <v>6350</v>
      </c>
      <c r="F6" s="45" t="s">
        <v>24618</v>
      </c>
      <c r="G6" s="45" t="s">
        <v>519</v>
      </c>
      <c r="H6" s="45"/>
      <c r="J6" s="25" t="s">
        <v>8269</v>
      </c>
      <c r="K6" s="25"/>
      <c r="L6" s="25"/>
      <c r="M6" s="19" t="str">
        <f t="shared" si="4"/>
        <v>Producción (t)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">
        <v>6317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6"/>
        <v>Tonelada</v>
      </c>
      <c r="S6" s="19"/>
      <c r="T6" s="19" t="str">
        <f t="shared" si="7"/>
        <v>Producción (t) de cultivos de Legumbres por Región, entre los años 2019-2020.</v>
      </c>
      <c r="U6" s="19" t="str">
        <f t="shared" si="1"/>
        <v>Producto: Legumbres</v>
      </c>
      <c r="V6" t="s">
        <v>24619</v>
      </c>
      <c r="W6" s="35" t="e">
        <f t="shared" ca="1" si="2"/>
        <v>#NAME?</v>
      </c>
      <c r="X6" s="21" t="str">
        <f t="shared" ref="X6:X16" si="12">+X5</f>
        <v>CHL</v>
      </c>
      <c r="Y6" s="21" t="str">
        <f t="shared" si="8"/>
        <v>Nacional</v>
      </c>
      <c r="Z6" t="str">
        <f t="shared" si="9"/>
        <v>Gráfico que muestra la Producción (t) de cultivos de Legumbres por Región, entre los años 2019-2020. en Tonelada según datos recopilados de los catastros frutícolas efectuados por la ODEPA durante el Periodo 2019-2020</v>
      </c>
      <c r="AA6" s="24">
        <f t="shared" ref="AA6:AA16" si="13">+AA5</f>
        <v>44321</v>
      </c>
      <c r="AB6" s="22" t="str">
        <f t="shared" ref="AB6:AB16" si="14">+AB5</f>
        <v>Español</v>
      </c>
      <c r="AC6" s="22" t="str">
        <f t="shared" ref="AC6:AC16" si="15">+AC5</f>
        <v>Paula</v>
      </c>
      <c r="AD6" s="22" t="str">
        <f t="shared" ref="AD6:AD16" si="16">+AD5</f>
        <v>No Aplica</v>
      </c>
      <c r="AE6" s="22" t="str">
        <f t="shared" ref="AE6:AE16" si="17">+AE5</f>
        <v>No Aplica</v>
      </c>
      <c r="AF6" s="22" t="str">
        <f t="shared" ref="AF6:AF16" si="18">+AF5</f>
        <v>No Aplica</v>
      </c>
      <c r="AG6" s="23">
        <f>+VLOOKUP($P6,Parametros[[nombre]:[Columna1]],5,0)</f>
        <v>79</v>
      </c>
      <c r="AH6" s="23">
        <f t="shared" ref="AH6:AH16" si="19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16" si="20">+AL5</f>
        <v>ODEPA</v>
      </c>
      <c r="AM6" s="22" t="str">
        <f t="shared" ref="AM6:AM16" si="21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30</v>
      </c>
    </row>
    <row r="7" spans="1:43" x14ac:dyDescent="0.25">
      <c r="A7" s="35" t="str">
        <f t="shared" si="3"/>
        <v>Gráfico 4-Producto-Categoría ||Producción (t)</v>
      </c>
      <c r="B7" s="35" t="e">
        <f ca="1">"link"&amp;Estructura!B1</f>
        <v>#NAME?</v>
      </c>
      <c r="C7">
        <v>5</v>
      </c>
      <c r="D7" s="21" t="s">
        <v>22189</v>
      </c>
      <c r="E7" s="45" t="s">
        <v>6350</v>
      </c>
      <c r="F7" s="45" t="s">
        <v>24618</v>
      </c>
      <c r="G7" s="45" t="s">
        <v>6353</v>
      </c>
      <c r="H7" s="45" t="s">
        <v>20368</v>
      </c>
      <c r="J7" s="25" t="s">
        <v>8269</v>
      </c>
      <c r="K7" s="25"/>
      <c r="L7" s="25"/>
      <c r="M7" s="19" t="str">
        <f t="shared" si="4"/>
        <v>Producción (t) de cultivos de Legumbres por Categoría, entre los años 2019-2020.</v>
      </c>
      <c r="N7" s="20" t="str">
        <f t="shared" si="0"/>
        <v>Chile</v>
      </c>
      <c r="O7" s="20" t="str">
        <f t="shared" si="11"/>
        <v>Periodo 2019-2020</v>
      </c>
      <c r="P7" s="20" t="s">
        <v>6317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6"/>
        <v>Tonelada</v>
      </c>
      <c r="S7" s="19"/>
      <c r="T7" s="19" t="str">
        <f t="shared" si="7"/>
        <v>Producción (t) de cultivos de Legumbres por Categoría, entre los años 2019-2020.</v>
      </c>
      <c r="U7" s="19" t="str">
        <f t="shared" si="1"/>
        <v>Producto: Legumbres</v>
      </c>
      <c r="V7" t="s">
        <v>24619</v>
      </c>
      <c r="W7" s="35" t="e">
        <f t="shared" ca="1" si="2"/>
        <v>#NAME?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la Producción (t) de cultivos de Legumbres por Categoría, entre los años 2019-2020. en Tonelada según datos recopilados de los catastros frutícolas efectuados por la ODEPA durante el Periodo 2019-2020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>
        <f>+VLOOKUP($P7,Parametros[[nombre]:[Columna1]],5,0)</f>
        <v>79</v>
      </c>
      <c r="AH7" s="23">
        <f t="shared" si="19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20"/>
        <v>ODEPA</v>
      </c>
      <c r="AM7" s="22" t="str">
        <f t="shared" si="21"/>
        <v>No Aplica</v>
      </c>
      <c r="AN7" s="22" t="str">
        <f t="shared" ref="AN7" si="22">+AN6</f>
        <v>No Aplica</v>
      </c>
      <c r="AO7" s="22" t="str">
        <f t="shared" ref="AO7" si="23">+AO6</f>
        <v>No Aplica</v>
      </c>
      <c r="AP7" s="35">
        <f>VLOOKUP($AC7,Responsables[],3,0)</f>
        <v>7</v>
      </c>
      <c r="AQ7" s="42">
        <f>VLOOKUP($R7,unidad_medida[[#All],[nombre]:[Columna1]],5,0)</f>
        <v>30</v>
      </c>
    </row>
    <row r="8" spans="1:43" x14ac:dyDescent="0.25">
      <c r="A8" s="35" t="str">
        <f t="shared" si="3"/>
        <v>Gráfico 5-Categoria-Región ||Producción (t)</v>
      </c>
      <c r="B8" s="35" t="e">
        <f ca="1">"link"&amp;Estructura!B1</f>
        <v>#NAME?</v>
      </c>
      <c r="C8">
        <v>20</v>
      </c>
      <c r="D8" s="21" t="s">
        <v>22190</v>
      </c>
      <c r="E8" s="46" t="s">
        <v>24613</v>
      </c>
      <c r="F8" s="46" t="s">
        <v>24618</v>
      </c>
      <c r="G8" s="46" t="s">
        <v>519</v>
      </c>
      <c r="H8" s="46"/>
      <c r="J8" s="25" t="s">
        <v>14514</v>
      </c>
      <c r="K8" s="25"/>
      <c r="L8" s="25"/>
      <c r="M8" s="19" t="str">
        <f t="shared" si="4"/>
        <v>Producción (t) de cultivos de Porotos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">
        <v>6317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6"/>
        <v>Tonelada</v>
      </c>
      <c r="S8" s="19"/>
      <c r="T8" s="19" t="str">
        <f t="shared" si="7"/>
        <v>Producción (t) de cultivos de Porotos por Región, entre los años 2019-2020.</v>
      </c>
      <c r="U8" s="19" t="str">
        <f t="shared" si="1"/>
        <v>Categoria: Porotos</v>
      </c>
      <c r="V8" t="s">
        <v>24619</v>
      </c>
      <c r="W8" s="35" t="e">
        <f t="shared" ca="1" si="2"/>
        <v>#NAME?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la Producción (t) de cultivos de Porotos por Región, entre los años 2019-2020. en Tonelada según datos recopilados de los catastros frutícolas efectuados por la ODEPA durante el Periodo 2019-2020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>
        <f>+VLOOKUP($P8,Parametros[[nombre]:[Columna1]],5,0)</f>
        <v>79</v>
      </c>
      <c r="AH8" s="23">
        <f t="shared" si="19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20"/>
        <v>ODEPA</v>
      </c>
      <c r="AM8" s="22" t="str">
        <f t="shared" si="21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30</v>
      </c>
    </row>
    <row r="9" spans="1:43" x14ac:dyDescent="0.25">
      <c r="A9" s="35" t="str">
        <f t="shared" si="3"/>
        <v>Gráfico 6-Nacional-Región ||Producción (t)</v>
      </c>
      <c r="B9" s="35" t="e">
        <f ca="1">"link"&amp;Estructura!G1</f>
        <v>#NAME?</v>
      </c>
      <c r="C9" s="35">
        <v>1</v>
      </c>
      <c r="D9" s="21" t="s">
        <v>22191</v>
      </c>
      <c r="E9" s="47" t="s">
        <v>24607</v>
      </c>
      <c r="F9" s="47" t="s">
        <v>24618</v>
      </c>
      <c r="G9" s="47" t="s">
        <v>519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Producción (t)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">
        <v>6317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6"/>
        <v>Tonelada</v>
      </c>
      <c r="S9" s="19"/>
      <c r="T9" s="19" t="str">
        <f t="shared" si="7"/>
        <v>Producción (t) de cultivos por Región, entre los años 2019-2020.</v>
      </c>
      <c r="U9" s="19" t="str">
        <f t="shared" si="1"/>
        <v>Nacional: Región</v>
      </c>
      <c r="V9" t="s">
        <v>24619</v>
      </c>
      <c r="W9" s="35" t="e">
        <f t="shared" ca="1" si="2"/>
        <v>#NAME?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la Producción (t) de cultivos por Región, entre los años 2019-2020. en Tonelada según datos recopilados de los catastros frutícolas efectuados por la ODEPA durante el Periodo 2019-2020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>
        <f>+VLOOKUP($P9,Parametros[[nombre]:[Columna1]],5,0)</f>
        <v>79</v>
      </c>
      <c r="AH9" s="23">
        <f t="shared" si="19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20"/>
        <v>ODEPA</v>
      </c>
      <c r="AM9" s="22" t="str">
        <f t="shared" si="21"/>
        <v>No Aplica</v>
      </c>
      <c r="AN9" s="22" t="str">
        <f t="shared" ref="AN9" si="24">+AN8</f>
        <v>No Aplica</v>
      </c>
      <c r="AO9" s="22" t="str">
        <f t="shared" ref="AO9" si="25">+AO8</f>
        <v>No Aplica</v>
      </c>
      <c r="AP9" s="35">
        <f>VLOOKUP($AC9,Responsables[],3,0)</f>
        <v>7</v>
      </c>
      <c r="AQ9" s="42">
        <f>VLOOKUP($R9,unidad_medida[[#All],[nombre]:[Columna1]],5,0)</f>
        <v>30</v>
      </c>
    </row>
    <row r="10" spans="1:43" x14ac:dyDescent="0.25">
      <c r="A10" s="35" t="str">
        <f t="shared" si="3"/>
        <v>Gráfico 7-Nacional-Producto ||Producción (t)</v>
      </c>
      <c r="B10" s="35" t="e">
        <f ca="1">"link"&amp;Estructura!G1</f>
        <v>#NAME?</v>
      </c>
      <c r="C10" s="35">
        <v>1</v>
      </c>
      <c r="D10" s="21" t="s">
        <v>22192</v>
      </c>
      <c r="E10" s="47" t="s">
        <v>24607</v>
      </c>
      <c r="F10" s="47" t="s">
        <v>24618</v>
      </c>
      <c r="G10" s="47" t="s">
        <v>6350</v>
      </c>
      <c r="H10" s="48"/>
      <c r="J10" s="14" t="str">
        <f t="shared" ref="J10:J11" si="26">G10</f>
        <v>Producto</v>
      </c>
      <c r="K10" s="25"/>
      <c r="L10" s="25"/>
      <c r="M10" s="19" t="str">
        <f t="shared" ref="M10:M11" si="27">+F10&amp;" de cultivos por "&amp;G10&amp;", entre los años 2019-2020."</f>
        <v>Producción (t)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">
        <v>6317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6"/>
        <v>Tonelada</v>
      </c>
      <c r="S10" s="19"/>
      <c r="T10" s="19" t="str">
        <f t="shared" si="7"/>
        <v>Producción (t) de cultivos por Producto, entre los años 2019-2020.</v>
      </c>
      <c r="U10" s="19" t="str">
        <f t="shared" si="1"/>
        <v>Nacional: Producto</v>
      </c>
      <c r="V10" t="s">
        <v>24619</v>
      </c>
      <c r="W10" s="35" t="e">
        <f t="shared" ca="1" si="2"/>
        <v>#NAME?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la Producción (t) de cultivos por Producto, entre los años 2019-2020. en Tonelada según datos recopilados de los catastros frutícolas efectuados por la ODEPA durante el Periodo 2019-2020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>
        <f>+VLOOKUP($P10,Parametros[[nombre]:[Columna1]],5,0)</f>
        <v>79</v>
      </c>
      <c r="AH10" s="23">
        <f t="shared" si="19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20"/>
        <v>ODEPA</v>
      </c>
      <c r="AM10" s="22" t="str">
        <f t="shared" si="21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30</v>
      </c>
    </row>
    <row r="11" spans="1:43" x14ac:dyDescent="0.25">
      <c r="A11" s="35" t="str">
        <f t="shared" si="3"/>
        <v>Gráfico 8-Nacional-Categoría ||Producción (t)</v>
      </c>
      <c r="B11" s="35" t="e">
        <f ca="1">"link"&amp;Estructura!G1</f>
        <v>#NAME?</v>
      </c>
      <c r="C11" s="35">
        <v>1</v>
      </c>
      <c r="D11" s="21" t="s">
        <v>22193</v>
      </c>
      <c r="E11" s="47" t="s">
        <v>24607</v>
      </c>
      <c r="F11" s="47" t="s">
        <v>24618</v>
      </c>
      <c r="G11" s="47" t="s">
        <v>6353</v>
      </c>
      <c r="H11" s="47" t="s">
        <v>20368</v>
      </c>
      <c r="J11" s="14" t="str">
        <f t="shared" si="26"/>
        <v>Categoría</v>
      </c>
      <c r="K11" s="25"/>
      <c r="L11" s="25"/>
      <c r="M11" s="19" t="str">
        <f t="shared" si="27"/>
        <v>Producción (t) de cultivos por Categoría, entre los años 2019-2020.</v>
      </c>
      <c r="N11" s="20" t="str">
        <f t="shared" si="0"/>
        <v>Chile</v>
      </c>
      <c r="O11" s="20" t="str">
        <f t="shared" si="11"/>
        <v>Periodo 2019-2020</v>
      </c>
      <c r="P11" s="20" t="s">
        <v>6317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6"/>
        <v>Tonelada</v>
      </c>
      <c r="S11" s="19"/>
      <c r="T11" s="19" t="str">
        <f t="shared" si="7"/>
        <v>Producción (t) de cultivos por Categoría, entre los años 2019-2020.</v>
      </c>
      <c r="U11" s="19" t="str">
        <f t="shared" si="1"/>
        <v>Nacional: Categoría</v>
      </c>
      <c r="V11" t="s">
        <v>24619</v>
      </c>
      <c r="W11" s="35" t="e">
        <f t="shared" ca="1" si="2"/>
        <v>#NAME?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la Producción (t) de cultivos por Categoría, entre los años 2019-2020. en Tonelada según datos recopilados de los catastros frutícolas efectuados por la ODEPA durante el Periodo 2019-2020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>
        <f>+VLOOKUP($P11,Parametros[[nombre]:[Columna1]],5,0)</f>
        <v>79</v>
      </c>
      <c r="AH11" s="23">
        <f t="shared" si="19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20"/>
        <v>ODEPA</v>
      </c>
      <c r="AM11" s="22" t="str">
        <f t="shared" si="21"/>
        <v>No Aplica</v>
      </c>
      <c r="AN11" s="22" t="str">
        <f t="shared" ref="AN11" si="28">+AN10</f>
        <v>No Aplica</v>
      </c>
      <c r="AO11" s="22" t="str">
        <f t="shared" ref="AO11" si="29">+AO10</f>
        <v>No Aplica</v>
      </c>
      <c r="AP11" s="35">
        <f>VLOOKUP($AC11,Responsables[],3,0)</f>
        <v>7</v>
      </c>
      <c r="AQ11" s="42">
        <f>VLOOKUP($R11,unidad_medida[[#All],[nombre]:[Columna1]],5,0)</f>
        <v>30</v>
      </c>
    </row>
    <row r="12" spans="1:43" x14ac:dyDescent="0.25">
      <c r="A12" s="35" t="str">
        <f t="shared" si="3"/>
        <v>Gráfico 9-Producto-Nacional ||Producción (t)</v>
      </c>
      <c r="B12" s="35" t="e">
        <f ca="1">"link"&amp;Estructura!G1</f>
        <v>#NAME?</v>
      </c>
      <c r="C12" s="35">
        <v>5</v>
      </c>
      <c r="D12" s="21" t="s">
        <v>22261</v>
      </c>
      <c r="E12" s="49" t="s">
        <v>6350</v>
      </c>
      <c r="F12" s="49" t="s">
        <v>24618</v>
      </c>
      <c r="G12" s="49" t="s">
        <v>24607</v>
      </c>
      <c r="H12" s="50"/>
      <c r="J12" s="25" t="s">
        <v>8269</v>
      </c>
      <c r="K12" s="25"/>
      <c r="L12" s="25"/>
      <c r="M12" s="19" t="str">
        <f>+F12&amp;" de cultivos de "&amp;J12&amp;" en Chile, entre los años 2019-2020."</f>
        <v>Producción (t) de cultivos de Legumbres en Chile, entre los años 2019-2020.</v>
      </c>
      <c r="N12" s="20" t="str">
        <f t="shared" si="0"/>
        <v>Chile</v>
      </c>
      <c r="O12" s="20" t="str">
        <f t="shared" si="11"/>
        <v>Periodo 2019-2020</v>
      </c>
      <c r="P12" s="20" t="s">
        <v>6317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6"/>
        <v>Tonelada</v>
      </c>
      <c r="S12" s="19"/>
      <c r="T12" s="19" t="str">
        <f t="shared" si="7"/>
        <v>Producción (t) de cultivos de Legumbres en Chile, entre los años 2019-2020.</v>
      </c>
      <c r="U12" s="19" t="str">
        <f t="shared" si="1"/>
        <v>Producto: Legumbres</v>
      </c>
      <c r="V12" t="s">
        <v>24619</v>
      </c>
      <c r="W12" s="35" t="e">
        <f t="shared" ca="1" si="2"/>
        <v>#NAME?</v>
      </c>
      <c r="X12" s="21" t="str">
        <f t="shared" si="12"/>
        <v>CHL</v>
      </c>
      <c r="Y12" s="21" t="str">
        <f t="shared" si="8"/>
        <v>Nacional</v>
      </c>
      <c r="Z12" t="str">
        <f t="shared" si="9"/>
        <v>Gráfico que muestra la Producción (t) de cultivos de Legumbres en Chile, entre los años 2019-2020. en Tonelada según datos recopilados de los catastros frutícolas efectuados por la ODEPA durante el Periodo 2019-2020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>
        <f>+VLOOKUP($P12,Parametros[[nombre]:[Columna1]],5,0)</f>
        <v>79</v>
      </c>
      <c r="AH12" s="23">
        <f t="shared" si="19"/>
        <v>1</v>
      </c>
      <c r="AI12" s="23">
        <f>+VLOOKUP($N12,Territorio[[nombre]:[Columna1]],7,0)</f>
        <v>38</v>
      </c>
      <c r="AJ12" s="23">
        <f>+VLOOKUP(O12,Temporalidad[[nombre]:[Columna1]],7,0)</f>
        <v>1766</v>
      </c>
      <c r="AK12" s="23">
        <f>+VLOOKUP(LEFT($D12,3),Tipo_Gráfico[[id3]:[Tipo Gráfico]],2,0)</f>
        <v>1</v>
      </c>
      <c r="AL12" s="19" t="str">
        <f t="shared" si="20"/>
        <v>ODEPA</v>
      </c>
      <c r="AM12" s="22" t="str">
        <f t="shared" si="21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30</v>
      </c>
    </row>
    <row r="13" spans="1:43" x14ac:dyDescent="0.25">
      <c r="A13" s="35" t="str">
        <f t="shared" si="3"/>
        <v>Gráfico 10-Categoría-Nacional ||Producción (t)</v>
      </c>
      <c r="B13" s="35" t="e">
        <f ca="1">"link"&amp;Estructura!L1</f>
        <v>#NAME?</v>
      </c>
      <c r="C13" s="35">
        <v>20</v>
      </c>
      <c r="D13" s="21" t="s">
        <v>22428</v>
      </c>
      <c r="E13" s="49" t="s">
        <v>6353</v>
      </c>
      <c r="F13" s="49" t="s">
        <v>24618</v>
      </c>
      <c r="G13" s="49" t="s">
        <v>24607</v>
      </c>
      <c r="H13" s="50"/>
      <c r="J13" s="25" t="s">
        <v>14514</v>
      </c>
      <c r="K13" s="25"/>
      <c r="L13" s="25"/>
      <c r="M13" s="19" t="str">
        <f>+F13&amp;" de cultivos de "&amp;J13&amp;" en Chile, entre los años 2019-2020."</f>
        <v>Producción (t) de cultivos de Porotos en Chile, entre los años 2019-2020.</v>
      </c>
      <c r="N13" s="20" t="str">
        <f t="shared" si="0"/>
        <v>Chile</v>
      </c>
      <c r="O13" s="20" t="str">
        <f t="shared" si="11"/>
        <v>Periodo 2019-2020</v>
      </c>
      <c r="P13" s="20" t="s">
        <v>6317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6"/>
        <v>Tonelada</v>
      </c>
      <c r="S13" s="19"/>
      <c r="T13" s="19" t="str">
        <f t="shared" si="7"/>
        <v>Producción (t) de cultivos de Porotos en Chile, entre los años 2019-2020.</v>
      </c>
      <c r="U13" s="19" t="str">
        <f t="shared" si="1"/>
        <v>Categoría: Porotos</v>
      </c>
      <c r="V13" t="s">
        <v>24619</v>
      </c>
      <c r="W13" s="35" t="e">
        <f t="shared" ca="1" si="2"/>
        <v>#NAME?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la Producción (t) de cultivos de Porotos en Chile, entre los años 2019-2020. en Tonelada según datos recopilados de los catastros frutícolas efectuados por la ODEPA durante el Periodo 2019-2020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>
        <f>+VLOOKUP($P13,Parametros[[nombre]:[Columna1]],5,0)</f>
        <v>79</v>
      </c>
      <c r="AH13" s="23">
        <f t="shared" si="19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1</v>
      </c>
      <c r="AL13" s="19" t="str">
        <f t="shared" si="20"/>
        <v>ODEPA</v>
      </c>
      <c r="AM13" s="22" t="str">
        <f t="shared" si="21"/>
        <v>No Aplica</v>
      </c>
      <c r="AN13" s="22" t="str">
        <f t="shared" ref="AN13" si="30">+AN12</f>
        <v>No Aplica</v>
      </c>
      <c r="AO13" s="22" t="str">
        <f t="shared" ref="AO13" si="31">+AO12</f>
        <v>No Aplica</v>
      </c>
      <c r="AP13" s="35">
        <f>VLOOKUP($AC13,Responsables[],3,0)</f>
        <v>7</v>
      </c>
      <c r="AQ13" s="42">
        <f>VLOOKUP($R13,unidad_medida[[#All],[nombre]:[Columna1]],5,0)</f>
        <v>30</v>
      </c>
    </row>
    <row r="14" spans="1:43" x14ac:dyDescent="0.25">
      <c r="A14" s="35" t="str">
        <f t="shared" si="3"/>
        <v>Informe Interactivo 1-Región-Producto-Categoría ||Producción (t)</v>
      </c>
      <c r="B14" s="35" t="e">
        <f ca="1">"link"&amp;Estructura!L1</f>
        <v>#NAME?</v>
      </c>
      <c r="C14">
        <v>10</v>
      </c>
      <c r="D14" s="21" t="s">
        <v>22840</v>
      </c>
      <c r="E14" s="44" t="s">
        <v>519</v>
      </c>
      <c r="F14" s="44" t="s">
        <v>24618</v>
      </c>
      <c r="G14" s="44" t="s">
        <v>24614</v>
      </c>
      <c r="H14" s="44" t="s">
        <v>20368</v>
      </c>
      <c r="J14" s="25" t="s">
        <v>530</v>
      </c>
      <c r="K14" s="25" t="s">
        <v>28041</v>
      </c>
      <c r="L14" s="25" t="str">
        <f>"Producción agrícola en "&amp;J14&amp;" || Chile || 2019-2020"</f>
        <v>Producción agrícola en Coquimbo || Chile || 2019-2020</v>
      </c>
      <c r="M14" s="19" t="str">
        <f t="shared" si="4"/>
        <v>Producción (t) de cultivos de Coquimbo por Producto-Categoría, entre los años 2019-2020.</v>
      </c>
      <c r="N14" s="20" t="str">
        <f t="shared" si="0"/>
        <v>Coquimbo</v>
      </c>
      <c r="O14" s="20" t="str">
        <f t="shared" si="11"/>
        <v>Periodo 2019-2020</v>
      </c>
      <c r="P14" s="20" t="s">
        <v>6317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6"/>
        <v>Tonelada</v>
      </c>
      <c r="S14" s="19"/>
      <c r="T14" s="19" t="str">
        <f t="shared" si="7"/>
        <v>Producción (t) de cultivos de Coquimbo por Producto-Categoría, entre los años 2019-2020.</v>
      </c>
      <c r="U14" s="19" t="str">
        <f t="shared" si="1"/>
        <v>Región: Coquimbo</v>
      </c>
      <c r="V14" t="s">
        <v>24619</v>
      </c>
      <c r="W14" s="35" t="e">
        <f t="shared" ca="1" si="2"/>
        <v>#NAME?</v>
      </c>
      <c r="X14" s="21" t="str">
        <f t="shared" si="12"/>
        <v>CHL</v>
      </c>
      <c r="Y14" s="21" t="str">
        <f t="shared" si="8"/>
        <v>Regional</v>
      </c>
      <c r="Z14" t="str">
        <f t="shared" si="9"/>
        <v>Gráfico que muestra la Producción (t) de cultivos de Coquimbo por Producto-Categoría, entre los años 2019-2020. en Tonelada según datos recopilados de los catastros frutícolas efectuados por la ODEPA durante el Periodo 2019-2020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>
        <f>+VLOOKUP($P14,Parametros[[nombre]:[Columna1]],5,0)</f>
        <v>79</v>
      </c>
      <c r="AH14" s="23">
        <f t="shared" si="19"/>
        <v>1</v>
      </c>
      <c r="AI14" s="23">
        <f>+VLOOKUP($N14,Territorio[[nombre]:[Columna1]],7,0)</f>
        <v>244</v>
      </c>
      <c r="AJ14" s="23">
        <f>+VLOOKUP(O14,Temporalidad[[nombre]:[Columna1]],7,0)</f>
        <v>1766</v>
      </c>
      <c r="AK14" s="23">
        <f>+VLOOKUP(LEFT($D14,3),Tipo_Gráfico[[id3]:[Tipo Gráfico]],2,0)</f>
        <v>3</v>
      </c>
      <c r="AL14" s="19" t="str">
        <f t="shared" si="20"/>
        <v>ODEPA</v>
      </c>
      <c r="AM14" s="22" t="str">
        <f t="shared" si="21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30</v>
      </c>
    </row>
    <row r="15" spans="1:43" x14ac:dyDescent="0.25">
      <c r="A15" s="35" t="str">
        <f t="shared" si="3"/>
        <v>Informe Interactivo 2-Producto-Región-Categoría ||Producción (t)</v>
      </c>
      <c r="B15" s="35" t="e">
        <f ca="1">"link"&amp;Estructura!L1</f>
        <v>#NAME?</v>
      </c>
      <c r="C15">
        <v>5</v>
      </c>
      <c r="D15" s="21" t="s">
        <v>22841</v>
      </c>
      <c r="E15" s="45" t="s">
        <v>6350</v>
      </c>
      <c r="F15" s="45" t="s">
        <v>24618</v>
      </c>
      <c r="G15" s="45" t="s">
        <v>24615</v>
      </c>
      <c r="H15" s="45" t="s">
        <v>20368</v>
      </c>
      <c r="J15" s="25" t="s">
        <v>8269</v>
      </c>
      <c r="K15" s="25" t="s">
        <v>28042</v>
      </c>
      <c r="L15" s="25" t="str">
        <f>"Producción agrícola de "&amp;J15&amp;" || Chile || 2019-2020"</f>
        <v>Producción agrícola de Legumbres || Chile || 2019-2020</v>
      </c>
      <c r="M15" s="19" t="str">
        <f t="shared" si="4"/>
        <v>Producción (t) de cultivos de Legumbres por Región-Categoría, entre los años 2019-2020.</v>
      </c>
      <c r="N15" s="20" t="str">
        <f t="shared" si="0"/>
        <v>Chile</v>
      </c>
      <c r="O15" s="20" t="str">
        <f t="shared" ref="O15" si="32">+O14</f>
        <v>Periodo 2019-2020</v>
      </c>
      <c r="P15" s="20" t="s">
        <v>6317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6"/>
        <v>Tonelada</v>
      </c>
      <c r="S15" s="19"/>
      <c r="T15" s="19" t="str">
        <f t="shared" si="7"/>
        <v>Producción (t) de cultivos de Legumbres por Región-Categoría, entre los años 2019-2020.</v>
      </c>
      <c r="U15" s="19" t="str">
        <f t="shared" si="1"/>
        <v>Producto: Legumbres</v>
      </c>
      <c r="V15" t="s">
        <v>24619</v>
      </c>
      <c r="W15" s="35" t="e">
        <f t="shared" ca="1" si="2"/>
        <v>#NAME?</v>
      </c>
      <c r="X15" s="21" t="str">
        <f t="shared" si="12"/>
        <v>CHL</v>
      </c>
      <c r="Y15" s="21" t="str">
        <f t="shared" si="8"/>
        <v>Nacional</v>
      </c>
      <c r="Z15" t="str">
        <f t="shared" si="9"/>
        <v>Gráfico que muestra la Producción (t) de cultivos de Legumbres por Región-Categoría, entre los años 2019-2020. en Tonelada según datos recopilados de los catastros frutícolas efectuados por la ODEPA durante el Periodo 2019-2020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>
        <f>+VLOOKUP($P15,Parametros[[nombre]:[Columna1]],5,0)</f>
        <v>79</v>
      </c>
      <c r="AH15" s="23">
        <f t="shared" si="19"/>
        <v>1</v>
      </c>
      <c r="AI15" s="23">
        <f>+VLOOKUP($N15,Territorio[[nombre]:[Columna1]],7,0)</f>
        <v>38</v>
      </c>
      <c r="AJ15" s="23">
        <f>+VLOOKUP(O15,Temporalidad[[nombre]:[Columna1]],7,0)</f>
        <v>1766</v>
      </c>
      <c r="AK15" s="23">
        <f>+VLOOKUP(LEFT($D15,3),Tipo_Gráfico[[id3]:[Tipo Gráfico]],2,0)</f>
        <v>3</v>
      </c>
      <c r="AL15" s="19" t="str">
        <f t="shared" si="20"/>
        <v>ODEPA</v>
      </c>
      <c r="AM15" s="22" t="str">
        <f t="shared" si="21"/>
        <v>No Aplica</v>
      </c>
      <c r="AN15" s="22" t="str">
        <f t="shared" ref="AN15" si="33">+AN14</f>
        <v>No Aplica</v>
      </c>
      <c r="AO15" s="22" t="str">
        <f t="shared" ref="AO15" si="34">+AO14</f>
        <v>No Aplica</v>
      </c>
      <c r="AP15" s="35">
        <f>VLOOKUP($AC15,Responsables[],3,0)</f>
        <v>7</v>
      </c>
      <c r="AQ15" s="42">
        <f>VLOOKUP($R15,unidad_medida[[#All],[nombre]:[Columna1]],5,0)</f>
        <v>30</v>
      </c>
    </row>
    <row r="16" spans="1:43" x14ac:dyDescent="0.25">
      <c r="A16" s="35" t="str">
        <f t="shared" si="3"/>
        <v>Reporte 360-Nacional-Región-Producto-Categoría ||Producción (t)</v>
      </c>
      <c r="B16" s="35" t="e">
        <f ca="1">"link"&amp;Estructura!L1</f>
        <v>#NAME?</v>
      </c>
      <c r="C16" s="35">
        <v>1</v>
      </c>
      <c r="D16" s="14" t="s">
        <v>24686</v>
      </c>
      <c r="E16" s="51" t="s">
        <v>24607</v>
      </c>
      <c r="F16" s="51" t="s">
        <v>24618</v>
      </c>
      <c r="G16" s="52" t="s">
        <v>24616</v>
      </c>
      <c r="H16" s="52" t="s">
        <v>20368</v>
      </c>
      <c r="J16" s="25" t="s">
        <v>24608</v>
      </c>
      <c r="K16" s="25"/>
      <c r="L16" s="25"/>
      <c r="M16" s="19" t="str">
        <f>+F16&amp;" de cultivos en Chile, entre los años 2019-2020."</f>
        <v>Producción (t) de cultivos en Chile, entre los años 2019-2020.</v>
      </c>
      <c r="N16" s="20" t="str">
        <f t="shared" si="0"/>
        <v>Chile</v>
      </c>
      <c r="O16" s="20" t="str">
        <f t="shared" ref="O16" si="35">+O15</f>
        <v>Periodo 2019-2020</v>
      </c>
      <c r="P16" s="20" t="s">
        <v>6317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6"/>
        <v>Tonelada</v>
      </c>
      <c r="S16" s="19"/>
      <c r="T16" s="19" t="str">
        <f t="shared" si="7"/>
        <v>Producción (t) de cultivos en Chile, entre los años 2019-2020.</v>
      </c>
      <c r="U16" s="19" t="str">
        <f t="shared" si="1"/>
        <v>Nacional: Total</v>
      </c>
      <c r="V16" t="s">
        <v>24619</v>
      </c>
      <c r="W16" s="35" t="e">
        <f t="shared" ca="1" si="2"/>
        <v>#NAME?</v>
      </c>
      <c r="X16" s="21" t="str">
        <f t="shared" si="12"/>
        <v>CHL</v>
      </c>
      <c r="Y16" s="21" t="str">
        <f t="shared" si="8"/>
        <v>Nacional</v>
      </c>
      <c r="Z16" t="str">
        <f t="shared" si="9"/>
        <v>Gráfico que muestra la Producción (t) de cultivos en Chile, entre los años 2019-2020. en Tonelada según datos recopilados de los catastros frutícolas efectuados por la ODEPA durante el Periodo 2019-2020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>
        <f>+VLOOKUP($P16,Parametros[[nombre]:[Columna1]],5,0)</f>
        <v>79</v>
      </c>
      <c r="AH16" s="23">
        <f t="shared" si="19"/>
        <v>1</v>
      </c>
      <c r="AI16" s="23">
        <f>+VLOOKUP($N16,Territorio[[nombre]:[Columna1]],7,0)</f>
        <v>38</v>
      </c>
      <c r="AJ16" s="23">
        <f>+VLOOKUP(O16,Temporalidad[[nombre]:[Columna1]],7,0)</f>
        <v>1766</v>
      </c>
      <c r="AK16" s="23">
        <f>+VLOOKUP(LEFT($D16,3),Tipo_Gráfico[[id3]:[Tipo Gráfico]],2,0)</f>
        <v>4</v>
      </c>
      <c r="AL16" s="19" t="str">
        <f t="shared" si="20"/>
        <v>ODEPA</v>
      </c>
      <c r="AM16" s="22" t="str">
        <f t="shared" si="21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2">
        <f>VLOOKUP($R16,unidad_medida[[#All],[nombre]:[Columna1]],5,0)</f>
        <v>30</v>
      </c>
    </row>
    <row r="17" spans="1:43" x14ac:dyDescent="0.25">
      <c r="A17" s="35" t="str">
        <f>+D17&amp;"-"&amp;E17&amp;"-"&amp;G17&amp;" ||"&amp;F17</f>
        <v>Gráfico 11-Región-Producto ||Producción (t)</v>
      </c>
      <c r="B17" s="35" t="str">
        <f>"link"&amp;Estructura!B14</f>
        <v>link</v>
      </c>
      <c r="C17">
        <v>10</v>
      </c>
      <c r="D17" s="21" t="s">
        <v>28028</v>
      </c>
      <c r="E17" s="44" t="s">
        <v>519</v>
      </c>
      <c r="F17" s="44" t="s">
        <v>24618</v>
      </c>
      <c r="G17" s="44" t="s">
        <v>6350</v>
      </c>
      <c r="H17" s="44"/>
      <c r="J17" s="25" t="s">
        <v>530</v>
      </c>
      <c r="K17" s="25"/>
      <c r="L17" s="25"/>
      <c r="M17" s="19" t="str">
        <f>+F17&amp;" de cultivos de "&amp;J17&amp;" por "&amp;G17&amp;", entre los años 1979-2020."</f>
        <v>Producción (t) de cultivos de Coquimbo por Producto, entre los años 1979-2020.</v>
      </c>
      <c r="N17" s="20" t="str">
        <f t="shared" ref="N17:N29" si="36">IF(E17="Región",J17,IF(E17="Comuna",J17,"Chile"))</f>
        <v>Coquimbo</v>
      </c>
      <c r="O17" s="20" t="s">
        <v>28040</v>
      </c>
      <c r="P17" s="20" t="s">
        <v>6317</v>
      </c>
      <c r="Q17" s="40">
        <f>+IF($E17="PRODUCTO",VLOOKUP(J17,Categorias[[Producto]:[Columna1]],9,0)&amp;"000",IF($E17="CATEGORÍA",VLOOKUP(J17,Categorias[[Categoría]:[Columna2]],7,0),$Q$1))</f>
        <v>100100000</v>
      </c>
      <c r="R17" s="20" t="str">
        <f>+IF($F17="Producción (t)","Tonelada",IF($F17="0","0","0"))</f>
        <v>Tonelada</v>
      </c>
      <c r="S17" s="19"/>
      <c r="T17" s="19" t="str">
        <f>M17</f>
        <v>Producción (t) de cultivos de Coquimbo por Producto, entre los años 1979-2020.</v>
      </c>
      <c r="U17" s="19" t="str">
        <f t="shared" ref="U17:U29" si="37">+E17&amp;": "&amp;J17</f>
        <v>Región: Coquimbo</v>
      </c>
      <c r="V17" t="s">
        <v>24619</v>
      </c>
      <c r="W17" s="35" t="str">
        <f t="shared" ref="W17:W29" si="38">HYPERLINK(B17,B17)</f>
        <v>link</v>
      </c>
      <c r="X17" s="21" t="s">
        <v>117</v>
      </c>
      <c r="Y17" s="21" t="str">
        <f>+IF($E17="Región","Regional",IF($E17="Comuna","Comunal","Nacional"))</f>
        <v>Regional</v>
      </c>
      <c r="Z17" t="str">
        <f>"Gráfico que muestra la "&amp;T17&amp;" en "&amp;R17&amp;" según datos recopilados de los catastros frutícolas efectuados por la ODEPA durante el "&amp;O17</f>
        <v>Gráfico que muestra la Producción (t) de cultivos de Coquimbo por Producto, entre los años 1979-2020. en Tonelada según datos recopilados de los catastros frutícolas efectuados por la ODEPA durante el Periodo 1979-2020</v>
      </c>
      <c r="AA17" s="24">
        <v>44321</v>
      </c>
      <c r="AB17" s="22" t="s">
        <v>22222</v>
      </c>
      <c r="AC17" s="22" t="s">
        <v>22242</v>
      </c>
      <c r="AD17" s="22" t="s">
        <v>25</v>
      </c>
      <c r="AE17" s="22" t="s">
        <v>25</v>
      </c>
      <c r="AF17" s="22" t="s">
        <v>25</v>
      </c>
      <c r="AG17" s="23">
        <f>+VLOOKUP($P17,Parametros[[nombre]:[Columna1]],5,0)</f>
        <v>79</v>
      </c>
      <c r="AH17" s="23">
        <v>1</v>
      </c>
      <c r="AI17" s="23">
        <f>+VLOOKUP($N17,Territorio[[nombre]:[Columna1]],7,0)</f>
        <v>244</v>
      </c>
      <c r="AJ17" s="23" t="e">
        <f>+VLOOKUP(O17,Temporalidad[[nombre]:[Columna1]],7,0)</f>
        <v>#N/A</v>
      </c>
      <c r="AK17" s="23">
        <f>+VLOOKUP(LEFT($D17,3),Tipo_Gráfico[[id3]:[Tipo Gráfico]],2,0)</f>
        <v>1</v>
      </c>
      <c r="AL17" s="41" t="s">
        <v>24606</v>
      </c>
      <c r="AM17" s="22" t="s">
        <v>25</v>
      </c>
      <c r="AN17" s="22" t="s">
        <v>25</v>
      </c>
      <c r="AO17" s="22" t="s">
        <v>25</v>
      </c>
      <c r="AP17" s="35">
        <f>VLOOKUP($AC17,Responsables[],3,0)</f>
        <v>7</v>
      </c>
      <c r="AQ17" s="42">
        <f>VLOOKUP($R17,unidad_medida[[#All],[nombre]:[Columna1]],5,0)</f>
        <v>30</v>
      </c>
    </row>
    <row r="18" spans="1:43" x14ac:dyDescent="0.25">
      <c r="A18" s="35" t="str">
        <f t="shared" ref="A18:A29" si="39">+D18&amp;"-"&amp;E18&amp;"-"&amp;G18&amp;" ||"&amp;F18</f>
        <v>Gráfico 12-Región-Categoría ||Producción (t)</v>
      </c>
      <c r="B18" s="35" t="str">
        <f>"link"&amp;Estructura!B14</f>
        <v>link</v>
      </c>
      <c r="C18">
        <v>10</v>
      </c>
      <c r="D18" s="21" t="s">
        <v>28029</v>
      </c>
      <c r="E18" s="44" t="s">
        <v>519</v>
      </c>
      <c r="F18" s="44" t="s">
        <v>24618</v>
      </c>
      <c r="G18" s="44" t="s">
        <v>6353</v>
      </c>
      <c r="H18" s="44" t="s">
        <v>20368</v>
      </c>
      <c r="J18" s="25" t="s">
        <v>530</v>
      </c>
      <c r="K18" s="25"/>
      <c r="L18" s="25"/>
      <c r="M18" s="19" t="str">
        <f>+F18&amp;" de cultivos de "&amp;J18&amp;" por "&amp;G18&amp;", entre los años 1979-2020."</f>
        <v>Producción (t) de cultivos de Coquimbo por Categoría, entre los años 1979-2020.</v>
      </c>
      <c r="N18" s="20" t="str">
        <f t="shared" si="36"/>
        <v>Coquimbo</v>
      </c>
      <c r="O18" s="20" t="str">
        <f t="shared" ref="O18:O29" si="40">+O17</f>
        <v>Periodo 1979-2020</v>
      </c>
      <c r="P18" s="20" t="s">
        <v>6317</v>
      </c>
      <c r="Q18" s="40">
        <f>+IF($E18="PRODUCTO",VLOOKUP(J18,Categorias[[Producto]:[Columna1]],9,0)&amp;"000",IF($E18="CATEGORÍA",VLOOKUP(J18,Categorias[[Categoría]:[Columna2]],7,0),$Q$1))</f>
        <v>100100000</v>
      </c>
      <c r="R18" s="20" t="str">
        <f t="shared" si="6"/>
        <v>Tonelada</v>
      </c>
      <c r="S18" s="19"/>
      <c r="T18" s="19" t="str">
        <f t="shared" ref="T18:T29" si="41">M18</f>
        <v>Producción (t) de cultivos de Coquimbo por Categoría, entre los años 1979-2020.</v>
      </c>
      <c r="U18" s="19" t="str">
        <f t="shared" si="37"/>
        <v>Región: Coquimbo</v>
      </c>
      <c r="V18" t="s">
        <v>24619</v>
      </c>
      <c r="W18" s="35" t="str">
        <f t="shared" si="38"/>
        <v>link</v>
      </c>
      <c r="X18" s="21" t="str">
        <f>+X17</f>
        <v>CHL</v>
      </c>
      <c r="Y18" s="21" t="str">
        <f t="shared" si="8"/>
        <v>Regional</v>
      </c>
      <c r="Z18" t="str">
        <f t="shared" ref="Z18:Z29" si="42">"Gráfico que muestra la "&amp;T18&amp;" en "&amp;R18&amp;" según datos recopilados de los catastros frutícolas efectuados por la ODEPA durante el "&amp;O18</f>
        <v>Gráfico que muestra la Producción (t) de cultivos de Coquimbo por Categoría, entre los años 1979-2020. en Tonelada según datos recopilados de los catastros frutícolas efectuados por la ODEPA durante el Periodo 1979-2020</v>
      </c>
      <c r="AA18" s="24">
        <f t="shared" ref="AA18:AF29" si="43">+AA17</f>
        <v>44321</v>
      </c>
      <c r="AB18" s="22" t="str">
        <f t="shared" si="43"/>
        <v>Español</v>
      </c>
      <c r="AC18" s="22" t="str">
        <f t="shared" si="43"/>
        <v>Paula</v>
      </c>
      <c r="AD18" s="22" t="str">
        <f t="shared" si="43"/>
        <v>No Aplica</v>
      </c>
      <c r="AE18" s="22" t="str">
        <f t="shared" si="43"/>
        <v>No Aplica</v>
      </c>
      <c r="AF18" s="22" t="str">
        <f t="shared" si="43"/>
        <v>No Aplica</v>
      </c>
      <c r="AG18" s="23">
        <f>+VLOOKUP($P18,Parametros[[nombre]:[Columna1]],5,0)</f>
        <v>79</v>
      </c>
      <c r="AH18" s="23">
        <f>AH17</f>
        <v>1</v>
      </c>
      <c r="AI18" s="23">
        <f>+VLOOKUP($N18,Territorio[[nombre]:[Columna1]],7,0)</f>
        <v>244</v>
      </c>
      <c r="AJ18" s="23" t="e">
        <f>+VLOOKUP(O18,Temporalidad[[nombre]:[Columna1]],7,0)</f>
        <v>#N/A</v>
      </c>
      <c r="AK18" s="23">
        <f>+VLOOKUP(LEFT($D18,3),Tipo_Gráfico[[id3]:[Tipo Gráfico]],2,0)</f>
        <v>1</v>
      </c>
      <c r="AL18" s="19" t="str">
        <f>+AL17</f>
        <v>ODEPA</v>
      </c>
      <c r="AM18" s="22" t="str">
        <f>+AM17</f>
        <v>No Aplica</v>
      </c>
      <c r="AN18" s="22" t="str">
        <f>+AN17</f>
        <v>No Aplica</v>
      </c>
      <c r="AO18" s="22" t="str">
        <f>+AO17</f>
        <v>No Aplica</v>
      </c>
      <c r="AP18" s="35">
        <f>VLOOKUP($AC18,Responsables[],3,0)</f>
        <v>7</v>
      </c>
      <c r="AQ18" s="42">
        <f>VLOOKUP($R18,unidad_medida[[#All],[nombre]:[Columna1]],5,0)</f>
        <v>30</v>
      </c>
    </row>
    <row r="19" spans="1:43" x14ac:dyDescent="0.25">
      <c r="A19" s="35" t="str">
        <f t="shared" si="39"/>
        <v>Gráfico 13-Producto-Región ||Producción (t)</v>
      </c>
      <c r="B19" s="35" t="str">
        <f>"link"&amp;Estructura!B14</f>
        <v>link</v>
      </c>
      <c r="C19">
        <v>5</v>
      </c>
      <c r="D19" s="21" t="s">
        <v>28030</v>
      </c>
      <c r="E19" s="45" t="s">
        <v>6350</v>
      </c>
      <c r="F19" s="45" t="s">
        <v>24618</v>
      </c>
      <c r="G19" s="45" t="s">
        <v>519</v>
      </c>
      <c r="H19" s="45"/>
      <c r="J19" s="25" t="s">
        <v>8269</v>
      </c>
      <c r="K19" s="25"/>
      <c r="L19" s="25"/>
      <c r="M19" s="19" t="str">
        <f>+F19&amp;" de cultivos de "&amp;J19&amp;" por "&amp;G19&amp;", entre los años 1979-2020."</f>
        <v>Producción (t) de cultivos de Legumbres por Región, entre los años 1979-2020.</v>
      </c>
      <c r="N19" s="20" t="str">
        <f t="shared" si="36"/>
        <v>Chile</v>
      </c>
      <c r="O19" s="20" t="str">
        <f t="shared" si="40"/>
        <v>Periodo 1979-2020</v>
      </c>
      <c r="P19" s="20" t="s">
        <v>6317</v>
      </c>
      <c r="Q19" s="40" t="str">
        <f>+IF($E19="PRODUCTO",VLOOKUP(J19,Categorias[[Producto]:[Columna1]],9,0)&amp;"000",IF($E19="CATEGORÍA",VLOOKUP(J19,Categorias[[Categoría]:[Columna2]],7,0),$Q$1))</f>
        <v>100110000</v>
      </c>
      <c r="R19" s="20" t="str">
        <f t="shared" si="6"/>
        <v>Tonelada</v>
      </c>
      <c r="S19" s="19"/>
      <c r="T19" s="19" t="str">
        <f t="shared" si="41"/>
        <v>Producción (t) de cultivos de Legumbres por Región, entre los años 1979-2020.</v>
      </c>
      <c r="U19" s="19" t="str">
        <f t="shared" si="37"/>
        <v>Producto: Legumbres</v>
      </c>
      <c r="V19" t="s">
        <v>24619</v>
      </c>
      <c r="W19" s="35" t="str">
        <f t="shared" si="38"/>
        <v>link</v>
      </c>
      <c r="X19" s="21" t="str">
        <f t="shared" ref="X19:X29" si="44">+X18</f>
        <v>CHL</v>
      </c>
      <c r="Y19" s="21" t="str">
        <f t="shared" si="8"/>
        <v>Nacional</v>
      </c>
      <c r="Z19" t="str">
        <f t="shared" si="42"/>
        <v>Gráfico que muestra la Producción (t) de cultivos de Legumbres por Región, entre los años 1979-2020. en Tonelada según datos recopilados de los catastros frutícolas efectuados por la ODEPA durante el Periodo 1979-2020</v>
      </c>
      <c r="AA19" s="24">
        <f t="shared" si="43"/>
        <v>44321</v>
      </c>
      <c r="AB19" s="22" t="str">
        <f t="shared" si="43"/>
        <v>Español</v>
      </c>
      <c r="AC19" s="22" t="str">
        <f t="shared" si="43"/>
        <v>Paula</v>
      </c>
      <c r="AD19" s="22" t="str">
        <f t="shared" si="43"/>
        <v>No Aplica</v>
      </c>
      <c r="AE19" s="22" t="str">
        <f t="shared" si="43"/>
        <v>No Aplica</v>
      </c>
      <c r="AF19" s="22" t="str">
        <f t="shared" si="43"/>
        <v>No Aplica</v>
      </c>
      <c r="AG19" s="23">
        <f>+VLOOKUP($P19,Parametros[[nombre]:[Columna1]],5,0)</f>
        <v>79</v>
      </c>
      <c r="AH19" s="23">
        <f t="shared" ref="AH19:AH29" si="45">AH18</f>
        <v>1</v>
      </c>
      <c r="AI19" s="23">
        <f>+VLOOKUP($N19,Territorio[[nombre]:[Columna1]],7,0)</f>
        <v>38</v>
      </c>
      <c r="AJ19" s="23" t="e">
        <f>+VLOOKUP(O19,Temporalidad[[nombre]:[Columna1]],7,0)</f>
        <v>#N/A</v>
      </c>
      <c r="AK19" s="23">
        <f>+VLOOKUP(LEFT($D19,3),Tipo_Gráfico[[id3]:[Tipo Gráfico]],2,0)</f>
        <v>1</v>
      </c>
      <c r="AL19" s="19" t="str">
        <f t="shared" ref="AL19:AO29" si="46">+AL18</f>
        <v>ODEPA</v>
      </c>
      <c r="AM19" s="22" t="str">
        <f t="shared" si="46"/>
        <v>No Aplica</v>
      </c>
      <c r="AN19" s="22" t="s">
        <v>25</v>
      </c>
      <c r="AO19" s="22" t="s">
        <v>25</v>
      </c>
      <c r="AP19" s="35">
        <f>VLOOKUP($AC19,Responsables[],3,0)</f>
        <v>7</v>
      </c>
      <c r="AQ19" s="42">
        <f>VLOOKUP($R19,unidad_medida[[#All],[nombre]:[Columna1]],5,0)</f>
        <v>30</v>
      </c>
    </row>
    <row r="20" spans="1:43" x14ac:dyDescent="0.25">
      <c r="A20" s="35" t="str">
        <f t="shared" si="39"/>
        <v>Gráfico 14-Producto-Categoría ||Producción (t)</v>
      </c>
      <c r="B20" s="35" t="str">
        <f>"link"&amp;Estructura!B14</f>
        <v>link</v>
      </c>
      <c r="C20">
        <v>5</v>
      </c>
      <c r="D20" s="21" t="s">
        <v>28032</v>
      </c>
      <c r="E20" s="45" t="s">
        <v>6350</v>
      </c>
      <c r="F20" s="45" t="s">
        <v>24618</v>
      </c>
      <c r="G20" s="45" t="s">
        <v>6353</v>
      </c>
      <c r="H20" s="45" t="s">
        <v>20368</v>
      </c>
      <c r="J20" s="25" t="s">
        <v>8269</v>
      </c>
      <c r="K20" s="25"/>
      <c r="L20" s="25"/>
      <c r="M20" s="19" t="str">
        <f>+F20&amp;" de cultivos de "&amp;J20&amp;" por "&amp;G20&amp;", entre los años 1979-2020."</f>
        <v>Producción (t) de cultivos de Legumbres por Categoría, entre los años 1979-2020.</v>
      </c>
      <c r="N20" s="20" t="str">
        <f t="shared" si="36"/>
        <v>Chile</v>
      </c>
      <c r="O20" s="20" t="str">
        <f t="shared" si="40"/>
        <v>Periodo 1979-2020</v>
      </c>
      <c r="P20" s="20" t="s">
        <v>6317</v>
      </c>
      <c r="Q20" s="40" t="str">
        <f>+IF($E20="PRODUCTO",VLOOKUP(J20,Categorias[[Producto]:[Columna1]],9,0)&amp;"000",IF($E20="CATEGORÍA",VLOOKUP(J20,Categorias[[Categoría]:[Columna2]],7,0),$Q$1))</f>
        <v>100110000</v>
      </c>
      <c r="R20" s="20" t="str">
        <f t="shared" si="6"/>
        <v>Tonelada</v>
      </c>
      <c r="S20" s="19"/>
      <c r="T20" s="19" t="str">
        <f t="shared" si="41"/>
        <v>Producción (t) de cultivos de Legumbres por Categoría, entre los años 1979-2020.</v>
      </c>
      <c r="U20" s="19" t="str">
        <f t="shared" si="37"/>
        <v>Producto: Legumbres</v>
      </c>
      <c r="V20" t="s">
        <v>24619</v>
      </c>
      <c r="W20" s="35" t="str">
        <f t="shared" si="38"/>
        <v>link</v>
      </c>
      <c r="X20" s="21" t="str">
        <f t="shared" si="44"/>
        <v>CHL</v>
      </c>
      <c r="Y20" s="21" t="str">
        <f t="shared" si="8"/>
        <v>Nacional</v>
      </c>
      <c r="Z20" t="str">
        <f t="shared" si="42"/>
        <v>Gráfico que muestra la Producción (t) de cultivos de Legumbres por Categoría, entre los años 1979-2020. en Tonelada según datos recopilados de los catastros frutícolas efectuados por la ODEPA durante el Periodo 1979-2020</v>
      </c>
      <c r="AA20" s="24">
        <f t="shared" si="43"/>
        <v>44321</v>
      </c>
      <c r="AB20" s="22" t="str">
        <f t="shared" si="43"/>
        <v>Español</v>
      </c>
      <c r="AC20" s="22" t="str">
        <f t="shared" si="43"/>
        <v>Paula</v>
      </c>
      <c r="AD20" s="22" t="str">
        <f t="shared" si="43"/>
        <v>No Aplica</v>
      </c>
      <c r="AE20" s="22" t="str">
        <f t="shared" si="43"/>
        <v>No Aplica</v>
      </c>
      <c r="AF20" s="22" t="str">
        <f t="shared" si="43"/>
        <v>No Aplica</v>
      </c>
      <c r="AG20" s="23">
        <f>+VLOOKUP($P20,Parametros[[nombre]:[Columna1]],5,0)</f>
        <v>79</v>
      </c>
      <c r="AH20" s="23">
        <f t="shared" si="45"/>
        <v>1</v>
      </c>
      <c r="AI20" s="23">
        <f>+VLOOKUP($N20,Territorio[[nombre]:[Columna1]],7,0)</f>
        <v>38</v>
      </c>
      <c r="AJ20" s="23" t="e">
        <f>+VLOOKUP(O20,Temporalidad[[nombre]:[Columna1]],7,0)</f>
        <v>#N/A</v>
      </c>
      <c r="AK20" s="23">
        <f>+VLOOKUP(LEFT($D20,3),Tipo_Gráfico[[id3]:[Tipo Gráfico]],2,0)</f>
        <v>1</v>
      </c>
      <c r="AL20" s="19" t="str">
        <f t="shared" si="46"/>
        <v>ODEPA</v>
      </c>
      <c r="AM20" s="22" t="str">
        <f t="shared" si="46"/>
        <v>No Aplica</v>
      </c>
      <c r="AN20" s="22" t="str">
        <f t="shared" si="46"/>
        <v>No Aplica</v>
      </c>
      <c r="AO20" s="22" t="str">
        <f t="shared" si="46"/>
        <v>No Aplica</v>
      </c>
      <c r="AP20" s="35">
        <f>VLOOKUP($AC20,Responsables[],3,0)</f>
        <v>7</v>
      </c>
      <c r="AQ20" s="42">
        <f>VLOOKUP($R20,unidad_medida[[#All],[nombre]:[Columna1]],5,0)</f>
        <v>30</v>
      </c>
    </row>
    <row r="21" spans="1:43" x14ac:dyDescent="0.25">
      <c r="A21" s="35" t="str">
        <f t="shared" si="39"/>
        <v>Gráfico 15-Categoria-Región ||Producción (t)</v>
      </c>
      <c r="B21" s="35" t="str">
        <f>"link"&amp;Estructura!B14</f>
        <v>link</v>
      </c>
      <c r="C21">
        <v>20</v>
      </c>
      <c r="D21" s="21" t="s">
        <v>28031</v>
      </c>
      <c r="E21" s="46" t="s">
        <v>24613</v>
      </c>
      <c r="F21" s="46" t="s">
        <v>24618</v>
      </c>
      <c r="G21" s="46" t="s">
        <v>519</v>
      </c>
      <c r="H21" s="46"/>
      <c r="J21" s="25" t="s">
        <v>14514</v>
      </c>
      <c r="K21" s="25"/>
      <c r="L21" s="25"/>
      <c r="M21" s="19" t="str">
        <f>+F21&amp;" de cultivos de "&amp;J21&amp;" por "&amp;G21&amp;", entre los años 1979-2020."</f>
        <v>Producción (t) de cultivos de Porotos por Región, entre los años 1979-2020.</v>
      </c>
      <c r="N21" s="20" t="str">
        <f t="shared" si="36"/>
        <v>Chile</v>
      </c>
      <c r="O21" s="20" t="str">
        <f t="shared" si="40"/>
        <v>Periodo 1979-2020</v>
      </c>
      <c r="P21" s="20" t="s">
        <v>6317</v>
      </c>
      <c r="Q21" s="40">
        <f>+IF($E21="PRODUCTO",VLOOKUP(J21,Categorias[[Producto]:[Columna1]],9,0)&amp;"000",IF($E21="CATEGORÍA",VLOOKUP(J21,Categorias[[Categoría]:[Columna2]],7,0),$Q$1))</f>
        <v>100100000</v>
      </c>
      <c r="R21" s="20" t="str">
        <f t="shared" si="6"/>
        <v>Tonelada</v>
      </c>
      <c r="S21" s="19"/>
      <c r="T21" s="19" t="str">
        <f t="shared" si="41"/>
        <v>Producción (t) de cultivos de Porotos por Región, entre los años 1979-2020.</v>
      </c>
      <c r="U21" s="19" t="str">
        <f t="shared" si="37"/>
        <v>Categoria: Porotos</v>
      </c>
      <c r="V21" t="s">
        <v>24619</v>
      </c>
      <c r="W21" s="35" t="str">
        <f t="shared" si="38"/>
        <v>link</v>
      </c>
      <c r="X21" s="21" t="str">
        <f t="shared" si="44"/>
        <v>CHL</v>
      </c>
      <c r="Y21" s="21" t="str">
        <f t="shared" si="8"/>
        <v>Nacional</v>
      </c>
      <c r="Z21" t="str">
        <f t="shared" si="42"/>
        <v>Gráfico que muestra la Producción (t) de cultivos de Porotos por Región, entre los años 1979-2020. en Tonelada según datos recopilados de los catastros frutícolas efectuados por la ODEPA durante el Periodo 1979-2020</v>
      </c>
      <c r="AA21" s="24">
        <f t="shared" si="43"/>
        <v>44321</v>
      </c>
      <c r="AB21" s="22" t="str">
        <f t="shared" si="43"/>
        <v>Español</v>
      </c>
      <c r="AC21" s="22" t="str">
        <f t="shared" si="43"/>
        <v>Paula</v>
      </c>
      <c r="AD21" s="22" t="str">
        <f t="shared" si="43"/>
        <v>No Aplica</v>
      </c>
      <c r="AE21" s="22" t="str">
        <f t="shared" si="43"/>
        <v>No Aplica</v>
      </c>
      <c r="AF21" s="22" t="str">
        <f t="shared" si="43"/>
        <v>No Aplica</v>
      </c>
      <c r="AG21" s="23">
        <f>+VLOOKUP($P21,Parametros[[nombre]:[Columna1]],5,0)</f>
        <v>79</v>
      </c>
      <c r="AH21" s="23">
        <f t="shared" si="45"/>
        <v>1</v>
      </c>
      <c r="AI21" s="23">
        <f>+VLOOKUP($N21,Territorio[[nombre]:[Columna1]],7,0)</f>
        <v>38</v>
      </c>
      <c r="AJ21" s="23" t="e">
        <f>+VLOOKUP(O21,Temporalidad[[nombre]:[Columna1]],7,0)</f>
        <v>#N/A</v>
      </c>
      <c r="AK21" s="23">
        <f>+VLOOKUP(LEFT($D21,3),Tipo_Gráfico[[id3]:[Tipo Gráfico]],2,0)</f>
        <v>1</v>
      </c>
      <c r="AL21" s="19" t="str">
        <f t="shared" si="46"/>
        <v>ODEPA</v>
      </c>
      <c r="AM21" s="22" t="str">
        <f t="shared" si="46"/>
        <v>No Aplica</v>
      </c>
      <c r="AN21" s="22" t="s">
        <v>25</v>
      </c>
      <c r="AO21" s="22" t="s">
        <v>25</v>
      </c>
      <c r="AP21" s="35">
        <f>VLOOKUP($AC21,Responsables[],3,0)</f>
        <v>7</v>
      </c>
      <c r="AQ21" s="42">
        <f>VLOOKUP($R21,unidad_medida[[#All],[nombre]:[Columna1]],5,0)</f>
        <v>30</v>
      </c>
    </row>
    <row r="22" spans="1:43" x14ac:dyDescent="0.25">
      <c r="A22" s="35" t="str">
        <f t="shared" si="39"/>
        <v>Gráfico 16-Nacional-Región ||Producción (t)</v>
      </c>
      <c r="B22" s="35" t="str">
        <f>"link"&amp;Estructura!G14</f>
        <v>linkLupino Amargo</v>
      </c>
      <c r="C22" s="35">
        <v>1</v>
      </c>
      <c r="D22" s="21" t="s">
        <v>28033</v>
      </c>
      <c r="E22" s="47" t="s">
        <v>24607</v>
      </c>
      <c r="F22" s="47" t="s">
        <v>24618</v>
      </c>
      <c r="G22" s="47" t="s">
        <v>519</v>
      </c>
      <c r="H22" s="48"/>
      <c r="J22" s="14" t="str">
        <f>G22</f>
        <v>Región</v>
      </c>
      <c r="K22" s="25"/>
      <c r="L22" s="25"/>
      <c r="M22" s="19" t="str">
        <f>+F22&amp;" de cultivos por "&amp;G22&amp;", entre los años 1979-2020."</f>
        <v>Producción (t) de cultivos por Región, entre los años 1979-2020.</v>
      </c>
      <c r="N22" s="20" t="str">
        <f t="shared" si="36"/>
        <v>Chile</v>
      </c>
      <c r="O22" s="20" t="str">
        <f t="shared" si="40"/>
        <v>Periodo 1979-2020</v>
      </c>
      <c r="P22" s="20" t="s">
        <v>6317</v>
      </c>
      <c r="Q22" s="40">
        <f>+IF($E22="PRODUCTO",VLOOKUP(J22,Categorias[[Producto]:[Columna1]],9,0)&amp;"000",IF($E22="CATEGORÍA",VLOOKUP(J22,Categorias[[Categoría]:[Columna2]],7,0),$Q$1))</f>
        <v>100100000</v>
      </c>
      <c r="R22" s="20" t="str">
        <f t="shared" si="6"/>
        <v>Tonelada</v>
      </c>
      <c r="S22" s="19"/>
      <c r="T22" s="19" t="str">
        <f t="shared" si="41"/>
        <v>Producción (t) de cultivos por Región, entre los años 1979-2020.</v>
      </c>
      <c r="U22" s="19" t="str">
        <f t="shared" si="37"/>
        <v>Nacional: Región</v>
      </c>
      <c r="V22" t="s">
        <v>24619</v>
      </c>
      <c r="W22" s="35" t="str">
        <f t="shared" si="38"/>
        <v>linkLupino Amargo</v>
      </c>
      <c r="X22" s="21" t="str">
        <f t="shared" si="44"/>
        <v>CHL</v>
      </c>
      <c r="Y22" s="21" t="str">
        <f t="shared" si="8"/>
        <v>Nacional</v>
      </c>
      <c r="Z22" t="str">
        <f t="shared" si="42"/>
        <v>Gráfico que muestra la Producción (t) de cultivos por Región, entre los años 1979-2020. en Tonelada según datos recopilados de los catastros frutícolas efectuados por la ODEPA durante el Periodo 1979-2020</v>
      </c>
      <c r="AA22" s="24">
        <f t="shared" si="43"/>
        <v>44321</v>
      </c>
      <c r="AB22" s="22" t="str">
        <f t="shared" si="43"/>
        <v>Español</v>
      </c>
      <c r="AC22" s="22" t="str">
        <f t="shared" si="43"/>
        <v>Paula</v>
      </c>
      <c r="AD22" s="22" t="str">
        <f t="shared" si="43"/>
        <v>No Aplica</v>
      </c>
      <c r="AE22" s="22" t="str">
        <f t="shared" si="43"/>
        <v>No Aplica</v>
      </c>
      <c r="AF22" s="22" t="str">
        <f t="shared" si="43"/>
        <v>No Aplica</v>
      </c>
      <c r="AG22" s="23">
        <f>+VLOOKUP($P22,Parametros[[nombre]:[Columna1]],5,0)</f>
        <v>79</v>
      </c>
      <c r="AH22" s="23">
        <f t="shared" si="45"/>
        <v>1</v>
      </c>
      <c r="AI22" s="23">
        <f>+VLOOKUP($N22,Territorio[[nombre]:[Columna1]],7,0)</f>
        <v>38</v>
      </c>
      <c r="AJ22" s="23" t="e">
        <f>+VLOOKUP(O22,Temporalidad[[nombre]:[Columna1]],7,0)</f>
        <v>#N/A</v>
      </c>
      <c r="AK22" s="23">
        <f>+VLOOKUP(LEFT($D22,3),Tipo_Gráfico[[id3]:[Tipo Gráfico]],2,0)</f>
        <v>1</v>
      </c>
      <c r="AL22" s="19" t="str">
        <f t="shared" si="46"/>
        <v>ODEPA</v>
      </c>
      <c r="AM22" s="22" t="str">
        <f t="shared" si="46"/>
        <v>No Aplica</v>
      </c>
      <c r="AN22" s="22" t="str">
        <f t="shared" si="46"/>
        <v>No Aplica</v>
      </c>
      <c r="AO22" s="22" t="str">
        <f t="shared" si="46"/>
        <v>No Aplica</v>
      </c>
      <c r="AP22" s="35">
        <f>VLOOKUP($AC22,Responsables[],3,0)</f>
        <v>7</v>
      </c>
      <c r="AQ22" s="42">
        <f>VLOOKUP($R22,unidad_medida[[#All],[nombre]:[Columna1]],5,0)</f>
        <v>30</v>
      </c>
    </row>
    <row r="23" spans="1:43" x14ac:dyDescent="0.25">
      <c r="A23" s="35" t="str">
        <f t="shared" si="39"/>
        <v>Gráfico 17-Nacional-Producto ||Producción (t)</v>
      </c>
      <c r="B23" s="35" t="str">
        <f>"link"&amp;Estructura!G14</f>
        <v>linkLupino Amargo</v>
      </c>
      <c r="C23" s="35">
        <v>1</v>
      </c>
      <c r="D23" s="21" t="s">
        <v>28034</v>
      </c>
      <c r="E23" s="47" t="s">
        <v>24607</v>
      </c>
      <c r="F23" s="47" t="s">
        <v>24618</v>
      </c>
      <c r="G23" s="47" t="s">
        <v>6350</v>
      </c>
      <c r="H23" s="48"/>
      <c r="J23" s="14" t="str">
        <f t="shared" ref="J23:J24" si="47">G23</f>
        <v>Producto</v>
      </c>
      <c r="K23" s="25"/>
      <c r="L23" s="25"/>
      <c r="M23" s="19" t="str">
        <f>+F23&amp;" de cultivos por "&amp;G23&amp;", entre los años 1979-2020."</f>
        <v>Producción (t) de cultivos por Producto, entre los años 1979-2020.</v>
      </c>
      <c r="N23" s="20" t="str">
        <f t="shared" si="36"/>
        <v>Chile</v>
      </c>
      <c r="O23" s="20" t="str">
        <f t="shared" si="40"/>
        <v>Periodo 1979-2020</v>
      </c>
      <c r="P23" s="20" t="s">
        <v>6317</v>
      </c>
      <c r="Q23" s="40">
        <f>+IF($E23="PRODUCTO",VLOOKUP(J23,Categorias[[Producto]:[Columna1]],9,0)&amp;"000",IF($E23="CATEGORÍA",VLOOKUP(J23,Categorias[[Categoría]:[Columna2]],7,0),$Q$1))</f>
        <v>100100000</v>
      </c>
      <c r="R23" s="20" t="str">
        <f t="shared" si="6"/>
        <v>Tonelada</v>
      </c>
      <c r="S23" s="19"/>
      <c r="T23" s="19" t="str">
        <f t="shared" si="41"/>
        <v>Producción (t) de cultivos por Producto, entre los años 1979-2020.</v>
      </c>
      <c r="U23" s="19" t="str">
        <f t="shared" si="37"/>
        <v>Nacional: Producto</v>
      </c>
      <c r="V23" t="s">
        <v>24619</v>
      </c>
      <c r="W23" s="35" t="str">
        <f t="shared" si="38"/>
        <v>linkLupino Amargo</v>
      </c>
      <c r="X23" s="21" t="str">
        <f t="shared" si="44"/>
        <v>CHL</v>
      </c>
      <c r="Y23" s="21" t="str">
        <f t="shared" si="8"/>
        <v>Nacional</v>
      </c>
      <c r="Z23" t="str">
        <f t="shared" si="42"/>
        <v>Gráfico que muestra la Producción (t) de cultivos por Producto, entre los años 1979-2020. en Tonelada según datos recopilados de los catastros frutícolas efectuados por la ODEPA durante el Periodo 1979-2020</v>
      </c>
      <c r="AA23" s="24">
        <f t="shared" si="43"/>
        <v>44321</v>
      </c>
      <c r="AB23" s="22" t="str">
        <f t="shared" si="43"/>
        <v>Español</v>
      </c>
      <c r="AC23" s="22" t="str">
        <f t="shared" si="43"/>
        <v>Paula</v>
      </c>
      <c r="AD23" s="22" t="str">
        <f t="shared" si="43"/>
        <v>No Aplica</v>
      </c>
      <c r="AE23" s="22" t="str">
        <f t="shared" si="43"/>
        <v>No Aplica</v>
      </c>
      <c r="AF23" s="22" t="str">
        <f t="shared" si="43"/>
        <v>No Aplica</v>
      </c>
      <c r="AG23" s="23">
        <f>+VLOOKUP($P23,Parametros[[nombre]:[Columna1]],5,0)</f>
        <v>79</v>
      </c>
      <c r="AH23" s="23">
        <f t="shared" si="45"/>
        <v>1</v>
      </c>
      <c r="AI23" s="23">
        <f>+VLOOKUP($N23,Territorio[[nombre]:[Columna1]],7,0)</f>
        <v>38</v>
      </c>
      <c r="AJ23" s="23" t="e">
        <f>+VLOOKUP(O23,Temporalidad[[nombre]:[Columna1]],7,0)</f>
        <v>#N/A</v>
      </c>
      <c r="AK23" s="23">
        <f>+VLOOKUP(LEFT($D23,3),Tipo_Gráfico[[id3]:[Tipo Gráfico]],2,0)</f>
        <v>1</v>
      </c>
      <c r="AL23" s="19" t="str">
        <f t="shared" si="46"/>
        <v>ODEPA</v>
      </c>
      <c r="AM23" s="22" t="str">
        <f t="shared" si="46"/>
        <v>No Aplica</v>
      </c>
      <c r="AN23" s="22" t="s">
        <v>25</v>
      </c>
      <c r="AO23" s="22" t="s">
        <v>25</v>
      </c>
      <c r="AP23" s="35">
        <f>VLOOKUP($AC23,Responsables[],3,0)</f>
        <v>7</v>
      </c>
      <c r="AQ23" s="42">
        <f>VLOOKUP($R23,unidad_medida[[#All],[nombre]:[Columna1]],5,0)</f>
        <v>30</v>
      </c>
    </row>
    <row r="24" spans="1:43" x14ac:dyDescent="0.25">
      <c r="A24" s="35" t="str">
        <f t="shared" si="39"/>
        <v>Gráfico 18-Nacional-Categoría ||Producción (t)</v>
      </c>
      <c r="B24" s="35" t="str">
        <f>"link"&amp;Estructura!G14</f>
        <v>linkLupino Amargo</v>
      </c>
      <c r="C24" s="35">
        <v>1</v>
      </c>
      <c r="D24" s="21" t="s">
        <v>28035</v>
      </c>
      <c r="E24" s="47" t="s">
        <v>24607</v>
      </c>
      <c r="F24" s="47" t="s">
        <v>24618</v>
      </c>
      <c r="G24" s="47" t="s">
        <v>6353</v>
      </c>
      <c r="H24" s="47" t="s">
        <v>20368</v>
      </c>
      <c r="J24" s="14" t="str">
        <f t="shared" si="47"/>
        <v>Categoría</v>
      </c>
      <c r="K24" s="25"/>
      <c r="L24" s="25"/>
      <c r="M24" s="19" t="str">
        <f>+F24&amp;" de cultivos por "&amp;G24&amp;", entre los años 1979-2020."</f>
        <v>Producción (t) de cultivos por Categoría, entre los años 1979-2020.</v>
      </c>
      <c r="N24" s="20" t="str">
        <f t="shared" si="36"/>
        <v>Chile</v>
      </c>
      <c r="O24" s="20" t="str">
        <f t="shared" si="40"/>
        <v>Periodo 1979-2020</v>
      </c>
      <c r="P24" s="20" t="s">
        <v>6317</v>
      </c>
      <c r="Q24" s="40">
        <f>+IF($E24="PRODUCTO",VLOOKUP(J24,Categorias[[Producto]:[Columna1]],9,0)&amp;"000",IF($E24="CATEGORÍA",VLOOKUP(J24,Categorias[[Categoría]:[Columna2]],7,0),$Q$1))</f>
        <v>100100000</v>
      </c>
      <c r="R24" s="20" t="str">
        <f t="shared" si="6"/>
        <v>Tonelada</v>
      </c>
      <c r="S24" s="19"/>
      <c r="T24" s="19" t="str">
        <f t="shared" si="41"/>
        <v>Producción (t) de cultivos por Categoría, entre los años 1979-2020.</v>
      </c>
      <c r="U24" s="19" t="str">
        <f t="shared" si="37"/>
        <v>Nacional: Categoría</v>
      </c>
      <c r="V24" t="s">
        <v>24619</v>
      </c>
      <c r="W24" s="35" t="str">
        <f t="shared" si="38"/>
        <v>linkLupino Amargo</v>
      </c>
      <c r="X24" s="21" t="str">
        <f t="shared" si="44"/>
        <v>CHL</v>
      </c>
      <c r="Y24" s="21" t="str">
        <f t="shared" si="8"/>
        <v>Nacional</v>
      </c>
      <c r="Z24" t="str">
        <f t="shared" si="42"/>
        <v>Gráfico que muestra la Producción (t) de cultivos por Categoría, entre los años 1979-2020. en Tonelada según datos recopilados de los catastros frutícolas efectuados por la ODEPA durante el Periodo 1979-2020</v>
      </c>
      <c r="AA24" s="24">
        <f t="shared" si="43"/>
        <v>44321</v>
      </c>
      <c r="AB24" s="22" t="str">
        <f t="shared" si="43"/>
        <v>Español</v>
      </c>
      <c r="AC24" s="22" t="str">
        <f t="shared" si="43"/>
        <v>Paula</v>
      </c>
      <c r="AD24" s="22" t="str">
        <f t="shared" si="43"/>
        <v>No Aplica</v>
      </c>
      <c r="AE24" s="22" t="str">
        <f t="shared" si="43"/>
        <v>No Aplica</v>
      </c>
      <c r="AF24" s="22" t="str">
        <f t="shared" si="43"/>
        <v>No Aplica</v>
      </c>
      <c r="AG24" s="23">
        <f>+VLOOKUP($P24,Parametros[[nombre]:[Columna1]],5,0)</f>
        <v>79</v>
      </c>
      <c r="AH24" s="23">
        <f t="shared" si="45"/>
        <v>1</v>
      </c>
      <c r="AI24" s="23">
        <f>+VLOOKUP($N24,Territorio[[nombre]:[Columna1]],7,0)</f>
        <v>38</v>
      </c>
      <c r="AJ24" s="23" t="e">
        <f>+VLOOKUP(O24,Temporalidad[[nombre]:[Columna1]],7,0)</f>
        <v>#N/A</v>
      </c>
      <c r="AK24" s="23">
        <f>+VLOOKUP(LEFT($D24,3),Tipo_Gráfico[[id3]:[Tipo Gráfico]],2,0)</f>
        <v>1</v>
      </c>
      <c r="AL24" s="19" t="str">
        <f t="shared" si="46"/>
        <v>ODEPA</v>
      </c>
      <c r="AM24" s="22" t="str">
        <f t="shared" si="46"/>
        <v>No Aplica</v>
      </c>
      <c r="AN24" s="22" t="str">
        <f t="shared" si="46"/>
        <v>No Aplica</v>
      </c>
      <c r="AO24" s="22" t="str">
        <f t="shared" si="46"/>
        <v>No Aplica</v>
      </c>
      <c r="AP24" s="35">
        <f>VLOOKUP($AC24,Responsables[],3,0)</f>
        <v>7</v>
      </c>
      <c r="AQ24" s="42">
        <f>VLOOKUP($R24,unidad_medida[[#All],[nombre]:[Columna1]],5,0)</f>
        <v>30</v>
      </c>
    </row>
    <row r="25" spans="1:43" x14ac:dyDescent="0.25">
      <c r="A25" s="35" t="str">
        <f t="shared" si="39"/>
        <v>Gráfico 19-Producto-Nacional ||Producción (t)</v>
      </c>
      <c r="B25" s="35" t="str">
        <f>"link"&amp;Estructura!G14</f>
        <v>linkLupino Amargo</v>
      </c>
      <c r="C25" s="35">
        <v>5</v>
      </c>
      <c r="D25" s="21" t="s">
        <v>28036</v>
      </c>
      <c r="E25" s="49" t="s">
        <v>6350</v>
      </c>
      <c r="F25" s="49" t="s">
        <v>24618</v>
      </c>
      <c r="G25" s="49" t="s">
        <v>24607</v>
      </c>
      <c r="H25" s="50"/>
      <c r="J25" s="25" t="s">
        <v>8269</v>
      </c>
      <c r="K25" s="25"/>
      <c r="L25" s="25"/>
      <c r="M25" s="19" t="str">
        <f>+F25&amp;" de cultivos de "&amp;J25&amp;" en Chile, entre los años 1979-2020."</f>
        <v>Producción (t) de cultivos de Legumbres en Chile, entre los años 1979-2020.</v>
      </c>
      <c r="N25" s="20" t="str">
        <f t="shared" si="36"/>
        <v>Chile</v>
      </c>
      <c r="O25" s="20" t="str">
        <f t="shared" si="40"/>
        <v>Periodo 1979-2020</v>
      </c>
      <c r="P25" s="20" t="s">
        <v>6317</v>
      </c>
      <c r="Q25" s="40" t="str">
        <f>+IF($E25="PRODUCTO",VLOOKUP(J25,Categorias[[Producto]:[Columna1]],9,0)&amp;"000",IF($E25="CATEGORÍA",VLOOKUP(J25,Categorias[[Categoría]:[Columna2]],7,0),$Q$1))</f>
        <v>100110000</v>
      </c>
      <c r="R25" s="20" t="str">
        <f t="shared" si="6"/>
        <v>Tonelada</v>
      </c>
      <c r="S25" s="19"/>
      <c r="T25" s="19" t="str">
        <f t="shared" si="41"/>
        <v>Producción (t) de cultivos de Legumbres en Chile, entre los años 1979-2020.</v>
      </c>
      <c r="U25" s="19" t="str">
        <f t="shared" si="37"/>
        <v>Producto: Legumbres</v>
      </c>
      <c r="V25" t="s">
        <v>24619</v>
      </c>
      <c r="W25" s="35" t="str">
        <f t="shared" si="38"/>
        <v>linkLupino Amargo</v>
      </c>
      <c r="X25" s="21" t="str">
        <f t="shared" si="44"/>
        <v>CHL</v>
      </c>
      <c r="Y25" s="21" t="str">
        <f t="shared" si="8"/>
        <v>Nacional</v>
      </c>
      <c r="Z25" t="str">
        <f t="shared" si="42"/>
        <v>Gráfico que muestra la Producción (t) de cultivos de Legumbres en Chile, entre los años 1979-2020. en Tonelada según datos recopilados de los catastros frutícolas efectuados por la ODEPA durante el Periodo 1979-2020</v>
      </c>
      <c r="AA25" s="24">
        <f t="shared" si="43"/>
        <v>44321</v>
      </c>
      <c r="AB25" s="22" t="str">
        <f t="shared" si="43"/>
        <v>Español</v>
      </c>
      <c r="AC25" s="22" t="str">
        <f t="shared" si="43"/>
        <v>Paula</v>
      </c>
      <c r="AD25" s="22" t="str">
        <f t="shared" si="43"/>
        <v>No Aplica</v>
      </c>
      <c r="AE25" s="22" t="str">
        <f t="shared" si="43"/>
        <v>No Aplica</v>
      </c>
      <c r="AF25" s="22" t="str">
        <f t="shared" si="43"/>
        <v>No Aplica</v>
      </c>
      <c r="AG25" s="23">
        <f>+VLOOKUP($P25,Parametros[[nombre]:[Columna1]],5,0)</f>
        <v>79</v>
      </c>
      <c r="AH25" s="23">
        <f t="shared" si="45"/>
        <v>1</v>
      </c>
      <c r="AI25" s="23">
        <f>+VLOOKUP($N25,Territorio[[nombre]:[Columna1]],7,0)</f>
        <v>38</v>
      </c>
      <c r="AJ25" s="23" t="e">
        <f>+VLOOKUP(O25,Temporalidad[[nombre]:[Columna1]],7,0)</f>
        <v>#N/A</v>
      </c>
      <c r="AK25" s="23">
        <f>+VLOOKUP(LEFT($D25,3),Tipo_Gráfico[[id3]:[Tipo Gráfico]],2,0)</f>
        <v>1</v>
      </c>
      <c r="AL25" s="19" t="str">
        <f t="shared" si="46"/>
        <v>ODEPA</v>
      </c>
      <c r="AM25" s="22" t="str">
        <f t="shared" si="46"/>
        <v>No Aplica</v>
      </c>
      <c r="AN25" s="22" t="s">
        <v>25</v>
      </c>
      <c r="AO25" s="22" t="s">
        <v>25</v>
      </c>
      <c r="AP25" s="35">
        <f>VLOOKUP($AC25,Responsables[],3,0)</f>
        <v>7</v>
      </c>
      <c r="AQ25" s="42">
        <f>VLOOKUP($R25,unidad_medida[[#All],[nombre]:[Columna1]],5,0)</f>
        <v>30</v>
      </c>
    </row>
    <row r="26" spans="1:43" x14ac:dyDescent="0.25">
      <c r="A26" s="35" t="str">
        <f t="shared" si="39"/>
        <v>Gráfico 20-Categoría-Nacional ||Producción (t)</v>
      </c>
      <c r="B26" s="35" t="str">
        <f>"link"&amp;Estructura!L14</f>
        <v>link</v>
      </c>
      <c r="C26" s="35">
        <v>20</v>
      </c>
      <c r="D26" s="21" t="s">
        <v>28037</v>
      </c>
      <c r="E26" s="49" t="s">
        <v>6353</v>
      </c>
      <c r="F26" s="49" t="s">
        <v>24618</v>
      </c>
      <c r="G26" s="49" t="s">
        <v>24607</v>
      </c>
      <c r="H26" s="50"/>
      <c r="J26" s="25" t="s">
        <v>14514</v>
      </c>
      <c r="K26" s="25"/>
      <c r="L26" s="25"/>
      <c r="M26" s="19" t="str">
        <f>+F26&amp;" de cultivos de "&amp;J26&amp;" en Chile, entre los años 1979-2020."</f>
        <v>Producción (t) de cultivos de Porotos en Chile, entre los años 1979-2020.</v>
      </c>
      <c r="N26" s="20" t="str">
        <f t="shared" si="36"/>
        <v>Chile</v>
      </c>
      <c r="O26" s="20" t="str">
        <f t="shared" si="40"/>
        <v>Periodo 1979-2020</v>
      </c>
      <c r="P26" s="20" t="s">
        <v>6317</v>
      </c>
      <c r="Q26" s="40">
        <f>+IF($E26="PRODUCTO",VLOOKUP(J26,Categorias[[Producto]:[Columna1]],9,0)&amp;"000",IF($E26="CATEGORÍA",VLOOKUP(J26,Categorias[[Categoría]:[Columna2]],7,0),$Q$1))</f>
        <v>100110002</v>
      </c>
      <c r="R26" s="20" t="str">
        <f t="shared" si="6"/>
        <v>Tonelada</v>
      </c>
      <c r="S26" s="19"/>
      <c r="T26" s="19" t="str">
        <f t="shared" si="41"/>
        <v>Producción (t) de cultivos de Porotos en Chile, entre los años 1979-2020.</v>
      </c>
      <c r="U26" s="19" t="str">
        <f t="shared" si="37"/>
        <v>Categoría: Porotos</v>
      </c>
      <c r="V26" t="s">
        <v>24619</v>
      </c>
      <c r="W26" s="35" t="str">
        <f t="shared" si="38"/>
        <v>link</v>
      </c>
      <c r="X26" s="21" t="str">
        <f t="shared" si="44"/>
        <v>CHL</v>
      </c>
      <c r="Y26" s="21" t="str">
        <f t="shared" si="8"/>
        <v>Nacional</v>
      </c>
      <c r="Z26" t="str">
        <f t="shared" si="42"/>
        <v>Gráfico que muestra la Producción (t) de cultivos de Porotos en Chile, entre los años 1979-2020. en Tonelada según datos recopilados de los catastros frutícolas efectuados por la ODEPA durante el Periodo 1979-2020</v>
      </c>
      <c r="AA26" s="24">
        <f t="shared" si="43"/>
        <v>44321</v>
      </c>
      <c r="AB26" s="22" t="str">
        <f t="shared" si="43"/>
        <v>Español</v>
      </c>
      <c r="AC26" s="22" t="str">
        <f t="shared" si="43"/>
        <v>Paula</v>
      </c>
      <c r="AD26" s="22" t="str">
        <f t="shared" si="43"/>
        <v>No Aplica</v>
      </c>
      <c r="AE26" s="22" t="str">
        <f t="shared" si="43"/>
        <v>No Aplica</v>
      </c>
      <c r="AF26" s="22" t="str">
        <f t="shared" si="43"/>
        <v>No Aplica</v>
      </c>
      <c r="AG26" s="23">
        <f>+VLOOKUP($P26,Parametros[[nombre]:[Columna1]],5,0)</f>
        <v>79</v>
      </c>
      <c r="AH26" s="23">
        <f t="shared" si="45"/>
        <v>1</v>
      </c>
      <c r="AI26" s="23">
        <f>+VLOOKUP($N26,Territorio[[nombre]:[Columna1]],7,0)</f>
        <v>38</v>
      </c>
      <c r="AJ26" s="23" t="e">
        <f>+VLOOKUP(O26,Temporalidad[[nombre]:[Columna1]],7,0)</f>
        <v>#N/A</v>
      </c>
      <c r="AK26" s="23">
        <f>+VLOOKUP(LEFT($D26,3),Tipo_Gráfico[[id3]:[Tipo Gráfico]],2,0)</f>
        <v>1</v>
      </c>
      <c r="AL26" s="19" t="str">
        <f t="shared" si="46"/>
        <v>ODEPA</v>
      </c>
      <c r="AM26" s="22" t="str">
        <f t="shared" si="46"/>
        <v>No Aplica</v>
      </c>
      <c r="AN26" s="22" t="str">
        <f t="shared" si="46"/>
        <v>No Aplica</v>
      </c>
      <c r="AO26" s="22" t="str">
        <f t="shared" si="46"/>
        <v>No Aplica</v>
      </c>
      <c r="AP26" s="35">
        <f>VLOOKUP($AC26,Responsables[],3,0)</f>
        <v>7</v>
      </c>
      <c r="AQ26" s="42">
        <f>VLOOKUP($R26,unidad_medida[[#All],[nombre]:[Columna1]],5,0)</f>
        <v>30</v>
      </c>
    </row>
    <row r="27" spans="1:43" x14ac:dyDescent="0.25">
      <c r="A27" s="35" t="str">
        <f t="shared" si="39"/>
        <v>Informe Interactivo 3-Región-Producto-Categoría ||Producción (t)</v>
      </c>
      <c r="B27" s="35" t="str">
        <f>"link"&amp;Estructura!L14</f>
        <v>link</v>
      </c>
      <c r="C27">
        <v>10</v>
      </c>
      <c r="D27" s="21" t="s">
        <v>28038</v>
      </c>
      <c r="E27" s="44" t="s">
        <v>519</v>
      </c>
      <c r="F27" s="44" t="s">
        <v>24618</v>
      </c>
      <c r="G27" s="44" t="s">
        <v>24614</v>
      </c>
      <c r="H27" s="44" t="s">
        <v>20368</v>
      </c>
      <c r="J27" s="25" t="s">
        <v>530</v>
      </c>
      <c r="K27" s="25" t="s">
        <v>28043</v>
      </c>
      <c r="L27" s="25" t="str">
        <f>"Producción agrícola en "&amp;J27&amp;" || Chile || 1979-2020"</f>
        <v>Producción agrícola en Coquimbo || Chile || 1979-2020</v>
      </c>
      <c r="M27" s="19" t="str">
        <f>+F27&amp;" de cultivos de "&amp;J27&amp;" por "&amp;G27&amp;", entre los años 1979-2020."</f>
        <v>Producción (t) de cultivos de Coquimbo por Producto-Categoría, entre los años 1979-2020.</v>
      </c>
      <c r="N27" s="20" t="str">
        <f t="shared" si="36"/>
        <v>Coquimbo</v>
      </c>
      <c r="O27" s="20" t="str">
        <f t="shared" si="40"/>
        <v>Periodo 1979-2020</v>
      </c>
      <c r="P27" s="20" t="s">
        <v>6317</v>
      </c>
      <c r="Q27" s="40">
        <f>+IF($E27="PRODUCTO",VLOOKUP(J27,Categorias[[Producto]:[Columna1]],9,0)&amp;"000",IF($E27="CATEGORÍA",VLOOKUP(J27,Categorias[[Categoría]:[Columna2]],7,0),$Q$1))</f>
        <v>100100000</v>
      </c>
      <c r="R27" s="20" t="str">
        <f t="shared" si="6"/>
        <v>Tonelada</v>
      </c>
      <c r="S27" s="19"/>
      <c r="T27" s="19" t="str">
        <f t="shared" si="41"/>
        <v>Producción (t) de cultivos de Coquimbo por Producto-Categoría, entre los años 1979-2020.</v>
      </c>
      <c r="U27" s="19" t="str">
        <f t="shared" si="37"/>
        <v>Región: Coquimbo</v>
      </c>
      <c r="V27" t="s">
        <v>24619</v>
      </c>
      <c r="W27" s="35" t="str">
        <f t="shared" si="38"/>
        <v>link</v>
      </c>
      <c r="X27" s="21" t="str">
        <f t="shared" si="44"/>
        <v>CHL</v>
      </c>
      <c r="Y27" s="21" t="str">
        <f t="shared" si="8"/>
        <v>Regional</v>
      </c>
      <c r="Z27" t="str">
        <f t="shared" si="42"/>
        <v>Gráfico que muestra la Producción (t) de cultivos de Coquimbo por Producto-Categoría, entre los años 1979-2020. en Tonelada según datos recopilados de los catastros frutícolas efectuados por la ODEPA durante el Periodo 1979-2020</v>
      </c>
      <c r="AA27" s="24">
        <f t="shared" si="43"/>
        <v>44321</v>
      </c>
      <c r="AB27" s="22" t="str">
        <f t="shared" si="43"/>
        <v>Español</v>
      </c>
      <c r="AC27" s="22" t="str">
        <f t="shared" si="43"/>
        <v>Paula</v>
      </c>
      <c r="AD27" s="22" t="str">
        <f t="shared" si="43"/>
        <v>No Aplica</v>
      </c>
      <c r="AE27" s="22" t="str">
        <f t="shared" si="43"/>
        <v>No Aplica</v>
      </c>
      <c r="AF27" s="22" t="str">
        <f t="shared" si="43"/>
        <v>No Aplica</v>
      </c>
      <c r="AG27" s="23">
        <f>+VLOOKUP($P27,Parametros[[nombre]:[Columna1]],5,0)</f>
        <v>79</v>
      </c>
      <c r="AH27" s="23">
        <f t="shared" si="45"/>
        <v>1</v>
      </c>
      <c r="AI27" s="23">
        <f>+VLOOKUP($N27,Territorio[[nombre]:[Columna1]],7,0)</f>
        <v>244</v>
      </c>
      <c r="AJ27" s="23" t="e">
        <f>+VLOOKUP(O27,Temporalidad[[nombre]:[Columna1]],7,0)</f>
        <v>#N/A</v>
      </c>
      <c r="AK27" s="23">
        <f>+VLOOKUP(LEFT($D27,3),Tipo_Gráfico[[id3]:[Tipo Gráfico]],2,0)</f>
        <v>3</v>
      </c>
      <c r="AL27" s="19" t="str">
        <f t="shared" si="46"/>
        <v>ODEPA</v>
      </c>
      <c r="AM27" s="22" t="str">
        <f t="shared" si="46"/>
        <v>No Aplica</v>
      </c>
      <c r="AN27" s="22" t="s">
        <v>25</v>
      </c>
      <c r="AO27" s="22" t="s">
        <v>25</v>
      </c>
      <c r="AP27" s="35">
        <f>VLOOKUP($AC27,Responsables[],3,0)</f>
        <v>7</v>
      </c>
      <c r="AQ27" s="42">
        <f>VLOOKUP($R27,unidad_medida[[#All],[nombre]:[Columna1]],5,0)</f>
        <v>30</v>
      </c>
    </row>
    <row r="28" spans="1:43" x14ac:dyDescent="0.25">
      <c r="A28" s="35" t="str">
        <f t="shared" si="39"/>
        <v>Informe Interactivo 4-Producto-Región-Categoría ||Producción (t)</v>
      </c>
      <c r="B28" s="35" t="str">
        <f>"link"&amp;Estructura!L14</f>
        <v>link</v>
      </c>
      <c r="C28">
        <v>5</v>
      </c>
      <c r="D28" s="21" t="s">
        <v>28039</v>
      </c>
      <c r="E28" s="45" t="s">
        <v>6350</v>
      </c>
      <c r="F28" s="45" t="s">
        <v>24618</v>
      </c>
      <c r="G28" s="45" t="s">
        <v>24615</v>
      </c>
      <c r="H28" s="45" t="s">
        <v>20368</v>
      </c>
      <c r="J28" s="25" t="s">
        <v>8269</v>
      </c>
      <c r="K28" s="25" t="s">
        <v>28044</v>
      </c>
      <c r="L28" s="25" t="str">
        <f>"Producción agrícola de "&amp;J28&amp;" || Chile || 1979-2020"</f>
        <v>Producción agrícola de Legumbres || Chile || 1979-2020</v>
      </c>
      <c r="M28" s="19" t="str">
        <f>+F28&amp;" de cultivos de "&amp;J28&amp;" por "&amp;G28&amp;", entre los años 1979-2020."</f>
        <v>Producción (t) de cultivos de Legumbres por Región-Categoría, entre los años 1979-2020.</v>
      </c>
      <c r="N28" s="20" t="str">
        <f t="shared" si="36"/>
        <v>Chile</v>
      </c>
      <c r="O28" s="20" t="str">
        <f t="shared" si="40"/>
        <v>Periodo 1979-2020</v>
      </c>
      <c r="P28" s="20" t="s">
        <v>6317</v>
      </c>
      <c r="Q28" s="40" t="str">
        <f>+IF($E28="PRODUCTO",VLOOKUP(J28,Categorias[[Producto]:[Columna1]],9,0)&amp;"000",IF($E28="CATEGORÍA",VLOOKUP(J28,Categorias[[Categoría]:[Columna2]],7,0),$Q$1))</f>
        <v>100110000</v>
      </c>
      <c r="R28" s="20" t="str">
        <f t="shared" si="6"/>
        <v>Tonelada</v>
      </c>
      <c r="S28" s="19"/>
      <c r="T28" s="19" t="str">
        <f t="shared" si="41"/>
        <v>Producción (t) de cultivos de Legumbres por Región-Categoría, entre los años 1979-2020.</v>
      </c>
      <c r="U28" s="19" t="str">
        <f t="shared" si="37"/>
        <v>Producto: Legumbres</v>
      </c>
      <c r="V28" t="s">
        <v>24619</v>
      </c>
      <c r="W28" s="35" t="str">
        <f t="shared" si="38"/>
        <v>link</v>
      </c>
      <c r="X28" s="21" t="str">
        <f t="shared" si="44"/>
        <v>CHL</v>
      </c>
      <c r="Y28" s="21" t="str">
        <f t="shared" si="8"/>
        <v>Nacional</v>
      </c>
      <c r="Z28" t="str">
        <f t="shared" si="42"/>
        <v>Gráfico que muestra la Producción (t) de cultivos de Legumbres por Región-Categoría, entre los años 1979-2020. en Tonelada según datos recopilados de los catastros frutícolas efectuados por la ODEPA durante el Periodo 1979-2020</v>
      </c>
      <c r="AA28" s="24">
        <f t="shared" si="43"/>
        <v>44321</v>
      </c>
      <c r="AB28" s="22" t="str">
        <f t="shared" si="43"/>
        <v>Español</v>
      </c>
      <c r="AC28" s="22" t="str">
        <f t="shared" si="43"/>
        <v>Paula</v>
      </c>
      <c r="AD28" s="22" t="str">
        <f t="shared" si="43"/>
        <v>No Aplica</v>
      </c>
      <c r="AE28" s="22" t="str">
        <f t="shared" si="43"/>
        <v>No Aplica</v>
      </c>
      <c r="AF28" s="22" t="str">
        <f t="shared" si="43"/>
        <v>No Aplica</v>
      </c>
      <c r="AG28" s="23">
        <f>+VLOOKUP($P28,Parametros[[nombre]:[Columna1]],5,0)</f>
        <v>79</v>
      </c>
      <c r="AH28" s="23">
        <f t="shared" si="45"/>
        <v>1</v>
      </c>
      <c r="AI28" s="23">
        <f>+VLOOKUP($N28,Territorio[[nombre]:[Columna1]],7,0)</f>
        <v>38</v>
      </c>
      <c r="AJ28" s="23" t="e">
        <f>+VLOOKUP(O28,Temporalidad[[nombre]:[Columna1]],7,0)</f>
        <v>#N/A</v>
      </c>
      <c r="AK28" s="23">
        <f>+VLOOKUP(LEFT($D28,3),Tipo_Gráfico[[id3]:[Tipo Gráfico]],2,0)</f>
        <v>3</v>
      </c>
      <c r="AL28" s="19" t="str">
        <f t="shared" si="46"/>
        <v>ODEPA</v>
      </c>
      <c r="AM28" s="22" t="str">
        <f t="shared" si="46"/>
        <v>No Aplica</v>
      </c>
      <c r="AN28" s="22" t="str">
        <f t="shared" si="46"/>
        <v>No Aplica</v>
      </c>
      <c r="AO28" s="22" t="str">
        <f t="shared" si="46"/>
        <v>No Aplica</v>
      </c>
      <c r="AP28" s="35">
        <f>VLOOKUP($AC28,Responsables[],3,0)</f>
        <v>7</v>
      </c>
      <c r="AQ28" s="42">
        <f>VLOOKUP($R28,unidad_medida[[#All],[nombre]:[Columna1]],5,0)</f>
        <v>30</v>
      </c>
    </row>
    <row r="29" spans="1:43" x14ac:dyDescent="0.25">
      <c r="A29" s="35" t="str">
        <f t="shared" si="39"/>
        <v>Reporte 360-Nacional-Región-Producto-Categoría ||Producción (t)</v>
      </c>
      <c r="B29" s="35" t="str">
        <f>"link"&amp;Estructura!L14</f>
        <v>link</v>
      </c>
      <c r="C29" s="35">
        <v>1</v>
      </c>
      <c r="D29" s="14" t="s">
        <v>24686</v>
      </c>
      <c r="E29" s="51" t="s">
        <v>24607</v>
      </c>
      <c r="F29" s="51" t="s">
        <v>24618</v>
      </c>
      <c r="G29" s="52" t="s">
        <v>24616</v>
      </c>
      <c r="H29" s="52" t="s">
        <v>20368</v>
      </c>
      <c r="J29" s="25" t="s">
        <v>24608</v>
      </c>
      <c r="K29" s="25"/>
      <c r="L29" s="25"/>
      <c r="M29" s="19" t="str">
        <f>+F29&amp;" de cultivos en Chile, entre los años 1979-2020."</f>
        <v>Producción (t) de cultivos en Chile, entre los años 1979-2020.</v>
      </c>
      <c r="N29" s="20" t="str">
        <f t="shared" si="36"/>
        <v>Chile</v>
      </c>
      <c r="O29" s="20" t="str">
        <f t="shared" si="40"/>
        <v>Periodo 1979-2020</v>
      </c>
      <c r="P29" s="20" t="s">
        <v>6317</v>
      </c>
      <c r="Q29" s="40">
        <f>+IF($E29="PRODUCTO",VLOOKUP(J29,Categorias[[Producto]:[Columna1]],9,0)&amp;"000",IF($E29="CATEGORÍA",VLOOKUP(J29,Categorias[[Categoría]:[Columna2]],7,0),$Q$1))</f>
        <v>100100000</v>
      </c>
      <c r="R29" s="20" t="str">
        <f t="shared" si="6"/>
        <v>Tonelada</v>
      </c>
      <c r="S29" s="19"/>
      <c r="T29" s="19" t="str">
        <f t="shared" si="41"/>
        <v>Producción (t) de cultivos en Chile, entre los años 1979-2020.</v>
      </c>
      <c r="U29" s="19" t="str">
        <f t="shared" si="37"/>
        <v>Nacional: Total</v>
      </c>
      <c r="V29" t="s">
        <v>24619</v>
      </c>
      <c r="W29" s="35" t="str">
        <f t="shared" si="38"/>
        <v>link</v>
      </c>
      <c r="X29" s="21" t="str">
        <f t="shared" si="44"/>
        <v>CHL</v>
      </c>
      <c r="Y29" s="21" t="str">
        <f t="shared" si="8"/>
        <v>Nacional</v>
      </c>
      <c r="Z29" t="str">
        <f t="shared" si="42"/>
        <v>Gráfico que muestra la Producción (t) de cultivos en Chile, entre los años 1979-2020. en Tonelada según datos recopilados de los catastros frutícolas efectuados por la ODEPA durante el Periodo 1979-2020</v>
      </c>
      <c r="AA29" s="24">
        <f t="shared" si="43"/>
        <v>44321</v>
      </c>
      <c r="AB29" s="22" t="str">
        <f t="shared" si="43"/>
        <v>Español</v>
      </c>
      <c r="AC29" s="22" t="str">
        <f t="shared" si="43"/>
        <v>Paula</v>
      </c>
      <c r="AD29" s="22" t="str">
        <f t="shared" si="43"/>
        <v>No Aplica</v>
      </c>
      <c r="AE29" s="22" t="str">
        <f t="shared" si="43"/>
        <v>No Aplica</v>
      </c>
      <c r="AF29" s="22" t="str">
        <f t="shared" si="43"/>
        <v>No Aplica</v>
      </c>
      <c r="AG29" s="23">
        <f>+VLOOKUP($P29,Parametros[[nombre]:[Columna1]],5,0)</f>
        <v>79</v>
      </c>
      <c r="AH29" s="23">
        <f t="shared" si="45"/>
        <v>1</v>
      </c>
      <c r="AI29" s="23">
        <f>+VLOOKUP($N29,Territorio[[nombre]:[Columna1]],7,0)</f>
        <v>38</v>
      </c>
      <c r="AJ29" s="23" t="e">
        <f>+VLOOKUP(O29,Temporalidad[[nombre]:[Columna1]],7,0)</f>
        <v>#N/A</v>
      </c>
      <c r="AK29" s="23">
        <f>+VLOOKUP(LEFT($D29,3),Tipo_Gráfico[[id3]:[Tipo Gráfico]],2,0)</f>
        <v>4</v>
      </c>
      <c r="AL29" s="19" t="str">
        <f t="shared" si="46"/>
        <v>ODEPA</v>
      </c>
      <c r="AM29" s="22" t="str">
        <f t="shared" si="46"/>
        <v>No Aplica</v>
      </c>
      <c r="AN29" s="22" t="s">
        <v>25</v>
      </c>
      <c r="AO29" s="22" t="s">
        <v>25</v>
      </c>
      <c r="AP29" s="35">
        <f>VLOOKUP($AC29,Responsables[],3,0)</f>
        <v>7</v>
      </c>
      <c r="AQ29" s="42">
        <f>VLOOKUP($R29,unidad_medida[[#All],[nombre]:[Columna1]],5,0)</f>
        <v>30</v>
      </c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1316" priority="13580">
      <formula>$Z4="Reporte 2"</formula>
    </cfRule>
    <cfRule type="expression" dxfId="1315" priority="13581">
      <formula>$Z4="Reporte 1"</formula>
    </cfRule>
    <cfRule type="expression" dxfId="1314" priority="13582">
      <formula>$Z4="Informe 10"</formula>
    </cfRule>
    <cfRule type="expression" dxfId="1313" priority="13583">
      <formula>$Z4="Informe 9"</formula>
    </cfRule>
    <cfRule type="expression" dxfId="1312" priority="13584">
      <formula>$Z4="Informe 8"</formula>
    </cfRule>
    <cfRule type="expression" dxfId="1311" priority="13585">
      <formula>$Z4="Informe 7"</formula>
    </cfRule>
    <cfRule type="expression" dxfId="1310" priority="13586">
      <formula>$Z4="Informe 6"</formula>
    </cfRule>
    <cfRule type="expression" dxfId="1309" priority="13587">
      <formula>$Z4="Informe 5"</formula>
    </cfRule>
    <cfRule type="expression" dxfId="1308" priority="13588">
      <formula>$Z4="Informe 4"</formula>
    </cfRule>
    <cfRule type="expression" dxfId="1307" priority="13589">
      <formula>$Z4="Informe 3"</formula>
    </cfRule>
    <cfRule type="expression" dxfId="1306" priority="13590">
      <formula>$Z4="Informe 2"</formula>
    </cfRule>
    <cfRule type="expression" dxfId="1305" priority="13591">
      <formula>$Z4="Informe 1"</formula>
    </cfRule>
    <cfRule type="expression" dxfId="1304" priority="13592">
      <formula>$Z4="Gráfico 10"</formula>
    </cfRule>
    <cfRule type="expression" dxfId="1303" priority="13593">
      <formula>$Z4="Gráfico 25"</formula>
    </cfRule>
    <cfRule type="expression" dxfId="1302" priority="13594">
      <formula>$Z4="Gráfico 24"</formula>
    </cfRule>
    <cfRule type="expression" dxfId="1301" priority="13595">
      <formula>$Z4="Gráfico 23"</formula>
    </cfRule>
    <cfRule type="expression" dxfId="1300" priority="13596">
      <formula>$Z4="Gráfico 22"</formula>
    </cfRule>
    <cfRule type="expression" dxfId="1299" priority="13597">
      <formula>$Z4="Gráfico 21"</formula>
    </cfRule>
    <cfRule type="expression" dxfId="1298" priority="13598">
      <formula>$Z4="Gráfico 20"</formula>
    </cfRule>
    <cfRule type="expression" dxfId="1297" priority="13599">
      <formula>$Z4="Gráfico 18"</formula>
    </cfRule>
    <cfRule type="expression" dxfId="1296" priority="13600">
      <formula>$Z4="Gráfico 19"</formula>
    </cfRule>
    <cfRule type="expression" dxfId="1295" priority="13601">
      <formula>$Z4="Gráfico 17"</formula>
    </cfRule>
    <cfRule type="expression" dxfId="1294" priority="13602">
      <formula>$Z4="Gráfico 16"</formula>
    </cfRule>
    <cfRule type="expression" dxfId="1293" priority="13603">
      <formula>$Z4="Gráfico 15"</formula>
    </cfRule>
    <cfRule type="expression" dxfId="1292" priority="13604">
      <formula>$Z4="Gráfico 14"</formula>
    </cfRule>
    <cfRule type="expression" dxfId="1291" priority="13605">
      <formula>$Z4="Gráfico 12"</formula>
    </cfRule>
    <cfRule type="expression" dxfId="1290" priority="13606">
      <formula>$Z4="Gráfico 13"</formula>
    </cfRule>
    <cfRule type="expression" dxfId="1289" priority="13607">
      <formula>$Z4="Gráfico 11"</formula>
    </cfRule>
    <cfRule type="expression" dxfId="1288" priority="13608">
      <formula>$Z4="Gráfico 9"</formula>
    </cfRule>
    <cfRule type="expression" dxfId="1287" priority="13609">
      <formula>$Z4="Gráfico 8"</formula>
    </cfRule>
    <cfRule type="expression" dxfId="1286" priority="13610">
      <formula>$Z4="Gráfico 7"</formula>
    </cfRule>
    <cfRule type="expression" dxfId="1285" priority="13611">
      <formula>$Z4="Gráfico 6"</formula>
    </cfRule>
    <cfRule type="expression" dxfId="1284" priority="13612">
      <formula>$Z4="Gráfico 4"</formula>
    </cfRule>
    <cfRule type="expression" dxfId="1283" priority="13613">
      <formula>$Z4="Gráfico 3"</formula>
    </cfRule>
    <cfRule type="expression" dxfId="1282" priority="13614">
      <formula>$Z4="Gráfico 2"</formula>
    </cfRule>
    <cfRule type="expression" dxfId="1281" priority="13615">
      <formula>$Z4="Gráfico 1"</formula>
    </cfRule>
    <cfRule type="expression" dxfId="1280" priority="13616">
      <formula>$Z4="Gráfico 5"</formula>
    </cfRule>
  </conditionalFormatting>
  <conditionalFormatting sqref="S4:T4 T5:T16">
    <cfRule type="expression" dxfId="1279" priority="13506">
      <formula>$Z4="Reporte 2"</formula>
    </cfRule>
    <cfRule type="expression" dxfId="1278" priority="13507">
      <formula>$Z4="Reporte 1"</formula>
    </cfRule>
    <cfRule type="expression" dxfId="1277" priority="13508">
      <formula>$Z4="Informe 10"</formula>
    </cfRule>
    <cfRule type="expression" dxfId="1276" priority="13509">
      <formula>$Z4="Informe 9"</formula>
    </cfRule>
    <cfRule type="expression" dxfId="1275" priority="13510">
      <formula>$Z4="Informe 8"</formula>
    </cfRule>
    <cfRule type="expression" dxfId="1274" priority="13511">
      <formula>$Z4="Informe 7"</formula>
    </cfRule>
    <cfRule type="expression" dxfId="1273" priority="13512">
      <formula>$Z4="Informe 6"</formula>
    </cfRule>
    <cfRule type="expression" dxfId="1272" priority="13513">
      <formula>$Z4="Informe 5"</formula>
    </cfRule>
    <cfRule type="expression" dxfId="1271" priority="13514">
      <formula>$Z4="Informe 4"</formula>
    </cfRule>
    <cfRule type="expression" dxfId="1270" priority="13515">
      <formula>$Z4="Informe 3"</formula>
    </cfRule>
    <cfRule type="expression" dxfId="1269" priority="13516">
      <formula>$Z4="Informe 2"</formula>
    </cfRule>
    <cfRule type="expression" dxfId="1268" priority="13517">
      <formula>$Z4="Informe 1"</formula>
    </cfRule>
    <cfRule type="expression" dxfId="1267" priority="13518">
      <formula>$Z4="Gráfico 10"</formula>
    </cfRule>
    <cfRule type="expression" dxfId="1266" priority="13519">
      <formula>$Z4="Gráfico 25"</formula>
    </cfRule>
    <cfRule type="expression" dxfId="1265" priority="13520">
      <formula>$Z4="Gráfico 24"</formula>
    </cfRule>
    <cfRule type="expression" dxfId="1264" priority="13521">
      <formula>$Z4="Gráfico 23"</formula>
    </cfRule>
    <cfRule type="expression" dxfId="1263" priority="13522">
      <formula>$Z4="Gráfico 22"</formula>
    </cfRule>
    <cfRule type="expression" dxfId="1262" priority="13523">
      <formula>$Z4="Gráfico 21"</formula>
    </cfRule>
    <cfRule type="expression" dxfId="1261" priority="13524">
      <formula>$Z4="Gráfico 20"</formula>
    </cfRule>
    <cfRule type="expression" dxfId="1260" priority="13525">
      <formula>$Z4="Gráfico 18"</formula>
    </cfRule>
    <cfRule type="expression" dxfId="1259" priority="13526">
      <formula>$Z4="Gráfico 19"</formula>
    </cfRule>
    <cfRule type="expression" dxfId="1258" priority="13527">
      <formula>$Z4="Gráfico 17"</formula>
    </cfRule>
    <cfRule type="expression" dxfId="1257" priority="13528">
      <formula>$Z4="Gráfico 16"</formula>
    </cfRule>
    <cfRule type="expression" dxfId="1256" priority="13529">
      <formula>$Z4="Gráfico 15"</formula>
    </cfRule>
    <cfRule type="expression" dxfId="1255" priority="13530">
      <formula>$Z4="Gráfico 14"</formula>
    </cfRule>
    <cfRule type="expression" dxfId="1254" priority="13531">
      <formula>$Z4="Gráfico 12"</formula>
    </cfRule>
    <cfRule type="expression" dxfId="1253" priority="13532">
      <formula>$Z4="Gráfico 13"</formula>
    </cfRule>
    <cfRule type="expression" dxfId="1252" priority="13533">
      <formula>$Z4="Gráfico 11"</formula>
    </cfRule>
    <cfRule type="expression" dxfId="1251" priority="13534">
      <formula>$Z4="Gráfico 9"</formula>
    </cfRule>
    <cfRule type="expression" dxfId="1250" priority="13535">
      <formula>$Z4="Gráfico 8"</formula>
    </cfRule>
    <cfRule type="expression" dxfId="1249" priority="13536">
      <formula>$Z4="Gráfico 7"</formula>
    </cfRule>
    <cfRule type="expression" dxfId="1248" priority="13537">
      <formula>$Z4="Gráfico 6"</formula>
    </cfRule>
    <cfRule type="expression" dxfId="1247" priority="13538">
      <formula>$Z4="Gráfico 4"</formula>
    </cfRule>
    <cfRule type="expression" dxfId="1246" priority="13539">
      <formula>$Z4="Gráfico 3"</formula>
    </cfRule>
    <cfRule type="expression" dxfId="1245" priority="13540">
      <formula>$Z4="Gráfico 2"</formula>
    </cfRule>
    <cfRule type="expression" dxfId="1244" priority="13541">
      <formula>$Z4="Gráfico 1"</formula>
    </cfRule>
    <cfRule type="expression" dxfId="1243" priority="13542">
      <formula>$Z4="Gráfico 5"</formula>
    </cfRule>
  </conditionalFormatting>
  <conditionalFormatting sqref="AL4">
    <cfRule type="expression" dxfId="1242" priority="13025">
      <formula>$Z4="Reporte 2"</formula>
    </cfRule>
    <cfRule type="expression" dxfId="1241" priority="13026">
      <formula>$Z4="Reporte 1"</formula>
    </cfRule>
    <cfRule type="expression" dxfId="1240" priority="13027">
      <formula>$Z4="Informe 10"</formula>
    </cfRule>
    <cfRule type="expression" dxfId="1239" priority="13028">
      <formula>$Z4="Informe 9"</formula>
    </cfRule>
    <cfRule type="expression" dxfId="1238" priority="13029">
      <formula>$Z4="Informe 8"</formula>
    </cfRule>
    <cfRule type="expression" dxfId="1237" priority="13030">
      <formula>$Z4="Informe 7"</formula>
    </cfRule>
    <cfRule type="expression" dxfId="1236" priority="13031">
      <formula>$Z4="Informe 6"</formula>
    </cfRule>
    <cfRule type="expression" dxfId="1235" priority="13032">
      <formula>$Z4="Informe 5"</formula>
    </cfRule>
    <cfRule type="expression" dxfId="1234" priority="13033">
      <formula>$Z4="Informe 4"</formula>
    </cfRule>
    <cfRule type="expression" dxfId="1233" priority="13034">
      <formula>$Z4="Informe 3"</formula>
    </cfRule>
    <cfRule type="expression" dxfId="1232" priority="13035">
      <formula>$Z4="Informe 2"</formula>
    </cfRule>
    <cfRule type="expression" dxfId="1231" priority="13036">
      <formula>$Z4="Informe 1"</formula>
    </cfRule>
    <cfRule type="expression" dxfId="1230" priority="13037">
      <formula>$Z4="Gráfico 10"</formula>
    </cfRule>
    <cfRule type="expression" dxfId="1229" priority="13038">
      <formula>$Z4="Gráfico 25"</formula>
    </cfRule>
    <cfRule type="expression" dxfId="1228" priority="13039">
      <formula>$Z4="Gráfico 24"</formula>
    </cfRule>
    <cfRule type="expression" dxfId="1227" priority="13040">
      <formula>$Z4="Gráfico 23"</formula>
    </cfRule>
    <cfRule type="expression" dxfId="1226" priority="13041">
      <formula>$Z4="Gráfico 22"</formula>
    </cfRule>
    <cfRule type="expression" dxfId="1225" priority="13042">
      <formula>$Z4="Gráfico 21"</formula>
    </cfRule>
    <cfRule type="expression" dxfId="1224" priority="13043">
      <formula>$Z4="Gráfico 20"</formula>
    </cfRule>
    <cfRule type="expression" dxfId="1223" priority="13044">
      <formula>$Z4="Gráfico 18"</formula>
    </cfRule>
    <cfRule type="expression" dxfId="1222" priority="13045">
      <formula>$Z4="Gráfico 19"</formula>
    </cfRule>
    <cfRule type="expression" dxfId="1221" priority="13046">
      <formula>$Z4="Gráfico 17"</formula>
    </cfRule>
    <cfRule type="expression" dxfId="1220" priority="13047">
      <formula>$Z4="Gráfico 16"</formula>
    </cfRule>
    <cfRule type="expression" dxfId="1219" priority="13048">
      <formula>$Z4="Gráfico 15"</formula>
    </cfRule>
    <cfRule type="expression" dxfId="1218" priority="13049">
      <formula>$Z4="Gráfico 14"</formula>
    </cfRule>
    <cfRule type="expression" dxfId="1217" priority="13050">
      <formula>$Z4="Gráfico 12"</formula>
    </cfRule>
    <cfRule type="expression" dxfId="1216" priority="13051">
      <formula>$Z4="Gráfico 13"</formula>
    </cfRule>
    <cfRule type="expression" dxfId="1215" priority="13052">
      <formula>$Z4="Gráfico 11"</formula>
    </cfRule>
    <cfRule type="expression" dxfId="1214" priority="13053">
      <formula>$Z4="Gráfico 9"</formula>
    </cfRule>
    <cfRule type="expression" dxfId="1213" priority="13054">
      <formula>$Z4="Gráfico 8"</formula>
    </cfRule>
    <cfRule type="expression" dxfId="1212" priority="13055">
      <formula>$Z4="Gráfico 7"</formula>
    </cfRule>
    <cfRule type="expression" dxfId="1211" priority="13056">
      <formula>$Z4="Gráfico 6"</formula>
    </cfRule>
    <cfRule type="expression" dxfId="1210" priority="13057">
      <formula>$Z4="Gráfico 4"</formula>
    </cfRule>
    <cfRule type="expression" dxfId="1209" priority="13058">
      <formula>$Z4="Gráfico 3"</formula>
    </cfRule>
    <cfRule type="expression" dxfId="1208" priority="13059">
      <formula>$Z4="Gráfico 2"</formula>
    </cfRule>
    <cfRule type="expression" dxfId="1207" priority="13060">
      <formula>$Z4="Gráfico 1"</formula>
    </cfRule>
    <cfRule type="expression" dxfId="1206" priority="13061">
      <formula>$Z4="Gráfico 5"</formula>
    </cfRule>
  </conditionalFormatting>
  <conditionalFormatting sqref="S5">
    <cfRule type="expression" dxfId="1205" priority="10250">
      <formula>$Z5="Reporte 2"</formula>
    </cfRule>
    <cfRule type="expression" dxfId="1204" priority="10251">
      <formula>$Z5="Reporte 1"</formula>
    </cfRule>
    <cfRule type="expression" dxfId="1203" priority="10252">
      <formula>$Z5="Informe 10"</formula>
    </cfRule>
    <cfRule type="expression" dxfId="1202" priority="10253">
      <formula>$Z5="Informe 9"</formula>
    </cfRule>
    <cfRule type="expression" dxfId="1201" priority="10254">
      <formula>$Z5="Informe 8"</formula>
    </cfRule>
    <cfRule type="expression" dxfId="1200" priority="10255">
      <formula>$Z5="Informe 7"</formula>
    </cfRule>
    <cfRule type="expression" dxfId="1199" priority="10256">
      <formula>$Z5="Informe 6"</formula>
    </cfRule>
    <cfRule type="expression" dxfId="1198" priority="10257">
      <formula>$Z5="Informe 5"</formula>
    </cfRule>
    <cfRule type="expression" dxfId="1197" priority="10258">
      <formula>$Z5="Informe 4"</formula>
    </cfRule>
    <cfRule type="expression" dxfId="1196" priority="10259">
      <formula>$Z5="Informe 3"</formula>
    </cfRule>
    <cfRule type="expression" dxfId="1195" priority="10260">
      <formula>$Z5="Informe 2"</formula>
    </cfRule>
    <cfRule type="expression" dxfId="1194" priority="10261">
      <formula>$Z5="Informe 1"</formula>
    </cfRule>
    <cfRule type="expression" dxfId="1193" priority="10262">
      <formula>$Z5="Gráfico 10"</formula>
    </cfRule>
    <cfRule type="expression" dxfId="1192" priority="10263">
      <formula>$Z5="Gráfico 25"</formula>
    </cfRule>
    <cfRule type="expression" dxfId="1191" priority="10264">
      <formula>$Z5="Gráfico 24"</formula>
    </cfRule>
    <cfRule type="expression" dxfId="1190" priority="10265">
      <formula>$Z5="Gráfico 23"</formula>
    </cfRule>
    <cfRule type="expression" dxfId="1189" priority="10266">
      <formula>$Z5="Gráfico 22"</formula>
    </cfRule>
    <cfRule type="expression" dxfId="1188" priority="10267">
      <formula>$Z5="Gráfico 21"</formula>
    </cfRule>
    <cfRule type="expression" dxfId="1187" priority="10268">
      <formula>$Z5="Gráfico 20"</formula>
    </cfRule>
    <cfRule type="expression" dxfId="1186" priority="10269">
      <formula>$Z5="Gráfico 18"</formula>
    </cfRule>
    <cfRule type="expression" dxfId="1185" priority="10270">
      <formula>$Z5="Gráfico 19"</formula>
    </cfRule>
    <cfRule type="expression" dxfId="1184" priority="10271">
      <formula>$Z5="Gráfico 17"</formula>
    </cfRule>
    <cfRule type="expression" dxfId="1183" priority="10272">
      <formula>$Z5="Gráfico 16"</formula>
    </cfRule>
    <cfRule type="expression" dxfId="1182" priority="10273">
      <formula>$Z5="Gráfico 15"</formula>
    </cfRule>
    <cfRule type="expression" dxfId="1181" priority="10274">
      <formula>$Z5="Gráfico 14"</formula>
    </cfRule>
    <cfRule type="expression" dxfId="1180" priority="10275">
      <formula>$Z5="Gráfico 12"</formula>
    </cfRule>
    <cfRule type="expression" dxfId="1179" priority="10276">
      <formula>$Z5="Gráfico 13"</formula>
    </cfRule>
    <cfRule type="expression" dxfId="1178" priority="10277">
      <formula>$Z5="Gráfico 11"</formula>
    </cfRule>
    <cfRule type="expression" dxfId="1177" priority="10278">
      <formula>$Z5="Gráfico 9"</formula>
    </cfRule>
    <cfRule type="expression" dxfId="1176" priority="10279">
      <formula>$Z5="Gráfico 8"</formula>
    </cfRule>
    <cfRule type="expression" dxfId="1175" priority="10280">
      <formula>$Z5="Gráfico 7"</formula>
    </cfRule>
    <cfRule type="expression" dxfId="1174" priority="10281">
      <formula>$Z5="Gráfico 6"</formula>
    </cfRule>
    <cfRule type="expression" dxfId="1173" priority="10282">
      <formula>$Z5="Gráfico 4"</formula>
    </cfRule>
    <cfRule type="expression" dxfId="1172" priority="10283">
      <formula>$Z5="Gráfico 3"</formula>
    </cfRule>
    <cfRule type="expression" dxfId="1171" priority="10284">
      <formula>$Z5="Gráfico 2"</formula>
    </cfRule>
    <cfRule type="expression" dxfId="1170" priority="10285">
      <formula>$Z5="Gráfico 1"</formula>
    </cfRule>
    <cfRule type="expression" dxfId="1169" priority="10286">
      <formula>$Z5="Gráfico 5"</formula>
    </cfRule>
  </conditionalFormatting>
  <conditionalFormatting sqref="S6">
    <cfRule type="expression" dxfId="1168" priority="10213">
      <formula>$Z6="Reporte 2"</formula>
    </cfRule>
    <cfRule type="expression" dxfId="1167" priority="10214">
      <formula>$Z6="Reporte 1"</formula>
    </cfRule>
    <cfRule type="expression" dxfId="1166" priority="10215">
      <formula>$Z6="Informe 10"</formula>
    </cfRule>
    <cfRule type="expression" dxfId="1165" priority="10216">
      <formula>$Z6="Informe 9"</formula>
    </cfRule>
    <cfRule type="expression" dxfId="1164" priority="10217">
      <formula>$Z6="Informe 8"</formula>
    </cfRule>
    <cfRule type="expression" dxfId="1163" priority="10218">
      <formula>$Z6="Informe 7"</formula>
    </cfRule>
    <cfRule type="expression" dxfId="1162" priority="10219">
      <formula>$Z6="Informe 6"</formula>
    </cfRule>
    <cfRule type="expression" dxfId="1161" priority="10220">
      <formula>$Z6="Informe 5"</formula>
    </cfRule>
    <cfRule type="expression" dxfId="1160" priority="10221">
      <formula>$Z6="Informe 4"</formula>
    </cfRule>
    <cfRule type="expression" dxfId="1159" priority="10222">
      <formula>$Z6="Informe 3"</formula>
    </cfRule>
    <cfRule type="expression" dxfId="1158" priority="10223">
      <formula>$Z6="Informe 2"</formula>
    </cfRule>
    <cfRule type="expression" dxfId="1157" priority="10224">
      <formula>$Z6="Informe 1"</formula>
    </cfRule>
    <cfRule type="expression" dxfId="1156" priority="10225">
      <formula>$Z6="Gráfico 10"</formula>
    </cfRule>
    <cfRule type="expression" dxfId="1155" priority="10226">
      <formula>$Z6="Gráfico 25"</formula>
    </cfRule>
    <cfRule type="expression" dxfId="1154" priority="10227">
      <formula>$Z6="Gráfico 24"</formula>
    </cfRule>
    <cfRule type="expression" dxfId="1153" priority="10228">
      <formula>$Z6="Gráfico 23"</formula>
    </cfRule>
    <cfRule type="expression" dxfId="1152" priority="10229">
      <formula>$Z6="Gráfico 22"</formula>
    </cfRule>
    <cfRule type="expression" dxfId="1151" priority="10230">
      <formula>$Z6="Gráfico 21"</formula>
    </cfRule>
    <cfRule type="expression" dxfId="1150" priority="10231">
      <formula>$Z6="Gráfico 20"</formula>
    </cfRule>
    <cfRule type="expression" dxfId="1149" priority="10232">
      <formula>$Z6="Gráfico 18"</formula>
    </cfRule>
    <cfRule type="expression" dxfId="1148" priority="10233">
      <formula>$Z6="Gráfico 19"</formula>
    </cfRule>
    <cfRule type="expression" dxfId="1147" priority="10234">
      <formula>$Z6="Gráfico 17"</formula>
    </cfRule>
    <cfRule type="expression" dxfId="1146" priority="10235">
      <formula>$Z6="Gráfico 16"</formula>
    </cfRule>
    <cfRule type="expression" dxfId="1145" priority="10236">
      <formula>$Z6="Gráfico 15"</formula>
    </cfRule>
    <cfRule type="expression" dxfId="1144" priority="10237">
      <formula>$Z6="Gráfico 14"</formula>
    </cfRule>
    <cfRule type="expression" dxfId="1143" priority="10238">
      <formula>$Z6="Gráfico 12"</formula>
    </cfRule>
    <cfRule type="expression" dxfId="1142" priority="10239">
      <formula>$Z6="Gráfico 13"</formula>
    </cfRule>
    <cfRule type="expression" dxfId="1141" priority="10240">
      <formula>$Z6="Gráfico 11"</formula>
    </cfRule>
    <cfRule type="expression" dxfId="1140" priority="10241">
      <formula>$Z6="Gráfico 9"</formula>
    </cfRule>
    <cfRule type="expression" dxfId="1139" priority="10242">
      <formula>$Z6="Gráfico 8"</formula>
    </cfRule>
    <cfRule type="expression" dxfId="1138" priority="10243">
      <formula>$Z6="Gráfico 7"</formula>
    </cfRule>
    <cfRule type="expression" dxfId="1137" priority="10244">
      <formula>$Z6="Gráfico 6"</formula>
    </cfRule>
    <cfRule type="expression" dxfId="1136" priority="10245">
      <formula>$Z6="Gráfico 4"</formula>
    </cfRule>
    <cfRule type="expression" dxfId="1135" priority="10246">
      <formula>$Z6="Gráfico 3"</formula>
    </cfRule>
    <cfRule type="expression" dxfId="1134" priority="10247">
      <formula>$Z6="Gráfico 2"</formula>
    </cfRule>
    <cfRule type="expression" dxfId="1133" priority="10248">
      <formula>$Z6="Gráfico 1"</formula>
    </cfRule>
    <cfRule type="expression" dxfId="1132" priority="10249">
      <formula>$Z6="Gráfico 5"</formula>
    </cfRule>
  </conditionalFormatting>
  <conditionalFormatting sqref="S7">
    <cfRule type="expression" dxfId="1131" priority="10176">
      <formula>$Z7="Reporte 2"</formula>
    </cfRule>
    <cfRule type="expression" dxfId="1130" priority="10177">
      <formula>$Z7="Reporte 1"</formula>
    </cfRule>
    <cfRule type="expression" dxfId="1129" priority="10178">
      <formula>$Z7="Informe 10"</formula>
    </cfRule>
    <cfRule type="expression" dxfId="1128" priority="10179">
      <formula>$Z7="Informe 9"</formula>
    </cfRule>
    <cfRule type="expression" dxfId="1127" priority="10180">
      <formula>$Z7="Informe 8"</formula>
    </cfRule>
    <cfRule type="expression" dxfId="1126" priority="10181">
      <formula>$Z7="Informe 7"</formula>
    </cfRule>
    <cfRule type="expression" dxfId="1125" priority="10182">
      <formula>$Z7="Informe 6"</formula>
    </cfRule>
    <cfRule type="expression" dxfId="1124" priority="10183">
      <formula>$Z7="Informe 5"</formula>
    </cfRule>
    <cfRule type="expression" dxfId="1123" priority="10184">
      <formula>$Z7="Informe 4"</formula>
    </cfRule>
    <cfRule type="expression" dxfId="1122" priority="10185">
      <formula>$Z7="Informe 3"</formula>
    </cfRule>
    <cfRule type="expression" dxfId="1121" priority="10186">
      <formula>$Z7="Informe 2"</formula>
    </cfRule>
    <cfRule type="expression" dxfId="1120" priority="10187">
      <formula>$Z7="Informe 1"</formula>
    </cfRule>
    <cfRule type="expression" dxfId="1119" priority="10188">
      <formula>$Z7="Gráfico 10"</formula>
    </cfRule>
    <cfRule type="expression" dxfId="1118" priority="10189">
      <formula>$Z7="Gráfico 25"</formula>
    </cfRule>
    <cfRule type="expression" dxfId="1117" priority="10190">
      <formula>$Z7="Gráfico 24"</formula>
    </cfRule>
    <cfRule type="expression" dxfId="1116" priority="10191">
      <formula>$Z7="Gráfico 23"</formula>
    </cfRule>
    <cfRule type="expression" dxfId="1115" priority="10192">
      <formula>$Z7="Gráfico 22"</formula>
    </cfRule>
    <cfRule type="expression" dxfId="1114" priority="10193">
      <formula>$Z7="Gráfico 21"</formula>
    </cfRule>
    <cfRule type="expression" dxfId="1113" priority="10194">
      <formula>$Z7="Gráfico 20"</formula>
    </cfRule>
    <cfRule type="expression" dxfId="1112" priority="10195">
      <formula>$Z7="Gráfico 18"</formula>
    </cfRule>
    <cfRule type="expression" dxfId="1111" priority="10196">
      <formula>$Z7="Gráfico 19"</formula>
    </cfRule>
    <cfRule type="expression" dxfId="1110" priority="10197">
      <formula>$Z7="Gráfico 17"</formula>
    </cfRule>
    <cfRule type="expression" dxfId="1109" priority="10198">
      <formula>$Z7="Gráfico 16"</formula>
    </cfRule>
    <cfRule type="expression" dxfId="1108" priority="10199">
      <formula>$Z7="Gráfico 15"</formula>
    </cfRule>
    <cfRule type="expression" dxfId="1107" priority="10200">
      <formula>$Z7="Gráfico 14"</formula>
    </cfRule>
    <cfRule type="expression" dxfId="1106" priority="10201">
      <formula>$Z7="Gráfico 12"</formula>
    </cfRule>
    <cfRule type="expression" dxfId="1105" priority="10202">
      <formula>$Z7="Gráfico 13"</formula>
    </cfRule>
    <cfRule type="expression" dxfId="1104" priority="10203">
      <formula>$Z7="Gráfico 11"</formula>
    </cfRule>
    <cfRule type="expression" dxfId="1103" priority="10204">
      <formula>$Z7="Gráfico 9"</formula>
    </cfRule>
    <cfRule type="expression" dxfId="1102" priority="10205">
      <formula>$Z7="Gráfico 8"</formula>
    </cfRule>
    <cfRule type="expression" dxfId="1101" priority="10206">
      <formula>$Z7="Gráfico 7"</formula>
    </cfRule>
    <cfRule type="expression" dxfId="1100" priority="10207">
      <formula>$Z7="Gráfico 6"</formula>
    </cfRule>
    <cfRule type="expression" dxfId="1099" priority="10208">
      <formula>$Z7="Gráfico 4"</formula>
    </cfRule>
    <cfRule type="expression" dxfId="1098" priority="10209">
      <formula>$Z7="Gráfico 3"</formula>
    </cfRule>
    <cfRule type="expression" dxfId="1097" priority="10210">
      <formula>$Z7="Gráfico 2"</formula>
    </cfRule>
    <cfRule type="expression" dxfId="1096" priority="10211">
      <formula>$Z7="Gráfico 1"</formula>
    </cfRule>
    <cfRule type="expression" dxfId="1095" priority="10212">
      <formula>$Z7="Gráfico 5"</formula>
    </cfRule>
  </conditionalFormatting>
  <conditionalFormatting sqref="S8">
    <cfRule type="expression" dxfId="1094" priority="10139">
      <formula>$Z8="Reporte 2"</formula>
    </cfRule>
    <cfRule type="expression" dxfId="1093" priority="10140">
      <formula>$Z8="Reporte 1"</formula>
    </cfRule>
    <cfRule type="expression" dxfId="1092" priority="10141">
      <formula>$Z8="Informe 10"</formula>
    </cfRule>
    <cfRule type="expression" dxfId="1091" priority="10142">
      <formula>$Z8="Informe 9"</formula>
    </cfRule>
    <cfRule type="expression" dxfId="1090" priority="10143">
      <formula>$Z8="Informe 8"</formula>
    </cfRule>
    <cfRule type="expression" dxfId="1089" priority="10144">
      <formula>$Z8="Informe 7"</formula>
    </cfRule>
    <cfRule type="expression" dxfId="1088" priority="10145">
      <formula>$Z8="Informe 6"</formula>
    </cfRule>
    <cfRule type="expression" dxfId="1087" priority="10146">
      <formula>$Z8="Informe 5"</formula>
    </cfRule>
    <cfRule type="expression" dxfId="1086" priority="10147">
      <formula>$Z8="Informe 4"</formula>
    </cfRule>
    <cfRule type="expression" dxfId="1085" priority="10148">
      <formula>$Z8="Informe 3"</formula>
    </cfRule>
    <cfRule type="expression" dxfId="1084" priority="10149">
      <formula>$Z8="Informe 2"</formula>
    </cfRule>
    <cfRule type="expression" dxfId="1083" priority="10150">
      <formula>$Z8="Informe 1"</formula>
    </cfRule>
    <cfRule type="expression" dxfId="1082" priority="10151">
      <formula>$Z8="Gráfico 10"</formula>
    </cfRule>
    <cfRule type="expression" dxfId="1081" priority="10152">
      <formula>$Z8="Gráfico 25"</formula>
    </cfRule>
    <cfRule type="expression" dxfId="1080" priority="10153">
      <formula>$Z8="Gráfico 24"</formula>
    </cfRule>
    <cfRule type="expression" dxfId="1079" priority="10154">
      <formula>$Z8="Gráfico 23"</formula>
    </cfRule>
    <cfRule type="expression" dxfId="1078" priority="10155">
      <formula>$Z8="Gráfico 22"</formula>
    </cfRule>
    <cfRule type="expression" dxfId="1077" priority="10156">
      <formula>$Z8="Gráfico 21"</formula>
    </cfRule>
    <cfRule type="expression" dxfId="1076" priority="10157">
      <formula>$Z8="Gráfico 20"</formula>
    </cfRule>
    <cfRule type="expression" dxfId="1075" priority="10158">
      <formula>$Z8="Gráfico 18"</formula>
    </cfRule>
    <cfRule type="expression" dxfId="1074" priority="10159">
      <formula>$Z8="Gráfico 19"</formula>
    </cfRule>
    <cfRule type="expression" dxfId="1073" priority="10160">
      <formula>$Z8="Gráfico 17"</formula>
    </cfRule>
    <cfRule type="expression" dxfId="1072" priority="10161">
      <formula>$Z8="Gráfico 16"</formula>
    </cfRule>
    <cfRule type="expression" dxfId="1071" priority="10162">
      <formula>$Z8="Gráfico 15"</formula>
    </cfRule>
    <cfRule type="expression" dxfId="1070" priority="10163">
      <formula>$Z8="Gráfico 14"</formula>
    </cfRule>
    <cfRule type="expression" dxfId="1069" priority="10164">
      <formula>$Z8="Gráfico 12"</formula>
    </cfRule>
    <cfRule type="expression" dxfId="1068" priority="10165">
      <formula>$Z8="Gráfico 13"</formula>
    </cfRule>
    <cfRule type="expression" dxfId="1067" priority="10166">
      <formula>$Z8="Gráfico 11"</formula>
    </cfRule>
    <cfRule type="expression" dxfId="1066" priority="10167">
      <formula>$Z8="Gráfico 9"</formula>
    </cfRule>
    <cfRule type="expression" dxfId="1065" priority="10168">
      <formula>$Z8="Gráfico 8"</formula>
    </cfRule>
    <cfRule type="expression" dxfId="1064" priority="10169">
      <formula>$Z8="Gráfico 7"</formula>
    </cfRule>
    <cfRule type="expression" dxfId="1063" priority="10170">
      <formula>$Z8="Gráfico 6"</formula>
    </cfRule>
    <cfRule type="expression" dxfId="1062" priority="10171">
      <formula>$Z8="Gráfico 4"</formula>
    </cfRule>
    <cfRule type="expression" dxfId="1061" priority="10172">
      <formula>$Z8="Gráfico 3"</formula>
    </cfRule>
    <cfRule type="expression" dxfId="1060" priority="10173">
      <formula>$Z8="Gráfico 2"</formula>
    </cfRule>
    <cfRule type="expression" dxfId="1059" priority="10174">
      <formula>$Z8="Gráfico 1"</formula>
    </cfRule>
    <cfRule type="expression" dxfId="1058" priority="10175">
      <formula>$Z8="Gráfico 5"</formula>
    </cfRule>
  </conditionalFormatting>
  <conditionalFormatting sqref="S9">
    <cfRule type="expression" dxfId="1057" priority="10102">
      <formula>$Z9="Reporte 2"</formula>
    </cfRule>
    <cfRule type="expression" dxfId="1056" priority="10103">
      <formula>$Z9="Reporte 1"</formula>
    </cfRule>
    <cfRule type="expression" dxfId="1055" priority="10104">
      <formula>$Z9="Informe 10"</formula>
    </cfRule>
    <cfRule type="expression" dxfId="1054" priority="10105">
      <formula>$Z9="Informe 9"</formula>
    </cfRule>
    <cfRule type="expression" dxfId="1053" priority="10106">
      <formula>$Z9="Informe 8"</formula>
    </cfRule>
    <cfRule type="expression" dxfId="1052" priority="10107">
      <formula>$Z9="Informe 7"</formula>
    </cfRule>
    <cfRule type="expression" dxfId="1051" priority="10108">
      <formula>$Z9="Informe 6"</formula>
    </cfRule>
    <cfRule type="expression" dxfId="1050" priority="10109">
      <formula>$Z9="Informe 5"</formula>
    </cfRule>
    <cfRule type="expression" dxfId="1049" priority="10110">
      <formula>$Z9="Informe 4"</formula>
    </cfRule>
    <cfRule type="expression" dxfId="1048" priority="10111">
      <formula>$Z9="Informe 3"</formula>
    </cfRule>
    <cfRule type="expression" dxfId="1047" priority="10112">
      <formula>$Z9="Informe 2"</formula>
    </cfRule>
    <cfRule type="expression" dxfId="1046" priority="10113">
      <formula>$Z9="Informe 1"</formula>
    </cfRule>
    <cfRule type="expression" dxfId="1045" priority="10114">
      <formula>$Z9="Gráfico 10"</formula>
    </cfRule>
    <cfRule type="expression" dxfId="1044" priority="10115">
      <formula>$Z9="Gráfico 25"</formula>
    </cfRule>
    <cfRule type="expression" dxfId="1043" priority="10116">
      <formula>$Z9="Gráfico 24"</formula>
    </cfRule>
    <cfRule type="expression" dxfId="1042" priority="10117">
      <formula>$Z9="Gráfico 23"</formula>
    </cfRule>
    <cfRule type="expression" dxfId="1041" priority="10118">
      <formula>$Z9="Gráfico 22"</formula>
    </cfRule>
    <cfRule type="expression" dxfId="1040" priority="10119">
      <formula>$Z9="Gráfico 21"</formula>
    </cfRule>
    <cfRule type="expression" dxfId="1039" priority="10120">
      <formula>$Z9="Gráfico 20"</formula>
    </cfRule>
    <cfRule type="expression" dxfId="1038" priority="10121">
      <formula>$Z9="Gráfico 18"</formula>
    </cfRule>
    <cfRule type="expression" dxfId="1037" priority="10122">
      <formula>$Z9="Gráfico 19"</formula>
    </cfRule>
    <cfRule type="expression" dxfId="1036" priority="10123">
      <formula>$Z9="Gráfico 17"</formula>
    </cfRule>
    <cfRule type="expression" dxfId="1035" priority="10124">
      <formula>$Z9="Gráfico 16"</formula>
    </cfRule>
    <cfRule type="expression" dxfId="1034" priority="10125">
      <formula>$Z9="Gráfico 15"</formula>
    </cfRule>
    <cfRule type="expression" dxfId="1033" priority="10126">
      <formula>$Z9="Gráfico 14"</formula>
    </cfRule>
    <cfRule type="expression" dxfId="1032" priority="10127">
      <formula>$Z9="Gráfico 12"</formula>
    </cfRule>
    <cfRule type="expression" dxfId="1031" priority="10128">
      <formula>$Z9="Gráfico 13"</formula>
    </cfRule>
    <cfRule type="expression" dxfId="1030" priority="10129">
      <formula>$Z9="Gráfico 11"</formula>
    </cfRule>
    <cfRule type="expression" dxfId="1029" priority="10130">
      <formula>$Z9="Gráfico 9"</formula>
    </cfRule>
    <cfRule type="expression" dxfId="1028" priority="10131">
      <formula>$Z9="Gráfico 8"</formula>
    </cfRule>
    <cfRule type="expression" dxfId="1027" priority="10132">
      <formula>$Z9="Gráfico 7"</formula>
    </cfRule>
    <cfRule type="expression" dxfId="1026" priority="10133">
      <formula>$Z9="Gráfico 6"</formula>
    </cfRule>
    <cfRule type="expression" dxfId="1025" priority="10134">
      <formula>$Z9="Gráfico 4"</formula>
    </cfRule>
    <cfRule type="expression" dxfId="1024" priority="10135">
      <formula>$Z9="Gráfico 3"</formula>
    </cfRule>
    <cfRule type="expression" dxfId="1023" priority="10136">
      <formula>$Z9="Gráfico 2"</formula>
    </cfRule>
    <cfRule type="expression" dxfId="1022" priority="10137">
      <formula>$Z9="Gráfico 1"</formula>
    </cfRule>
    <cfRule type="expression" dxfId="1021" priority="10138">
      <formula>$Z9="Gráfico 5"</formula>
    </cfRule>
  </conditionalFormatting>
  <conditionalFormatting sqref="S10">
    <cfRule type="expression" dxfId="1020" priority="10065">
      <formula>$Z10="Reporte 2"</formula>
    </cfRule>
    <cfRule type="expression" dxfId="1019" priority="10066">
      <formula>$Z10="Reporte 1"</formula>
    </cfRule>
    <cfRule type="expression" dxfId="1018" priority="10067">
      <formula>$Z10="Informe 10"</formula>
    </cfRule>
    <cfRule type="expression" dxfId="1017" priority="10068">
      <formula>$Z10="Informe 9"</formula>
    </cfRule>
    <cfRule type="expression" dxfId="1016" priority="10069">
      <formula>$Z10="Informe 8"</formula>
    </cfRule>
    <cfRule type="expression" dxfId="1015" priority="10070">
      <formula>$Z10="Informe 7"</formula>
    </cfRule>
    <cfRule type="expression" dxfId="1014" priority="10071">
      <formula>$Z10="Informe 6"</formula>
    </cfRule>
    <cfRule type="expression" dxfId="1013" priority="10072">
      <formula>$Z10="Informe 5"</formula>
    </cfRule>
    <cfRule type="expression" dxfId="1012" priority="10073">
      <formula>$Z10="Informe 4"</formula>
    </cfRule>
    <cfRule type="expression" dxfId="1011" priority="10074">
      <formula>$Z10="Informe 3"</formula>
    </cfRule>
    <cfRule type="expression" dxfId="1010" priority="10075">
      <formula>$Z10="Informe 2"</formula>
    </cfRule>
    <cfRule type="expression" dxfId="1009" priority="10076">
      <formula>$Z10="Informe 1"</formula>
    </cfRule>
    <cfRule type="expression" dxfId="1008" priority="10077">
      <formula>$Z10="Gráfico 10"</formula>
    </cfRule>
    <cfRule type="expression" dxfId="1007" priority="10078">
      <formula>$Z10="Gráfico 25"</formula>
    </cfRule>
    <cfRule type="expression" dxfId="1006" priority="10079">
      <formula>$Z10="Gráfico 24"</formula>
    </cfRule>
    <cfRule type="expression" dxfId="1005" priority="10080">
      <formula>$Z10="Gráfico 23"</formula>
    </cfRule>
    <cfRule type="expression" dxfId="1004" priority="10081">
      <formula>$Z10="Gráfico 22"</formula>
    </cfRule>
    <cfRule type="expression" dxfId="1003" priority="10082">
      <formula>$Z10="Gráfico 21"</formula>
    </cfRule>
    <cfRule type="expression" dxfId="1002" priority="10083">
      <formula>$Z10="Gráfico 20"</formula>
    </cfRule>
    <cfRule type="expression" dxfId="1001" priority="10084">
      <formula>$Z10="Gráfico 18"</formula>
    </cfRule>
    <cfRule type="expression" dxfId="1000" priority="10085">
      <formula>$Z10="Gráfico 19"</formula>
    </cfRule>
    <cfRule type="expression" dxfId="999" priority="10086">
      <formula>$Z10="Gráfico 17"</formula>
    </cfRule>
    <cfRule type="expression" dxfId="998" priority="10087">
      <formula>$Z10="Gráfico 16"</formula>
    </cfRule>
    <cfRule type="expression" dxfId="997" priority="10088">
      <formula>$Z10="Gráfico 15"</formula>
    </cfRule>
    <cfRule type="expression" dxfId="996" priority="10089">
      <formula>$Z10="Gráfico 14"</formula>
    </cfRule>
    <cfRule type="expression" dxfId="995" priority="10090">
      <formula>$Z10="Gráfico 12"</formula>
    </cfRule>
    <cfRule type="expression" dxfId="994" priority="10091">
      <formula>$Z10="Gráfico 13"</formula>
    </cfRule>
    <cfRule type="expression" dxfId="993" priority="10092">
      <formula>$Z10="Gráfico 11"</formula>
    </cfRule>
    <cfRule type="expression" dxfId="992" priority="10093">
      <formula>$Z10="Gráfico 9"</formula>
    </cfRule>
    <cfRule type="expression" dxfId="991" priority="10094">
      <formula>$Z10="Gráfico 8"</formula>
    </cfRule>
    <cfRule type="expression" dxfId="990" priority="10095">
      <formula>$Z10="Gráfico 7"</formula>
    </cfRule>
    <cfRule type="expression" dxfId="989" priority="10096">
      <formula>$Z10="Gráfico 6"</formula>
    </cfRule>
    <cfRule type="expression" dxfId="988" priority="10097">
      <formula>$Z10="Gráfico 4"</formula>
    </cfRule>
    <cfRule type="expression" dxfId="987" priority="10098">
      <formula>$Z10="Gráfico 3"</formula>
    </cfRule>
    <cfRule type="expression" dxfId="986" priority="10099">
      <formula>$Z10="Gráfico 2"</formula>
    </cfRule>
    <cfRule type="expression" dxfId="985" priority="10100">
      <formula>$Z10="Gráfico 1"</formula>
    </cfRule>
    <cfRule type="expression" dxfId="984" priority="10101">
      <formula>$Z10="Gráfico 5"</formula>
    </cfRule>
  </conditionalFormatting>
  <conditionalFormatting sqref="S11">
    <cfRule type="expression" dxfId="983" priority="10028">
      <formula>$Z11="Reporte 2"</formula>
    </cfRule>
    <cfRule type="expression" dxfId="982" priority="10029">
      <formula>$Z11="Reporte 1"</formula>
    </cfRule>
    <cfRule type="expression" dxfId="981" priority="10030">
      <formula>$Z11="Informe 10"</formula>
    </cfRule>
    <cfRule type="expression" dxfId="980" priority="10031">
      <formula>$Z11="Informe 9"</formula>
    </cfRule>
    <cfRule type="expression" dxfId="979" priority="10032">
      <formula>$Z11="Informe 8"</formula>
    </cfRule>
    <cfRule type="expression" dxfId="978" priority="10033">
      <formula>$Z11="Informe 7"</formula>
    </cfRule>
    <cfRule type="expression" dxfId="977" priority="10034">
      <formula>$Z11="Informe 6"</formula>
    </cfRule>
    <cfRule type="expression" dxfId="976" priority="10035">
      <formula>$Z11="Informe 5"</formula>
    </cfRule>
    <cfRule type="expression" dxfId="975" priority="10036">
      <formula>$Z11="Informe 4"</formula>
    </cfRule>
    <cfRule type="expression" dxfId="974" priority="10037">
      <formula>$Z11="Informe 3"</formula>
    </cfRule>
    <cfRule type="expression" dxfId="973" priority="10038">
      <formula>$Z11="Informe 2"</formula>
    </cfRule>
    <cfRule type="expression" dxfId="972" priority="10039">
      <formula>$Z11="Informe 1"</formula>
    </cfRule>
    <cfRule type="expression" dxfId="971" priority="10040">
      <formula>$Z11="Gráfico 10"</formula>
    </cfRule>
    <cfRule type="expression" dxfId="970" priority="10041">
      <formula>$Z11="Gráfico 25"</formula>
    </cfRule>
    <cfRule type="expression" dxfId="969" priority="10042">
      <formula>$Z11="Gráfico 24"</formula>
    </cfRule>
    <cfRule type="expression" dxfId="968" priority="10043">
      <formula>$Z11="Gráfico 23"</formula>
    </cfRule>
    <cfRule type="expression" dxfId="967" priority="10044">
      <formula>$Z11="Gráfico 22"</formula>
    </cfRule>
    <cfRule type="expression" dxfId="966" priority="10045">
      <formula>$Z11="Gráfico 21"</formula>
    </cfRule>
    <cfRule type="expression" dxfId="965" priority="10046">
      <formula>$Z11="Gráfico 20"</formula>
    </cfRule>
    <cfRule type="expression" dxfId="964" priority="10047">
      <formula>$Z11="Gráfico 18"</formula>
    </cfRule>
    <cfRule type="expression" dxfId="963" priority="10048">
      <formula>$Z11="Gráfico 19"</formula>
    </cfRule>
    <cfRule type="expression" dxfId="962" priority="10049">
      <formula>$Z11="Gráfico 17"</formula>
    </cfRule>
    <cfRule type="expression" dxfId="961" priority="10050">
      <formula>$Z11="Gráfico 16"</formula>
    </cfRule>
    <cfRule type="expression" dxfId="960" priority="10051">
      <formula>$Z11="Gráfico 15"</formula>
    </cfRule>
    <cfRule type="expression" dxfId="959" priority="10052">
      <formula>$Z11="Gráfico 14"</formula>
    </cfRule>
    <cfRule type="expression" dxfId="958" priority="10053">
      <formula>$Z11="Gráfico 12"</formula>
    </cfRule>
    <cfRule type="expression" dxfId="957" priority="10054">
      <formula>$Z11="Gráfico 13"</formula>
    </cfRule>
    <cfRule type="expression" dxfId="956" priority="10055">
      <formula>$Z11="Gráfico 11"</formula>
    </cfRule>
    <cfRule type="expression" dxfId="955" priority="10056">
      <formula>$Z11="Gráfico 9"</formula>
    </cfRule>
    <cfRule type="expression" dxfId="954" priority="10057">
      <formula>$Z11="Gráfico 8"</formula>
    </cfRule>
    <cfRule type="expression" dxfId="953" priority="10058">
      <formula>$Z11="Gráfico 7"</formula>
    </cfRule>
    <cfRule type="expression" dxfId="952" priority="10059">
      <formula>$Z11="Gráfico 6"</formula>
    </cfRule>
    <cfRule type="expression" dxfId="951" priority="10060">
      <formula>$Z11="Gráfico 4"</formula>
    </cfRule>
    <cfRule type="expression" dxfId="950" priority="10061">
      <formula>$Z11="Gráfico 3"</formula>
    </cfRule>
    <cfRule type="expression" dxfId="949" priority="10062">
      <formula>$Z11="Gráfico 2"</formula>
    </cfRule>
    <cfRule type="expression" dxfId="948" priority="10063">
      <formula>$Z11="Gráfico 1"</formula>
    </cfRule>
    <cfRule type="expression" dxfId="947" priority="10064">
      <formula>$Z11="Gráfico 5"</formula>
    </cfRule>
  </conditionalFormatting>
  <conditionalFormatting sqref="S12">
    <cfRule type="expression" dxfId="946" priority="9991">
      <formula>$Z12="Reporte 2"</formula>
    </cfRule>
    <cfRule type="expression" dxfId="945" priority="9992">
      <formula>$Z12="Reporte 1"</formula>
    </cfRule>
    <cfRule type="expression" dxfId="944" priority="9993">
      <formula>$Z12="Informe 10"</formula>
    </cfRule>
    <cfRule type="expression" dxfId="943" priority="9994">
      <formula>$Z12="Informe 9"</formula>
    </cfRule>
    <cfRule type="expression" dxfId="942" priority="9995">
      <formula>$Z12="Informe 8"</formula>
    </cfRule>
    <cfRule type="expression" dxfId="941" priority="9996">
      <formula>$Z12="Informe 7"</formula>
    </cfRule>
    <cfRule type="expression" dxfId="940" priority="9997">
      <formula>$Z12="Informe 6"</formula>
    </cfRule>
    <cfRule type="expression" dxfId="939" priority="9998">
      <formula>$Z12="Informe 5"</formula>
    </cfRule>
    <cfRule type="expression" dxfId="938" priority="9999">
      <formula>$Z12="Informe 4"</formula>
    </cfRule>
    <cfRule type="expression" dxfId="937" priority="10000">
      <formula>$Z12="Informe 3"</formula>
    </cfRule>
    <cfRule type="expression" dxfId="936" priority="10001">
      <formula>$Z12="Informe 2"</formula>
    </cfRule>
    <cfRule type="expression" dxfId="935" priority="10002">
      <formula>$Z12="Informe 1"</formula>
    </cfRule>
    <cfRule type="expression" dxfId="934" priority="10003">
      <formula>$Z12="Gráfico 10"</formula>
    </cfRule>
    <cfRule type="expression" dxfId="933" priority="10004">
      <formula>$Z12="Gráfico 25"</formula>
    </cfRule>
    <cfRule type="expression" dxfId="932" priority="10005">
      <formula>$Z12="Gráfico 24"</formula>
    </cfRule>
    <cfRule type="expression" dxfId="931" priority="10006">
      <formula>$Z12="Gráfico 23"</formula>
    </cfRule>
    <cfRule type="expression" dxfId="930" priority="10007">
      <formula>$Z12="Gráfico 22"</formula>
    </cfRule>
    <cfRule type="expression" dxfId="929" priority="10008">
      <formula>$Z12="Gráfico 21"</formula>
    </cfRule>
    <cfRule type="expression" dxfId="928" priority="10009">
      <formula>$Z12="Gráfico 20"</formula>
    </cfRule>
    <cfRule type="expression" dxfId="927" priority="10010">
      <formula>$Z12="Gráfico 18"</formula>
    </cfRule>
    <cfRule type="expression" dxfId="926" priority="10011">
      <formula>$Z12="Gráfico 19"</formula>
    </cfRule>
    <cfRule type="expression" dxfId="925" priority="10012">
      <formula>$Z12="Gráfico 17"</formula>
    </cfRule>
    <cfRule type="expression" dxfId="924" priority="10013">
      <formula>$Z12="Gráfico 16"</formula>
    </cfRule>
    <cfRule type="expression" dxfId="923" priority="10014">
      <formula>$Z12="Gráfico 15"</formula>
    </cfRule>
    <cfRule type="expression" dxfId="922" priority="10015">
      <formula>$Z12="Gráfico 14"</formula>
    </cfRule>
    <cfRule type="expression" dxfId="921" priority="10016">
      <formula>$Z12="Gráfico 12"</formula>
    </cfRule>
    <cfRule type="expression" dxfId="920" priority="10017">
      <formula>$Z12="Gráfico 13"</formula>
    </cfRule>
    <cfRule type="expression" dxfId="919" priority="10018">
      <formula>$Z12="Gráfico 11"</formula>
    </cfRule>
    <cfRule type="expression" dxfId="918" priority="10019">
      <formula>$Z12="Gráfico 9"</formula>
    </cfRule>
    <cfRule type="expression" dxfId="917" priority="10020">
      <formula>$Z12="Gráfico 8"</formula>
    </cfRule>
    <cfRule type="expression" dxfId="916" priority="10021">
      <formula>$Z12="Gráfico 7"</formula>
    </cfRule>
    <cfRule type="expression" dxfId="915" priority="10022">
      <formula>$Z12="Gráfico 6"</formula>
    </cfRule>
    <cfRule type="expression" dxfId="914" priority="10023">
      <formula>$Z12="Gráfico 4"</formula>
    </cfRule>
    <cfRule type="expression" dxfId="913" priority="10024">
      <formula>$Z12="Gráfico 3"</formula>
    </cfRule>
    <cfRule type="expression" dxfId="912" priority="10025">
      <formula>$Z12="Gráfico 2"</formula>
    </cfRule>
    <cfRule type="expression" dxfId="911" priority="10026">
      <formula>$Z12="Gráfico 1"</formula>
    </cfRule>
    <cfRule type="expression" dxfId="910" priority="10027">
      <formula>$Z12="Gráfico 5"</formula>
    </cfRule>
  </conditionalFormatting>
  <conditionalFormatting sqref="S13">
    <cfRule type="expression" dxfId="909" priority="9954">
      <formula>$Z13="Reporte 2"</formula>
    </cfRule>
    <cfRule type="expression" dxfId="908" priority="9955">
      <formula>$Z13="Reporte 1"</formula>
    </cfRule>
    <cfRule type="expression" dxfId="907" priority="9956">
      <formula>$Z13="Informe 10"</formula>
    </cfRule>
    <cfRule type="expression" dxfId="906" priority="9957">
      <formula>$Z13="Informe 9"</formula>
    </cfRule>
    <cfRule type="expression" dxfId="905" priority="9958">
      <formula>$Z13="Informe 8"</formula>
    </cfRule>
    <cfRule type="expression" dxfId="904" priority="9959">
      <formula>$Z13="Informe 7"</formula>
    </cfRule>
    <cfRule type="expression" dxfId="903" priority="9960">
      <formula>$Z13="Informe 6"</formula>
    </cfRule>
    <cfRule type="expression" dxfId="902" priority="9961">
      <formula>$Z13="Informe 5"</formula>
    </cfRule>
    <cfRule type="expression" dxfId="901" priority="9962">
      <formula>$Z13="Informe 4"</formula>
    </cfRule>
    <cfRule type="expression" dxfId="900" priority="9963">
      <formula>$Z13="Informe 3"</formula>
    </cfRule>
    <cfRule type="expression" dxfId="899" priority="9964">
      <formula>$Z13="Informe 2"</formula>
    </cfRule>
    <cfRule type="expression" dxfId="898" priority="9965">
      <formula>$Z13="Informe 1"</formula>
    </cfRule>
    <cfRule type="expression" dxfId="897" priority="9966">
      <formula>$Z13="Gráfico 10"</formula>
    </cfRule>
    <cfRule type="expression" dxfId="896" priority="9967">
      <formula>$Z13="Gráfico 25"</formula>
    </cfRule>
    <cfRule type="expression" dxfId="895" priority="9968">
      <formula>$Z13="Gráfico 24"</formula>
    </cfRule>
    <cfRule type="expression" dxfId="894" priority="9969">
      <formula>$Z13="Gráfico 23"</formula>
    </cfRule>
    <cfRule type="expression" dxfId="893" priority="9970">
      <formula>$Z13="Gráfico 22"</formula>
    </cfRule>
    <cfRule type="expression" dxfId="892" priority="9971">
      <formula>$Z13="Gráfico 21"</formula>
    </cfRule>
    <cfRule type="expression" dxfId="891" priority="9972">
      <formula>$Z13="Gráfico 20"</formula>
    </cfRule>
    <cfRule type="expression" dxfId="890" priority="9973">
      <formula>$Z13="Gráfico 18"</formula>
    </cfRule>
    <cfRule type="expression" dxfId="889" priority="9974">
      <formula>$Z13="Gráfico 19"</formula>
    </cfRule>
    <cfRule type="expression" dxfId="888" priority="9975">
      <formula>$Z13="Gráfico 17"</formula>
    </cfRule>
    <cfRule type="expression" dxfId="887" priority="9976">
      <formula>$Z13="Gráfico 16"</formula>
    </cfRule>
    <cfRule type="expression" dxfId="886" priority="9977">
      <formula>$Z13="Gráfico 15"</formula>
    </cfRule>
    <cfRule type="expression" dxfId="885" priority="9978">
      <formula>$Z13="Gráfico 14"</formula>
    </cfRule>
    <cfRule type="expression" dxfId="884" priority="9979">
      <formula>$Z13="Gráfico 12"</formula>
    </cfRule>
    <cfRule type="expression" dxfId="883" priority="9980">
      <formula>$Z13="Gráfico 13"</formula>
    </cfRule>
    <cfRule type="expression" dxfId="882" priority="9981">
      <formula>$Z13="Gráfico 11"</formula>
    </cfRule>
    <cfRule type="expression" dxfId="881" priority="9982">
      <formula>$Z13="Gráfico 9"</formula>
    </cfRule>
    <cfRule type="expression" dxfId="880" priority="9983">
      <formula>$Z13="Gráfico 8"</formula>
    </cfRule>
    <cfRule type="expression" dxfId="879" priority="9984">
      <formula>$Z13="Gráfico 7"</formula>
    </cfRule>
    <cfRule type="expression" dxfId="878" priority="9985">
      <formula>$Z13="Gráfico 6"</formula>
    </cfRule>
    <cfRule type="expression" dxfId="877" priority="9986">
      <formula>$Z13="Gráfico 4"</formula>
    </cfRule>
    <cfRule type="expression" dxfId="876" priority="9987">
      <formula>$Z13="Gráfico 3"</formula>
    </cfRule>
    <cfRule type="expression" dxfId="875" priority="9988">
      <formula>$Z13="Gráfico 2"</formula>
    </cfRule>
    <cfRule type="expression" dxfId="874" priority="9989">
      <formula>$Z13="Gráfico 1"</formula>
    </cfRule>
    <cfRule type="expression" dxfId="873" priority="9990">
      <formula>$Z13="Gráfico 5"</formula>
    </cfRule>
  </conditionalFormatting>
  <conditionalFormatting sqref="S14">
    <cfRule type="expression" dxfId="872" priority="9917">
      <formula>$Z14="Reporte 2"</formula>
    </cfRule>
    <cfRule type="expression" dxfId="871" priority="9918">
      <formula>$Z14="Reporte 1"</formula>
    </cfRule>
    <cfRule type="expression" dxfId="870" priority="9919">
      <formula>$Z14="Informe 10"</formula>
    </cfRule>
    <cfRule type="expression" dxfId="869" priority="9920">
      <formula>$Z14="Informe 9"</formula>
    </cfRule>
    <cfRule type="expression" dxfId="868" priority="9921">
      <formula>$Z14="Informe 8"</formula>
    </cfRule>
    <cfRule type="expression" dxfId="867" priority="9922">
      <formula>$Z14="Informe 7"</formula>
    </cfRule>
    <cfRule type="expression" dxfId="866" priority="9923">
      <formula>$Z14="Informe 6"</formula>
    </cfRule>
    <cfRule type="expression" dxfId="865" priority="9924">
      <formula>$Z14="Informe 5"</formula>
    </cfRule>
    <cfRule type="expression" dxfId="864" priority="9925">
      <formula>$Z14="Informe 4"</formula>
    </cfRule>
    <cfRule type="expression" dxfId="863" priority="9926">
      <formula>$Z14="Informe 3"</formula>
    </cfRule>
    <cfRule type="expression" dxfId="862" priority="9927">
      <formula>$Z14="Informe 2"</formula>
    </cfRule>
    <cfRule type="expression" dxfId="861" priority="9928">
      <formula>$Z14="Informe 1"</formula>
    </cfRule>
    <cfRule type="expression" dxfId="860" priority="9929">
      <formula>$Z14="Gráfico 10"</formula>
    </cfRule>
    <cfRule type="expression" dxfId="859" priority="9930">
      <formula>$Z14="Gráfico 25"</formula>
    </cfRule>
    <cfRule type="expression" dxfId="858" priority="9931">
      <formula>$Z14="Gráfico 24"</formula>
    </cfRule>
    <cfRule type="expression" dxfId="857" priority="9932">
      <formula>$Z14="Gráfico 23"</formula>
    </cfRule>
    <cfRule type="expression" dxfId="856" priority="9933">
      <formula>$Z14="Gráfico 22"</formula>
    </cfRule>
    <cfRule type="expression" dxfId="855" priority="9934">
      <formula>$Z14="Gráfico 21"</formula>
    </cfRule>
    <cfRule type="expression" dxfId="854" priority="9935">
      <formula>$Z14="Gráfico 20"</formula>
    </cfRule>
    <cfRule type="expression" dxfId="853" priority="9936">
      <formula>$Z14="Gráfico 18"</formula>
    </cfRule>
    <cfRule type="expression" dxfId="852" priority="9937">
      <formula>$Z14="Gráfico 19"</formula>
    </cfRule>
    <cfRule type="expression" dxfId="851" priority="9938">
      <formula>$Z14="Gráfico 17"</formula>
    </cfRule>
    <cfRule type="expression" dxfId="850" priority="9939">
      <formula>$Z14="Gráfico 16"</formula>
    </cfRule>
    <cfRule type="expression" dxfId="849" priority="9940">
      <formula>$Z14="Gráfico 15"</formula>
    </cfRule>
    <cfRule type="expression" dxfId="848" priority="9941">
      <formula>$Z14="Gráfico 14"</formula>
    </cfRule>
    <cfRule type="expression" dxfId="847" priority="9942">
      <formula>$Z14="Gráfico 12"</formula>
    </cfRule>
    <cfRule type="expression" dxfId="846" priority="9943">
      <formula>$Z14="Gráfico 13"</formula>
    </cfRule>
    <cfRule type="expression" dxfId="845" priority="9944">
      <formula>$Z14="Gráfico 11"</formula>
    </cfRule>
    <cfRule type="expression" dxfId="844" priority="9945">
      <formula>$Z14="Gráfico 9"</formula>
    </cfRule>
    <cfRule type="expression" dxfId="843" priority="9946">
      <formula>$Z14="Gráfico 8"</formula>
    </cfRule>
    <cfRule type="expression" dxfId="842" priority="9947">
      <formula>$Z14="Gráfico 7"</formula>
    </cfRule>
    <cfRule type="expression" dxfId="841" priority="9948">
      <formula>$Z14="Gráfico 6"</formula>
    </cfRule>
    <cfRule type="expression" dxfId="840" priority="9949">
      <formula>$Z14="Gráfico 4"</formula>
    </cfRule>
    <cfRule type="expression" dxfId="839" priority="9950">
      <formula>$Z14="Gráfico 3"</formula>
    </cfRule>
    <cfRule type="expression" dxfId="838" priority="9951">
      <formula>$Z14="Gráfico 2"</formula>
    </cfRule>
    <cfRule type="expression" dxfId="837" priority="9952">
      <formula>$Z14="Gráfico 1"</formula>
    </cfRule>
    <cfRule type="expression" dxfId="836" priority="9953">
      <formula>$Z14="Gráfico 5"</formula>
    </cfRule>
  </conditionalFormatting>
  <conditionalFormatting sqref="S16">
    <cfRule type="expression" dxfId="835" priority="9880">
      <formula>$Z16="Reporte 2"</formula>
    </cfRule>
    <cfRule type="expression" dxfId="834" priority="9881">
      <formula>$Z16="Reporte 1"</formula>
    </cfRule>
    <cfRule type="expression" dxfId="833" priority="9882">
      <formula>$Z16="Informe 10"</formula>
    </cfRule>
    <cfRule type="expression" dxfId="832" priority="9883">
      <formula>$Z16="Informe 9"</formula>
    </cfRule>
    <cfRule type="expression" dxfId="831" priority="9884">
      <formula>$Z16="Informe 8"</formula>
    </cfRule>
    <cfRule type="expression" dxfId="830" priority="9885">
      <formula>$Z16="Informe 7"</formula>
    </cfRule>
    <cfRule type="expression" dxfId="829" priority="9886">
      <formula>$Z16="Informe 6"</formula>
    </cfRule>
    <cfRule type="expression" dxfId="828" priority="9887">
      <formula>$Z16="Informe 5"</formula>
    </cfRule>
    <cfRule type="expression" dxfId="827" priority="9888">
      <formula>$Z16="Informe 4"</formula>
    </cfRule>
    <cfRule type="expression" dxfId="826" priority="9889">
      <formula>$Z16="Informe 3"</formula>
    </cfRule>
    <cfRule type="expression" dxfId="825" priority="9890">
      <formula>$Z16="Informe 2"</formula>
    </cfRule>
    <cfRule type="expression" dxfId="824" priority="9891">
      <formula>$Z16="Informe 1"</formula>
    </cfRule>
    <cfRule type="expression" dxfId="823" priority="9892">
      <formula>$Z16="Gráfico 10"</formula>
    </cfRule>
    <cfRule type="expression" dxfId="822" priority="9893">
      <formula>$Z16="Gráfico 25"</formula>
    </cfRule>
    <cfRule type="expression" dxfId="821" priority="9894">
      <formula>$Z16="Gráfico 24"</formula>
    </cfRule>
    <cfRule type="expression" dxfId="820" priority="9895">
      <formula>$Z16="Gráfico 23"</formula>
    </cfRule>
    <cfRule type="expression" dxfId="819" priority="9896">
      <formula>$Z16="Gráfico 22"</formula>
    </cfRule>
    <cfRule type="expression" dxfId="818" priority="9897">
      <formula>$Z16="Gráfico 21"</formula>
    </cfRule>
    <cfRule type="expression" dxfId="817" priority="9898">
      <formula>$Z16="Gráfico 20"</formula>
    </cfRule>
    <cfRule type="expression" dxfId="816" priority="9899">
      <formula>$Z16="Gráfico 18"</formula>
    </cfRule>
    <cfRule type="expression" dxfId="815" priority="9900">
      <formula>$Z16="Gráfico 19"</formula>
    </cfRule>
    <cfRule type="expression" dxfId="814" priority="9901">
      <formula>$Z16="Gráfico 17"</formula>
    </cfRule>
    <cfRule type="expression" dxfId="813" priority="9902">
      <formula>$Z16="Gráfico 16"</formula>
    </cfRule>
    <cfRule type="expression" dxfId="812" priority="9903">
      <formula>$Z16="Gráfico 15"</formula>
    </cfRule>
    <cfRule type="expression" dxfId="811" priority="9904">
      <formula>$Z16="Gráfico 14"</formula>
    </cfRule>
    <cfRule type="expression" dxfId="810" priority="9905">
      <formula>$Z16="Gráfico 12"</formula>
    </cfRule>
    <cfRule type="expression" dxfId="809" priority="9906">
      <formula>$Z16="Gráfico 13"</formula>
    </cfRule>
    <cfRule type="expression" dxfId="808" priority="9907">
      <formula>$Z16="Gráfico 11"</formula>
    </cfRule>
    <cfRule type="expression" dxfId="807" priority="9908">
      <formula>$Z16="Gráfico 9"</formula>
    </cfRule>
    <cfRule type="expression" dxfId="806" priority="9909">
      <formula>$Z16="Gráfico 8"</formula>
    </cfRule>
    <cfRule type="expression" dxfId="805" priority="9910">
      <formula>$Z16="Gráfico 7"</formula>
    </cfRule>
    <cfRule type="expression" dxfId="804" priority="9911">
      <formula>$Z16="Gráfico 6"</formula>
    </cfRule>
    <cfRule type="expression" dxfId="803" priority="9912">
      <formula>$Z16="Gráfico 4"</formula>
    </cfRule>
    <cfRule type="expression" dxfId="802" priority="9913">
      <formula>$Z16="Gráfico 3"</formula>
    </cfRule>
    <cfRule type="expression" dxfId="801" priority="9914">
      <formula>$Z16="Gráfico 2"</formula>
    </cfRule>
    <cfRule type="expression" dxfId="800" priority="9915">
      <formula>$Z16="Gráfico 1"</formula>
    </cfRule>
    <cfRule type="expression" dxfId="799" priority="9916">
      <formula>$Z16="Gráfico 5"</formula>
    </cfRule>
  </conditionalFormatting>
  <conditionalFormatting sqref="R4:R16">
    <cfRule type="expression" dxfId="798" priority="704">
      <formula>$Z4="Reporte 2"</formula>
    </cfRule>
    <cfRule type="expression" dxfId="797" priority="705">
      <formula>$Z4="Reporte 1"</formula>
    </cfRule>
    <cfRule type="expression" dxfId="796" priority="706">
      <formula>$Z4="Informe 10"</formula>
    </cfRule>
    <cfRule type="expression" dxfId="795" priority="707">
      <formula>$Z4="Informe 9"</formula>
    </cfRule>
    <cfRule type="expression" dxfId="794" priority="708">
      <formula>$Z4="Informe 8"</formula>
    </cfRule>
    <cfRule type="expression" dxfId="793" priority="709">
      <formula>$Z4="Informe 7"</formula>
    </cfRule>
    <cfRule type="expression" dxfId="792" priority="710">
      <formula>$Z4="Informe 6"</formula>
    </cfRule>
    <cfRule type="expression" dxfId="791" priority="711">
      <formula>$Z4="Informe 5"</formula>
    </cfRule>
    <cfRule type="expression" dxfId="790" priority="712">
      <formula>$Z4="Informe 4"</formula>
    </cfRule>
    <cfRule type="expression" dxfId="789" priority="713">
      <formula>$Z4="Informe 3"</formula>
    </cfRule>
    <cfRule type="expression" dxfId="788" priority="714">
      <formula>$Z4="Informe 2"</formula>
    </cfRule>
    <cfRule type="expression" dxfId="787" priority="715">
      <formula>$Z4="Informe 1"</formula>
    </cfRule>
    <cfRule type="expression" dxfId="786" priority="716">
      <formula>$Z4="Gráfico 10"</formula>
    </cfRule>
    <cfRule type="expression" dxfId="785" priority="717">
      <formula>$Z4="Gráfico 25"</formula>
    </cfRule>
    <cfRule type="expression" dxfId="784" priority="718">
      <formula>$Z4="Gráfico 24"</formula>
    </cfRule>
    <cfRule type="expression" dxfId="783" priority="719">
      <formula>$Z4="Gráfico 23"</formula>
    </cfRule>
    <cfRule type="expression" dxfId="782" priority="720">
      <formula>$Z4="Gráfico 22"</formula>
    </cfRule>
    <cfRule type="expression" dxfId="781" priority="721">
      <formula>$Z4="Gráfico 21"</formula>
    </cfRule>
    <cfRule type="expression" dxfId="780" priority="722">
      <formula>$Z4="Gráfico 20"</formula>
    </cfRule>
    <cfRule type="expression" dxfId="779" priority="723">
      <formula>$Z4="Gráfico 18"</formula>
    </cfRule>
    <cfRule type="expression" dxfId="778" priority="724">
      <formula>$Z4="Gráfico 19"</formula>
    </cfRule>
    <cfRule type="expression" dxfId="777" priority="725">
      <formula>$Z4="Gráfico 17"</formula>
    </cfRule>
    <cfRule type="expression" dxfId="776" priority="726">
      <formula>$Z4="Gráfico 16"</formula>
    </cfRule>
    <cfRule type="expression" dxfId="775" priority="727">
      <formula>$Z4="Gráfico 15"</formula>
    </cfRule>
    <cfRule type="expression" dxfId="774" priority="728">
      <formula>$Z4="Gráfico 14"</formula>
    </cfRule>
    <cfRule type="expression" dxfId="773" priority="729">
      <formula>$Z4="Gráfico 12"</formula>
    </cfRule>
    <cfRule type="expression" dxfId="772" priority="730">
      <formula>$Z4="Gráfico 13"</formula>
    </cfRule>
    <cfRule type="expression" dxfId="771" priority="731">
      <formula>$Z4="Gráfico 11"</formula>
    </cfRule>
    <cfRule type="expression" dxfId="770" priority="732">
      <formula>$Z4="Gráfico 9"</formula>
    </cfRule>
    <cfRule type="expression" dxfId="769" priority="733">
      <formula>$Z4="Gráfico 8"</formula>
    </cfRule>
    <cfRule type="expression" dxfId="768" priority="734">
      <formula>$Z4="Gráfico 7"</formula>
    </cfRule>
    <cfRule type="expression" dxfId="767" priority="735">
      <formula>$Z4="Gráfico 6"</formula>
    </cfRule>
    <cfRule type="expression" dxfId="766" priority="736">
      <formula>$Z4="Gráfico 4"</formula>
    </cfRule>
    <cfRule type="expression" dxfId="765" priority="737">
      <formula>$Z4="Gráfico 3"</formula>
    </cfRule>
    <cfRule type="expression" dxfId="764" priority="738">
      <formula>$Z4="Gráfico 2"</formula>
    </cfRule>
    <cfRule type="expression" dxfId="763" priority="739">
      <formula>$Z4="Gráfico 1"</formula>
    </cfRule>
    <cfRule type="expression" dxfId="762" priority="740">
      <formula>$Z4="Gráfico 5"</formula>
    </cfRule>
  </conditionalFormatting>
  <conditionalFormatting sqref="P4:P16">
    <cfRule type="expression" dxfId="761" priority="667">
      <formula>$Z4="Reporte 2"</formula>
    </cfRule>
    <cfRule type="expression" dxfId="760" priority="668">
      <formula>$Z4="Reporte 1"</formula>
    </cfRule>
    <cfRule type="expression" dxfId="759" priority="669">
      <formula>$Z4="Informe 10"</formula>
    </cfRule>
    <cfRule type="expression" dxfId="758" priority="670">
      <formula>$Z4="Informe 9"</formula>
    </cfRule>
    <cfRule type="expression" dxfId="757" priority="671">
      <formula>$Z4="Informe 8"</formula>
    </cfRule>
    <cfRule type="expression" dxfId="756" priority="672">
      <formula>$Z4="Informe 7"</formula>
    </cfRule>
    <cfRule type="expression" dxfId="755" priority="673">
      <formula>$Z4="Informe 6"</formula>
    </cfRule>
    <cfRule type="expression" dxfId="754" priority="674">
      <formula>$Z4="Informe 5"</formula>
    </cfRule>
    <cfRule type="expression" dxfId="753" priority="675">
      <formula>$Z4="Informe 4"</formula>
    </cfRule>
    <cfRule type="expression" dxfId="752" priority="676">
      <formula>$Z4="Informe 3"</formula>
    </cfRule>
    <cfRule type="expression" dxfId="751" priority="677">
      <formula>$Z4="Informe 2"</formula>
    </cfRule>
    <cfRule type="expression" dxfId="750" priority="678">
      <formula>$Z4="Informe 1"</formula>
    </cfRule>
    <cfRule type="expression" dxfId="749" priority="679">
      <formula>$Z4="Gráfico 10"</formula>
    </cfRule>
    <cfRule type="expression" dxfId="748" priority="680">
      <formula>$Z4="Gráfico 25"</formula>
    </cfRule>
    <cfRule type="expression" dxfId="747" priority="681">
      <formula>$Z4="Gráfico 24"</formula>
    </cfRule>
    <cfRule type="expression" dxfId="746" priority="682">
      <formula>$Z4="Gráfico 23"</formula>
    </cfRule>
    <cfRule type="expression" dxfId="745" priority="683">
      <formula>$Z4="Gráfico 22"</formula>
    </cfRule>
    <cfRule type="expression" dxfId="744" priority="684">
      <formula>$Z4="Gráfico 21"</formula>
    </cfRule>
    <cfRule type="expression" dxfId="743" priority="685">
      <formula>$Z4="Gráfico 20"</formula>
    </cfRule>
    <cfRule type="expression" dxfId="742" priority="686">
      <formula>$Z4="Gráfico 18"</formula>
    </cfRule>
    <cfRule type="expression" dxfId="741" priority="687">
      <formula>$Z4="Gráfico 19"</formula>
    </cfRule>
    <cfRule type="expression" dxfId="740" priority="688">
      <formula>$Z4="Gráfico 17"</formula>
    </cfRule>
    <cfRule type="expression" dxfId="739" priority="689">
      <formula>$Z4="Gráfico 16"</formula>
    </cfRule>
    <cfRule type="expression" dxfId="738" priority="690">
      <formula>$Z4="Gráfico 15"</formula>
    </cfRule>
    <cfRule type="expression" dxfId="737" priority="691">
      <formula>$Z4="Gráfico 14"</formula>
    </cfRule>
    <cfRule type="expression" dxfId="736" priority="692">
      <formula>$Z4="Gráfico 12"</formula>
    </cfRule>
    <cfRule type="expression" dxfId="735" priority="693">
      <formula>$Z4="Gráfico 13"</formula>
    </cfRule>
    <cfRule type="expression" dxfId="734" priority="694">
      <formula>$Z4="Gráfico 11"</formula>
    </cfRule>
    <cfRule type="expression" dxfId="733" priority="695">
      <formula>$Z4="Gráfico 9"</formula>
    </cfRule>
    <cfRule type="expression" dxfId="732" priority="696">
      <formula>$Z4="Gráfico 8"</formula>
    </cfRule>
    <cfRule type="expression" dxfId="731" priority="697">
      <formula>$Z4="Gráfico 7"</formula>
    </cfRule>
    <cfRule type="expression" dxfId="730" priority="698">
      <formula>$Z4="Gráfico 6"</formula>
    </cfRule>
    <cfRule type="expression" dxfId="729" priority="699">
      <formula>$Z4="Gráfico 4"</formula>
    </cfRule>
    <cfRule type="expression" dxfId="728" priority="700">
      <formula>$Z4="Gráfico 3"</formula>
    </cfRule>
    <cfRule type="expression" dxfId="727" priority="701">
      <formula>$Z4="Gráfico 2"</formula>
    </cfRule>
    <cfRule type="expression" dxfId="726" priority="702">
      <formula>$Z4="Gráfico 1"</formula>
    </cfRule>
    <cfRule type="expression" dxfId="725" priority="703">
      <formula>$Z4="Gráfico 5"</formula>
    </cfRule>
  </conditionalFormatting>
  <conditionalFormatting sqref="M4:M16">
    <cfRule type="expression" dxfId="724" priority="630">
      <formula>$W4="Reporte 2"</formula>
    </cfRule>
    <cfRule type="expression" dxfId="723" priority="631">
      <formula>$W4="Reporte 1"</formula>
    </cfRule>
    <cfRule type="expression" dxfId="722" priority="632">
      <formula>$W4="Informe 10"</formula>
    </cfRule>
    <cfRule type="expression" dxfId="721" priority="633">
      <formula>$W4="Informe 9"</formula>
    </cfRule>
    <cfRule type="expression" dxfId="720" priority="634">
      <formula>$W4="Informe 8"</formula>
    </cfRule>
    <cfRule type="expression" dxfId="719" priority="635">
      <formula>$W4="Informe 7"</formula>
    </cfRule>
    <cfRule type="expression" dxfId="718" priority="636">
      <formula>$W4="Informe 6"</formula>
    </cfRule>
    <cfRule type="expression" dxfId="717" priority="637">
      <formula>$W4="Informe 5"</formula>
    </cfRule>
    <cfRule type="expression" dxfId="716" priority="638">
      <formula>$W4="Informe 4"</formula>
    </cfRule>
    <cfRule type="expression" dxfId="715" priority="639">
      <formula>$W4="Informe 3"</formula>
    </cfRule>
    <cfRule type="expression" dxfId="714" priority="640">
      <formula>$W4="Informe 2"</formula>
    </cfRule>
    <cfRule type="expression" dxfId="713" priority="641">
      <formula>$W4="Informe 1"</formula>
    </cfRule>
    <cfRule type="expression" dxfId="712" priority="642">
      <formula>$W4="Gráfico 10"</formula>
    </cfRule>
    <cfRule type="expression" dxfId="711" priority="643">
      <formula>$W4="Gráfico 25"</formula>
    </cfRule>
    <cfRule type="expression" dxfId="710" priority="644">
      <formula>$W4="Gráfico 24"</formula>
    </cfRule>
    <cfRule type="expression" dxfId="709" priority="645">
      <formula>$W4="Gráfico 23"</formula>
    </cfRule>
    <cfRule type="expression" dxfId="708" priority="646">
      <formula>$W4="Gráfico 22"</formula>
    </cfRule>
    <cfRule type="expression" dxfId="707" priority="647">
      <formula>$W4="Gráfico 21"</formula>
    </cfRule>
    <cfRule type="expression" dxfId="706" priority="648">
      <formula>$W4="Gráfico 20"</formula>
    </cfRule>
    <cfRule type="expression" dxfId="705" priority="649">
      <formula>$W4="Gráfico 18"</formula>
    </cfRule>
    <cfRule type="expression" dxfId="704" priority="650">
      <formula>$W4="Gráfico 19"</formula>
    </cfRule>
    <cfRule type="expression" dxfId="703" priority="651">
      <formula>$W4="Gráfico 17"</formula>
    </cfRule>
    <cfRule type="expression" dxfId="702" priority="652">
      <formula>$W4="Gráfico 16"</formula>
    </cfRule>
    <cfRule type="expression" dxfId="701" priority="653">
      <formula>$W4="Gráfico 15"</formula>
    </cfRule>
    <cfRule type="expression" dxfId="700" priority="654">
      <formula>$W4="Gráfico 14"</formula>
    </cfRule>
    <cfRule type="expression" dxfId="699" priority="655">
      <formula>$W4="Gráfico 12"</formula>
    </cfRule>
    <cfRule type="expression" dxfId="698" priority="656">
      <formula>$W4="Gráfico 13"</formula>
    </cfRule>
    <cfRule type="expression" dxfId="697" priority="657">
      <formula>$W4="Gráfico 11"</formula>
    </cfRule>
    <cfRule type="expression" dxfId="696" priority="658">
      <formula>$W4="Gráfico 9"</formula>
    </cfRule>
    <cfRule type="expression" dxfId="695" priority="659">
      <formula>$W4="Gráfico 8"</formula>
    </cfRule>
    <cfRule type="expression" dxfId="694" priority="660">
      <formula>$W4="Gráfico 7"</formula>
    </cfRule>
    <cfRule type="expression" dxfId="693" priority="661">
      <formula>$W4="Gráfico 6"</formula>
    </cfRule>
    <cfRule type="expression" dxfId="692" priority="662">
      <formula>$W4="Gráfico 4"</formula>
    </cfRule>
    <cfRule type="expression" dxfId="691" priority="663">
      <formula>$W4="Gráfico 3"</formula>
    </cfRule>
    <cfRule type="expression" dxfId="690" priority="664">
      <formula>$W4="Gráfico 2"</formula>
    </cfRule>
    <cfRule type="expression" dxfId="689" priority="665">
      <formula>$W4="Gráfico 1"</formula>
    </cfRule>
    <cfRule type="expression" dxfId="688" priority="666">
      <formula>$W4="Gráfico 5"</formula>
    </cfRule>
  </conditionalFormatting>
  <conditionalFormatting sqref="S28 AL18:AL29 N17:O29 Q17:Q29 U17:U29">
    <cfRule type="expression" dxfId="687" priority="593">
      <formula>$Z17="Reporte 2"</formula>
    </cfRule>
    <cfRule type="expression" dxfId="686" priority="594">
      <formula>$Z17="Reporte 1"</formula>
    </cfRule>
    <cfRule type="expression" dxfId="685" priority="595">
      <formula>$Z17="Informe 10"</formula>
    </cfRule>
    <cfRule type="expression" dxfId="684" priority="596">
      <formula>$Z17="Informe 9"</formula>
    </cfRule>
    <cfRule type="expression" dxfId="683" priority="597">
      <formula>$Z17="Informe 8"</formula>
    </cfRule>
    <cfRule type="expression" dxfId="682" priority="598">
      <formula>$Z17="Informe 7"</formula>
    </cfRule>
    <cfRule type="expression" dxfId="681" priority="599">
      <formula>$Z17="Informe 6"</formula>
    </cfRule>
    <cfRule type="expression" dxfId="680" priority="600">
      <formula>$Z17="Informe 5"</formula>
    </cfRule>
    <cfRule type="expression" dxfId="679" priority="601">
      <formula>$Z17="Informe 4"</formula>
    </cfRule>
    <cfRule type="expression" dxfId="678" priority="602">
      <formula>$Z17="Informe 3"</formula>
    </cfRule>
    <cfRule type="expression" dxfId="677" priority="603">
      <formula>$Z17="Informe 2"</formula>
    </cfRule>
    <cfRule type="expression" dxfId="676" priority="604">
      <formula>$Z17="Informe 1"</formula>
    </cfRule>
    <cfRule type="expression" dxfId="675" priority="605">
      <formula>$Z17="Gráfico 10"</formula>
    </cfRule>
    <cfRule type="expression" dxfId="674" priority="606">
      <formula>$Z17="Gráfico 25"</formula>
    </cfRule>
    <cfRule type="expression" dxfId="673" priority="607">
      <formula>$Z17="Gráfico 24"</formula>
    </cfRule>
    <cfRule type="expression" dxfId="672" priority="608">
      <formula>$Z17="Gráfico 23"</formula>
    </cfRule>
    <cfRule type="expression" dxfId="671" priority="609">
      <formula>$Z17="Gráfico 22"</formula>
    </cfRule>
    <cfRule type="expression" dxfId="670" priority="610">
      <formula>$Z17="Gráfico 21"</formula>
    </cfRule>
    <cfRule type="expression" dxfId="669" priority="611">
      <formula>$Z17="Gráfico 20"</formula>
    </cfRule>
    <cfRule type="expression" dxfId="668" priority="612">
      <formula>$Z17="Gráfico 18"</formula>
    </cfRule>
    <cfRule type="expression" dxfId="667" priority="613">
      <formula>$Z17="Gráfico 19"</formula>
    </cfRule>
    <cfRule type="expression" dxfId="666" priority="614">
      <formula>$Z17="Gráfico 17"</formula>
    </cfRule>
    <cfRule type="expression" dxfId="665" priority="615">
      <formula>$Z17="Gráfico 16"</formula>
    </cfRule>
    <cfRule type="expression" dxfId="664" priority="616">
      <formula>$Z17="Gráfico 15"</formula>
    </cfRule>
    <cfRule type="expression" dxfId="663" priority="617">
      <formula>$Z17="Gráfico 14"</formula>
    </cfRule>
    <cfRule type="expression" dxfId="662" priority="618">
      <formula>$Z17="Gráfico 12"</formula>
    </cfRule>
    <cfRule type="expression" dxfId="661" priority="619">
      <formula>$Z17="Gráfico 13"</formula>
    </cfRule>
    <cfRule type="expression" dxfId="660" priority="620">
      <formula>$Z17="Gráfico 11"</formula>
    </cfRule>
    <cfRule type="expression" dxfId="659" priority="621">
      <formula>$Z17="Gráfico 9"</formula>
    </cfRule>
    <cfRule type="expression" dxfId="658" priority="622">
      <formula>$Z17="Gráfico 8"</formula>
    </cfRule>
    <cfRule type="expression" dxfId="657" priority="623">
      <formula>$Z17="Gráfico 7"</formula>
    </cfRule>
    <cfRule type="expression" dxfId="656" priority="624">
      <formula>$Z17="Gráfico 6"</formula>
    </cfRule>
    <cfRule type="expression" dxfId="655" priority="625">
      <formula>$Z17="Gráfico 4"</formula>
    </cfRule>
    <cfRule type="expression" dxfId="654" priority="626">
      <formula>$Z17="Gráfico 3"</formula>
    </cfRule>
    <cfRule type="expression" dxfId="653" priority="627">
      <formula>$Z17="Gráfico 2"</formula>
    </cfRule>
    <cfRule type="expression" dxfId="652" priority="628">
      <formula>$Z17="Gráfico 1"</formula>
    </cfRule>
    <cfRule type="expression" dxfId="651" priority="629">
      <formula>$Z17="Gráfico 5"</formula>
    </cfRule>
  </conditionalFormatting>
  <conditionalFormatting sqref="S17:T17 T18:T29">
    <cfRule type="expression" dxfId="650" priority="556">
      <formula>$Z17="Reporte 2"</formula>
    </cfRule>
    <cfRule type="expression" dxfId="649" priority="557">
      <formula>$Z17="Reporte 1"</formula>
    </cfRule>
    <cfRule type="expression" dxfId="648" priority="558">
      <formula>$Z17="Informe 10"</formula>
    </cfRule>
    <cfRule type="expression" dxfId="647" priority="559">
      <formula>$Z17="Informe 9"</formula>
    </cfRule>
    <cfRule type="expression" dxfId="646" priority="560">
      <formula>$Z17="Informe 8"</formula>
    </cfRule>
    <cfRule type="expression" dxfId="645" priority="561">
      <formula>$Z17="Informe 7"</formula>
    </cfRule>
    <cfRule type="expression" dxfId="644" priority="562">
      <formula>$Z17="Informe 6"</formula>
    </cfRule>
    <cfRule type="expression" dxfId="643" priority="563">
      <formula>$Z17="Informe 5"</formula>
    </cfRule>
    <cfRule type="expression" dxfId="642" priority="564">
      <formula>$Z17="Informe 4"</formula>
    </cfRule>
    <cfRule type="expression" dxfId="641" priority="565">
      <formula>$Z17="Informe 3"</formula>
    </cfRule>
    <cfRule type="expression" dxfId="640" priority="566">
      <formula>$Z17="Informe 2"</formula>
    </cfRule>
    <cfRule type="expression" dxfId="639" priority="567">
      <formula>$Z17="Informe 1"</formula>
    </cfRule>
    <cfRule type="expression" dxfId="638" priority="568">
      <formula>$Z17="Gráfico 10"</formula>
    </cfRule>
    <cfRule type="expression" dxfId="637" priority="569">
      <formula>$Z17="Gráfico 25"</formula>
    </cfRule>
    <cfRule type="expression" dxfId="636" priority="570">
      <formula>$Z17="Gráfico 24"</formula>
    </cfRule>
    <cfRule type="expression" dxfId="635" priority="571">
      <formula>$Z17="Gráfico 23"</formula>
    </cfRule>
    <cfRule type="expression" dxfId="634" priority="572">
      <formula>$Z17="Gráfico 22"</formula>
    </cfRule>
    <cfRule type="expression" dxfId="633" priority="573">
      <formula>$Z17="Gráfico 21"</formula>
    </cfRule>
    <cfRule type="expression" dxfId="632" priority="574">
      <formula>$Z17="Gráfico 20"</formula>
    </cfRule>
    <cfRule type="expression" dxfId="631" priority="575">
      <formula>$Z17="Gráfico 18"</formula>
    </cfRule>
    <cfRule type="expression" dxfId="630" priority="576">
      <formula>$Z17="Gráfico 19"</formula>
    </cfRule>
    <cfRule type="expression" dxfId="629" priority="577">
      <formula>$Z17="Gráfico 17"</formula>
    </cfRule>
    <cfRule type="expression" dxfId="628" priority="578">
      <formula>$Z17="Gráfico 16"</formula>
    </cfRule>
    <cfRule type="expression" dxfId="627" priority="579">
      <formula>$Z17="Gráfico 15"</formula>
    </cfRule>
    <cfRule type="expression" dxfId="626" priority="580">
      <formula>$Z17="Gráfico 14"</formula>
    </cfRule>
    <cfRule type="expression" dxfId="625" priority="581">
      <formula>$Z17="Gráfico 12"</formula>
    </cfRule>
    <cfRule type="expression" dxfId="624" priority="582">
      <formula>$Z17="Gráfico 13"</formula>
    </cfRule>
    <cfRule type="expression" dxfId="623" priority="583">
      <formula>$Z17="Gráfico 11"</formula>
    </cfRule>
    <cfRule type="expression" dxfId="622" priority="584">
      <formula>$Z17="Gráfico 9"</formula>
    </cfRule>
    <cfRule type="expression" dxfId="621" priority="585">
      <formula>$Z17="Gráfico 8"</formula>
    </cfRule>
    <cfRule type="expression" dxfId="620" priority="586">
      <formula>$Z17="Gráfico 7"</formula>
    </cfRule>
    <cfRule type="expression" dxfId="619" priority="587">
      <formula>$Z17="Gráfico 6"</formula>
    </cfRule>
    <cfRule type="expression" dxfId="618" priority="588">
      <formula>$Z17="Gráfico 4"</formula>
    </cfRule>
    <cfRule type="expression" dxfId="617" priority="589">
      <formula>$Z17="Gráfico 3"</formula>
    </cfRule>
    <cfRule type="expression" dxfId="616" priority="590">
      <formula>$Z17="Gráfico 2"</formula>
    </cfRule>
    <cfRule type="expression" dxfId="615" priority="591">
      <formula>$Z17="Gráfico 1"</formula>
    </cfRule>
    <cfRule type="expression" dxfId="614" priority="592">
      <formula>$Z17="Gráfico 5"</formula>
    </cfRule>
  </conditionalFormatting>
  <conditionalFormatting sqref="AL17">
    <cfRule type="expression" dxfId="613" priority="519">
      <formula>$Z17="Reporte 2"</formula>
    </cfRule>
    <cfRule type="expression" dxfId="612" priority="520">
      <formula>$Z17="Reporte 1"</formula>
    </cfRule>
    <cfRule type="expression" dxfId="611" priority="521">
      <formula>$Z17="Informe 10"</formula>
    </cfRule>
    <cfRule type="expression" dxfId="610" priority="522">
      <formula>$Z17="Informe 9"</formula>
    </cfRule>
    <cfRule type="expression" dxfId="609" priority="523">
      <formula>$Z17="Informe 8"</formula>
    </cfRule>
    <cfRule type="expression" dxfId="608" priority="524">
      <formula>$Z17="Informe 7"</formula>
    </cfRule>
    <cfRule type="expression" dxfId="607" priority="525">
      <formula>$Z17="Informe 6"</formula>
    </cfRule>
    <cfRule type="expression" dxfId="606" priority="526">
      <formula>$Z17="Informe 5"</formula>
    </cfRule>
    <cfRule type="expression" dxfId="605" priority="527">
      <formula>$Z17="Informe 4"</formula>
    </cfRule>
    <cfRule type="expression" dxfId="604" priority="528">
      <formula>$Z17="Informe 3"</formula>
    </cfRule>
    <cfRule type="expression" dxfId="603" priority="529">
      <formula>$Z17="Informe 2"</formula>
    </cfRule>
    <cfRule type="expression" dxfId="602" priority="530">
      <formula>$Z17="Informe 1"</formula>
    </cfRule>
    <cfRule type="expression" dxfId="601" priority="531">
      <formula>$Z17="Gráfico 10"</formula>
    </cfRule>
    <cfRule type="expression" dxfId="600" priority="532">
      <formula>$Z17="Gráfico 25"</formula>
    </cfRule>
    <cfRule type="expression" dxfId="599" priority="533">
      <formula>$Z17="Gráfico 24"</formula>
    </cfRule>
    <cfRule type="expression" dxfId="598" priority="534">
      <formula>$Z17="Gráfico 23"</formula>
    </cfRule>
    <cfRule type="expression" dxfId="597" priority="535">
      <formula>$Z17="Gráfico 22"</formula>
    </cfRule>
    <cfRule type="expression" dxfId="596" priority="536">
      <formula>$Z17="Gráfico 21"</formula>
    </cfRule>
    <cfRule type="expression" dxfId="595" priority="537">
      <formula>$Z17="Gráfico 20"</formula>
    </cfRule>
    <cfRule type="expression" dxfId="594" priority="538">
      <formula>$Z17="Gráfico 18"</formula>
    </cfRule>
    <cfRule type="expression" dxfId="593" priority="539">
      <formula>$Z17="Gráfico 19"</formula>
    </cfRule>
    <cfRule type="expression" dxfId="592" priority="540">
      <formula>$Z17="Gráfico 17"</formula>
    </cfRule>
    <cfRule type="expression" dxfId="591" priority="541">
      <formula>$Z17="Gráfico 16"</formula>
    </cfRule>
    <cfRule type="expression" dxfId="590" priority="542">
      <formula>$Z17="Gráfico 15"</formula>
    </cfRule>
    <cfRule type="expression" dxfId="589" priority="543">
      <formula>$Z17="Gráfico 14"</formula>
    </cfRule>
    <cfRule type="expression" dxfId="588" priority="544">
      <formula>$Z17="Gráfico 12"</formula>
    </cfRule>
    <cfRule type="expression" dxfId="587" priority="545">
      <formula>$Z17="Gráfico 13"</formula>
    </cfRule>
    <cfRule type="expression" dxfId="586" priority="546">
      <formula>$Z17="Gráfico 11"</formula>
    </cfRule>
    <cfRule type="expression" dxfId="585" priority="547">
      <formula>$Z17="Gráfico 9"</formula>
    </cfRule>
    <cfRule type="expression" dxfId="584" priority="548">
      <formula>$Z17="Gráfico 8"</formula>
    </cfRule>
    <cfRule type="expression" dxfId="583" priority="549">
      <formula>$Z17="Gráfico 7"</formula>
    </cfRule>
    <cfRule type="expression" dxfId="582" priority="550">
      <formula>$Z17="Gráfico 6"</formula>
    </cfRule>
    <cfRule type="expression" dxfId="581" priority="551">
      <formula>$Z17="Gráfico 4"</formula>
    </cfRule>
    <cfRule type="expression" dxfId="580" priority="552">
      <formula>$Z17="Gráfico 3"</formula>
    </cfRule>
    <cfRule type="expression" dxfId="579" priority="553">
      <formula>$Z17="Gráfico 2"</formula>
    </cfRule>
    <cfRule type="expression" dxfId="578" priority="554">
      <formula>$Z17="Gráfico 1"</formula>
    </cfRule>
    <cfRule type="expression" dxfId="577" priority="555">
      <formula>$Z17="Gráfico 5"</formula>
    </cfRule>
  </conditionalFormatting>
  <conditionalFormatting sqref="S18">
    <cfRule type="expression" dxfId="576" priority="482">
      <formula>$Z18="Reporte 2"</formula>
    </cfRule>
    <cfRule type="expression" dxfId="575" priority="483">
      <formula>$Z18="Reporte 1"</formula>
    </cfRule>
    <cfRule type="expression" dxfId="574" priority="484">
      <formula>$Z18="Informe 10"</formula>
    </cfRule>
    <cfRule type="expression" dxfId="573" priority="485">
      <formula>$Z18="Informe 9"</formula>
    </cfRule>
    <cfRule type="expression" dxfId="572" priority="486">
      <formula>$Z18="Informe 8"</formula>
    </cfRule>
    <cfRule type="expression" dxfId="571" priority="487">
      <formula>$Z18="Informe 7"</formula>
    </cfRule>
    <cfRule type="expression" dxfId="570" priority="488">
      <formula>$Z18="Informe 6"</formula>
    </cfRule>
    <cfRule type="expression" dxfId="569" priority="489">
      <formula>$Z18="Informe 5"</formula>
    </cfRule>
    <cfRule type="expression" dxfId="568" priority="490">
      <formula>$Z18="Informe 4"</formula>
    </cfRule>
    <cfRule type="expression" dxfId="567" priority="491">
      <formula>$Z18="Informe 3"</formula>
    </cfRule>
    <cfRule type="expression" dxfId="566" priority="492">
      <formula>$Z18="Informe 2"</formula>
    </cfRule>
    <cfRule type="expression" dxfId="565" priority="493">
      <formula>$Z18="Informe 1"</formula>
    </cfRule>
    <cfRule type="expression" dxfId="564" priority="494">
      <formula>$Z18="Gráfico 10"</formula>
    </cfRule>
    <cfRule type="expression" dxfId="563" priority="495">
      <formula>$Z18="Gráfico 25"</formula>
    </cfRule>
    <cfRule type="expression" dxfId="562" priority="496">
      <formula>$Z18="Gráfico 24"</formula>
    </cfRule>
    <cfRule type="expression" dxfId="561" priority="497">
      <formula>$Z18="Gráfico 23"</formula>
    </cfRule>
    <cfRule type="expression" dxfId="560" priority="498">
      <formula>$Z18="Gráfico 22"</formula>
    </cfRule>
    <cfRule type="expression" dxfId="559" priority="499">
      <formula>$Z18="Gráfico 21"</formula>
    </cfRule>
    <cfRule type="expression" dxfId="558" priority="500">
      <formula>$Z18="Gráfico 20"</formula>
    </cfRule>
    <cfRule type="expression" dxfId="557" priority="501">
      <formula>$Z18="Gráfico 18"</formula>
    </cfRule>
    <cfRule type="expression" dxfId="556" priority="502">
      <formula>$Z18="Gráfico 19"</formula>
    </cfRule>
    <cfRule type="expression" dxfId="555" priority="503">
      <formula>$Z18="Gráfico 17"</formula>
    </cfRule>
    <cfRule type="expression" dxfId="554" priority="504">
      <formula>$Z18="Gráfico 16"</formula>
    </cfRule>
    <cfRule type="expression" dxfId="553" priority="505">
      <formula>$Z18="Gráfico 15"</formula>
    </cfRule>
    <cfRule type="expression" dxfId="552" priority="506">
      <formula>$Z18="Gráfico 14"</formula>
    </cfRule>
    <cfRule type="expression" dxfId="551" priority="507">
      <formula>$Z18="Gráfico 12"</formula>
    </cfRule>
    <cfRule type="expression" dxfId="550" priority="508">
      <formula>$Z18="Gráfico 13"</formula>
    </cfRule>
    <cfRule type="expression" dxfId="549" priority="509">
      <formula>$Z18="Gráfico 11"</formula>
    </cfRule>
    <cfRule type="expression" dxfId="548" priority="510">
      <formula>$Z18="Gráfico 9"</formula>
    </cfRule>
    <cfRule type="expression" dxfId="547" priority="511">
      <formula>$Z18="Gráfico 8"</formula>
    </cfRule>
    <cfRule type="expression" dxfId="546" priority="512">
      <formula>$Z18="Gráfico 7"</formula>
    </cfRule>
    <cfRule type="expression" dxfId="545" priority="513">
      <formula>$Z18="Gráfico 6"</formula>
    </cfRule>
    <cfRule type="expression" dxfId="544" priority="514">
      <formula>$Z18="Gráfico 4"</formula>
    </cfRule>
    <cfRule type="expression" dxfId="543" priority="515">
      <formula>$Z18="Gráfico 3"</formula>
    </cfRule>
    <cfRule type="expression" dxfId="542" priority="516">
      <formula>$Z18="Gráfico 2"</formula>
    </cfRule>
    <cfRule type="expression" dxfId="541" priority="517">
      <formula>$Z18="Gráfico 1"</formula>
    </cfRule>
    <cfRule type="expression" dxfId="540" priority="518">
      <formula>$Z18="Gráfico 5"</formula>
    </cfRule>
  </conditionalFormatting>
  <conditionalFormatting sqref="S19">
    <cfRule type="expression" dxfId="539" priority="445">
      <formula>$Z19="Reporte 2"</formula>
    </cfRule>
    <cfRule type="expression" dxfId="538" priority="446">
      <formula>$Z19="Reporte 1"</formula>
    </cfRule>
    <cfRule type="expression" dxfId="537" priority="447">
      <formula>$Z19="Informe 10"</formula>
    </cfRule>
    <cfRule type="expression" dxfId="536" priority="448">
      <formula>$Z19="Informe 9"</formula>
    </cfRule>
    <cfRule type="expression" dxfId="535" priority="449">
      <formula>$Z19="Informe 8"</formula>
    </cfRule>
    <cfRule type="expression" dxfId="534" priority="450">
      <formula>$Z19="Informe 7"</formula>
    </cfRule>
    <cfRule type="expression" dxfId="533" priority="451">
      <formula>$Z19="Informe 6"</formula>
    </cfRule>
    <cfRule type="expression" dxfId="532" priority="452">
      <formula>$Z19="Informe 5"</formula>
    </cfRule>
    <cfRule type="expression" dxfId="531" priority="453">
      <formula>$Z19="Informe 4"</formula>
    </cfRule>
    <cfRule type="expression" dxfId="530" priority="454">
      <formula>$Z19="Informe 3"</formula>
    </cfRule>
    <cfRule type="expression" dxfId="529" priority="455">
      <formula>$Z19="Informe 2"</formula>
    </cfRule>
    <cfRule type="expression" dxfId="528" priority="456">
      <formula>$Z19="Informe 1"</formula>
    </cfRule>
    <cfRule type="expression" dxfId="527" priority="457">
      <formula>$Z19="Gráfico 10"</formula>
    </cfRule>
    <cfRule type="expression" dxfId="526" priority="458">
      <formula>$Z19="Gráfico 25"</formula>
    </cfRule>
    <cfRule type="expression" dxfId="525" priority="459">
      <formula>$Z19="Gráfico 24"</formula>
    </cfRule>
    <cfRule type="expression" dxfId="524" priority="460">
      <formula>$Z19="Gráfico 23"</formula>
    </cfRule>
    <cfRule type="expression" dxfId="523" priority="461">
      <formula>$Z19="Gráfico 22"</formula>
    </cfRule>
    <cfRule type="expression" dxfId="522" priority="462">
      <formula>$Z19="Gráfico 21"</formula>
    </cfRule>
    <cfRule type="expression" dxfId="521" priority="463">
      <formula>$Z19="Gráfico 20"</formula>
    </cfRule>
    <cfRule type="expression" dxfId="520" priority="464">
      <formula>$Z19="Gráfico 18"</formula>
    </cfRule>
    <cfRule type="expression" dxfId="519" priority="465">
      <formula>$Z19="Gráfico 19"</formula>
    </cfRule>
    <cfRule type="expression" dxfId="518" priority="466">
      <formula>$Z19="Gráfico 17"</formula>
    </cfRule>
    <cfRule type="expression" dxfId="517" priority="467">
      <formula>$Z19="Gráfico 16"</formula>
    </cfRule>
    <cfRule type="expression" dxfId="516" priority="468">
      <formula>$Z19="Gráfico 15"</formula>
    </cfRule>
    <cfRule type="expression" dxfId="515" priority="469">
      <formula>$Z19="Gráfico 14"</formula>
    </cfRule>
    <cfRule type="expression" dxfId="514" priority="470">
      <formula>$Z19="Gráfico 12"</formula>
    </cfRule>
    <cfRule type="expression" dxfId="513" priority="471">
      <formula>$Z19="Gráfico 13"</formula>
    </cfRule>
    <cfRule type="expression" dxfId="512" priority="472">
      <formula>$Z19="Gráfico 11"</formula>
    </cfRule>
    <cfRule type="expression" dxfId="511" priority="473">
      <formula>$Z19="Gráfico 9"</formula>
    </cfRule>
    <cfRule type="expression" dxfId="510" priority="474">
      <formula>$Z19="Gráfico 8"</formula>
    </cfRule>
    <cfRule type="expression" dxfId="509" priority="475">
      <formula>$Z19="Gráfico 7"</formula>
    </cfRule>
    <cfRule type="expression" dxfId="508" priority="476">
      <formula>$Z19="Gráfico 6"</formula>
    </cfRule>
    <cfRule type="expression" dxfId="507" priority="477">
      <formula>$Z19="Gráfico 4"</formula>
    </cfRule>
    <cfRule type="expression" dxfId="506" priority="478">
      <formula>$Z19="Gráfico 3"</formula>
    </cfRule>
    <cfRule type="expression" dxfId="505" priority="479">
      <formula>$Z19="Gráfico 2"</formula>
    </cfRule>
    <cfRule type="expression" dxfId="504" priority="480">
      <formula>$Z19="Gráfico 1"</formula>
    </cfRule>
    <cfRule type="expression" dxfId="503" priority="481">
      <formula>$Z19="Gráfico 5"</formula>
    </cfRule>
  </conditionalFormatting>
  <conditionalFormatting sqref="S20">
    <cfRule type="expression" dxfId="502" priority="408">
      <formula>$Z20="Reporte 2"</formula>
    </cfRule>
    <cfRule type="expression" dxfId="501" priority="409">
      <formula>$Z20="Reporte 1"</formula>
    </cfRule>
    <cfRule type="expression" dxfId="500" priority="410">
      <formula>$Z20="Informe 10"</formula>
    </cfRule>
    <cfRule type="expression" dxfId="499" priority="411">
      <formula>$Z20="Informe 9"</formula>
    </cfRule>
    <cfRule type="expression" dxfId="498" priority="412">
      <formula>$Z20="Informe 8"</formula>
    </cfRule>
    <cfRule type="expression" dxfId="497" priority="413">
      <formula>$Z20="Informe 7"</formula>
    </cfRule>
    <cfRule type="expression" dxfId="496" priority="414">
      <formula>$Z20="Informe 6"</formula>
    </cfRule>
    <cfRule type="expression" dxfId="495" priority="415">
      <formula>$Z20="Informe 5"</formula>
    </cfRule>
    <cfRule type="expression" dxfId="494" priority="416">
      <formula>$Z20="Informe 4"</formula>
    </cfRule>
    <cfRule type="expression" dxfId="493" priority="417">
      <formula>$Z20="Informe 3"</formula>
    </cfRule>
    <cfRule type="expression" dxfId="492" priority="418">
      <formula>$Z20="Informe 2"</formula>
    </cfRule>
    <cfRule type="expression" dxfId="491" priority="419">
      <formula>$Z20="Informe 1"</formula>
    </cfRule>
    <cfRule type="expression" dxfId="490" priority="420">
      <formula>$Z20="Gráfico 10"</formula>
    </cfRule>
    <cfRule type="expression" dxfId="489" priority="421">
      <formula>$Z20="Gráfico 25"</formula>
    </cfRule>
    <cfRule type="expression" dxfId="488" priority="422">
      <formula>$Z20="Gráfico 24"</formula>
    </cfRule>
    <cfRule type="expression" dxfId="487" priority="423">
      <formula>$Z20="Gráfico 23"</formula>
    </cfRule>
    <cfRule type="expression" dxfId="486" priority="424">
      <formula>$Z20="Gráfico 22"</formula>
    </cfRule>
    <cfRule type="expression" dxfId="485" priority="425">
      <formula>$Z20="Gráfico 21"</formula>
    </cfRule>
    <cfRule type="expression" dxfId="484" priority="426">
      <formula>$Z20="Gráfico 20"</formula>
    </cfRule>
    <cfRule type="expression" dxfId="483" priority="427">
      <formula>$Z20="Gráfico 18"</formula>
    </cfRule>
    <cfRule type="expression" dxfId="482" priority="428">
      <formula>$Z20="Gráfico 19"</formula>
    </cfRule>
    <cfRule type="expression" dxfId="481" priority="429">
      <formula>$Z20="Gráfico 17"</formula>
    </cfRule>
    <cfRule type="expression" dxfId="480" priority="430">
      <formula>$Z20="Gráfico 16"</formula>
    </cfRule>
    <cfRule type="expression" dxfId="479" priority="431">
      <formula>$Z20="Gráfico 15"</formula>
    </cfRule>
    <cfRule type="expression" dxfId="478" priority="432">
      <formula>$Z20="Gráfico 14"</formula>
    </cfRule>
    <cfRule type="expression" dxfId="477" priority="433">
      <formula>$Z20="Gráfico 12"</formula>
    </cfRule>
    <cfRule type="expression" dxfId="476" priority="434">
      <formula>$Z20="Gráfico 13"</formula>
    </cfRule>
    <cfRule type="expression" dxfId="475" priority="435">
      <formula>$Z20="Gráfico 11"</formula>
    </cfRule>
    <cfRule type="expression" dxfId="474" priority="436">
      <formula>$Z20="Gráfico 9"</formula>
    </cfRule>
    <cfRule type="expression" dxfId="473" priority="437">
      <formula>$Z20="Gráfico 8"</formula>
    </cfRule>
    <cfRule type="expression" dxfId="472" priority="438">
      <formula>$Z20="Gráfico 7"</formula>
    </cfRule>
    <cfRule type="expression" dxfId="471" priority="439">
      <formula>$Z20="Gráfico 6"</formula>
    </cfRule>
    <cfRule type="expression" dxfId="470" priority="440">
      <formula>$Z20="Gráfico 4"</formula>
    </cfRule>
    <cfRule type="expression" dxfId="469" priority="441">
      <formula>$Z20="Gráfico 3"</formula>
    </cfRule>
    <cfRule type="expression" dxfId="468" priority="442">
      <formula>$Z20="Gráfico 2"</formula>
    </cfRule>
    <cfRule type="expression" dxfId="467" priority="443">
      <formula>$Z20="Gráfico 1"</formula>
    </cfRule>
    <cfRule type="expression" dxfId="466" priority="444">
      <formula>$Z20="Gráfico 5"</formula>
    </cfRule>
  </conditionalFormatting>
  <conditionalFormatting sqref="S21">
    <cfRule type="expression" dxfId="465" priority="371">
      <formula>$Z21="Reporte 2"</formula>
    </cfRule>
    <cfRule type="expression" dxfId="464" priority="372">
      <formula>$Z21="Reporte 1"</formula>
    </cfRule>
    <cfRule type="expression" dxfId="463" priority="373">
      <formula>$Z21="Informe 10"</formula>
    </cfRule>
    <cfRule type="expression" dxfId="462" priority="374">
      <formula>$Z21="Informe 9"</formula>
    </cfRule>
    <cfRule type="expression" dxfId="461" priority="375">
      <formula>$Z21="Informe 8"</formula>
    </cfRule>
    <cfRule type="expression" dxfId="460" priority="376">
      <formula>$Z21="Informe 7"</formula>
    </cfRule>
    <cfRule type="expression" dxfId="459" priority="377">
      <formula>$Z21="Informe 6"</formula>
    </cfRule>
    <cfRule type="expression" dxfId="458" priority="378">
      <formula>$Z21="Informe 5"</formula>
    </cfRule>
    <cfRule type="expression" dxfId="457" priority="379">
      <formula>$Z21="Informe 4"</formula>
    </cfRule>
    <cfRule type="expression" dxfId="456" priority="380">
      <formula>$Z21="Informe 3"</formula>
    </cfRule>
    <cfRule type="expression" dxfId="455" priority="381">
      <formula>$Z21="Informe 2"</formula>
    </cfRule>
    <cfRule type="expression" dxfId="454" priority="382">
      <formula>$Z21="Informe 1"</formula>
    </cfRule>
    <cfRule type="expression" dxfId="453" priority="383">
      <formula>$Z21="Gráfico 10"</formula>
    </cfRule>
    <cfRule type="expression" dxfId="452" priority="384">
      <formula>$Z21="Gráfico 25"</formula>
    </cfRule>
    <cfRule type="expression" dxfId="451" priority="385">
      <formula>$Z21="Gráfico 24"</formula>
    </cfRule>
    <cfRule type="expression" dxfId="450" priority="386">
      <formula>$Z21="Gráfico 23"</formula>
    </cfRule>
    <cfRule type="expression" dxfId="449" priority="387">
      <formula>$Z21="Gráfico 22"</formula>
    </cfRule>
    <cfRule type="expression" dxfId="448" priority="388">
      <formula>$Z21="Gráfico 21"</formula>
    </cfRule>
    <cfRule type="expression" dxfId="447" priority="389">
      <formula>$Z21="Gráfico 20"</formula>
    </cfRule>
    <cfRule type="expression" dxfId="446" priority="390">
      <formula>$Z21="Gráfico 18"</formula>
    </cfRule>
    <cfRule type="expression" dxfId="445" priority="391">
      <formula>$Z21="Gráfico 19"</formula>
    </cfRule>
    <cfRule type="expression" dxfId="444" priority="392">
      <formula>$Z21="Gráfico 17"</formula>
    </cfRule>
    <cfRule type="expression" dxfId="443" priority="393">
      <formula>$Z21="Gráfico 16"</formula>
    </cfRule>
    <cfRule type="expression" dxfId="442" priority="394">
      <formula>$Z21="Gráfico 15"</formula>
    </cfRule>
    <cfRule type="expression" dxfId="441" priority="395">
      <formula>$Z21="Gráfico 14"</formula>
    </cfRule>
    <cfRule type="expression" dxfId="440" priority="396">
      <formula>$Z21="Gráfico 12"</formula>
    </cfRule>
    <cfRule type="expression" dxfId="439" priority="397">
      <formula>$Z21="Gráfico 13"</formula>
    </cfRule>
    <cfRule type="expression" dxfId="438" priority="398">
      <formula>$Z21="Gráfico 11"</formula>
    </cfRule>
    <cfRule type="expression" dxfId="437" priority="399">
      <formula>$Z21="Gráfico 9"</formula>
    </cfRule>
    <cfRule type="expression" dxfId="436" priority="400">
      <formula>$Z21="Gráfico 8"</formula>
    </cfRule>
    <cfRule type="expression" dxfId="435" priority="401">
      <formula>$Z21="Gráfico 7"</formula>
    </cfRule>
    <cfRule type="expression" dxfId="434" priority="402">
      <formula>$Z21="Gráfico 6"</formula>
    </cfRule>
    <cfRule type="expression" dxfId="433" priority="403">
      <formula>$Z21="Gráfico 4"</formula>
    </cfRule>
    <cfRule type="expression" dxfId="432" priority="404">
      <formula>$Z21="Gráfico 3"</formula>
    </cfRule>
    <cfRule type="expression" dxfId="431" priority="405">
      <formula>$Z21="Gráfico 2"</formula>
    </cfRule>
    <cfRule type="expression" dxfId="430" priority="406">
      <formula>$Z21="Gráfico 1"</formula>
    </cfRule>
    <cfRule type="expression" dxfId="429" priority="407">
      <formula>$Z21="Gráfico 5"</formula>
    </cfRule>
  </conditionalFormatting>
  <conditionalFormatting sqref="S22">
    <cfRule type="expression" dxfId="428" priority="334">
      <formula>$Z22="Reporte 2"</formula>
    </cfRule>
    <cfRule type="expression" dxfId="427" priority="335">
      <formula>$Z22="Reporte 1"</formula>
    </cfRule>
    <cfRule type="expression" dxfId="426" priority="336">
      <formula>$Z22="Informe 10"</formula>
    </cfRule>
    <cfRule type="expression" dxfId="425" priority="337">
      <formula>$Z22="Informe 9"</formula>
    </cfRule>
    <cfRule type="expression" dxfId="424" priority="338">
      <formula>$Z22="Informe 8"</formula>
    </cfRule>
    <cfRule type="expression" dxfId="423" priority="339">
      <formula>$Z22="Informe 7"</formula>
    </cfRule>
    <cfRule type="expression" dxfId="422" priority="340">
      <formula>$Z22="Informe 6"</formula>
    </cfRule>
    <cfRule type="expression" dxfId="421" priority="341">
      <formula>$Z22="Informe 5"</formula>
    </cfRule>
    <cfRule type="expression" dxfId="420" priority="342">
      <formula>$Z22="Informe 4"</formula>
    </cfRule>
    <cfRule type="expression" dxfId="419" priority="343">
      <formula>$Z22="Informe 3"</formula>
    </cfRule>
    <cfRule type="expression" dxfId="418" priority="344">
      <formula>$Z22="Informe 2"</formula>
    </cfRule>
    <cfRule type="expression" dxfId="417" priority="345">
      <formula>$Z22="Informe 1"</formula>
    </cfRule>
    <cfRule type="expression" dxfId="416" priority="346">
      <formula>$Z22="Gráfico 10"</formula>
    </cfRule>
    <cfRule type="expression" dxfId="415" priority="347">
      <formula>$Z22="Gráfico 25"</formula>
    </cfRule>
    <cfRule type="expression" dxfId="414" priority="348">
      <formula>$Z22="Gráfico 24"</formula>
    </cfRule>
    <cfRule type="expression" dxfId="413" priority="349">
      <formula>$Z22="Gráfico 23"</formula>
    </cfRule>
    <cfRule type="expression" dxfId="412" priority="350">
      <formula>$Z22="Gráfico 22"</formula>
    </cfRule>
    <cfRule type="expression" dxfId="411" priority="351">
      <formula>$Z22="Gráfico 21"</formula>
    </cfRule>
    <cfRule type="expression" dxfId="410" priority="352">
      <formula>$Z22="Gráfico 20"</formula>
    </cfRule>
    <cfRule type="expression" dxfId="409" priority="353">
      <formula>$Z22="Gráfico 18"</formula>
    </cfRule>
    <cfRule type="expression" dxfId="408" priority="354">
      <formula>$Z22="Gráfico 19"</formula>
    </cfRule>
    <cfRule type="expression" dxfId="407" priority="355">
      <formula>$Z22="Gráfico 17"</formula>
    </cfRule>
    <cfRule type="expression" dxfId="406" priority="356">
      <formula>$Z22="Gráfico 16"</formula>
    </cfRule>
    <cfRule type="expression" dxfId="405" priority="357">
      <formula>$Z22="Gráfico 15"</formula>
    </cfRule>
    <cfRule type="expression" dxfId="404" priority="358">
      <formula>$Z22="Gráfico 14"</formula>
    </cfRule>
    <cfRule type="expression" dxfId="403" priority="359">
      <formula>$Z22="Gráfico 12"</formula>
    </cfRule>
    <cfRule type="expression" dxfId="402" priority="360">
      <formula>$Z22="Gráfico 13"</formula>
    </cfRule>
    <cfRule type="expression" dxfId="401" priority="361">
      <formula>$Z22="Gráfico 11"</formula>
    </cfRule>
    <cfRule type="expression" dxfId="400" priority="362">
      <formula>$Z22="Gráfico 9"</formula>
    </cfRule>
    <cfRule type="expression" dxfId="399" priority="363">
      <formula>$Z22="Gráfico 8"</formula>
    </cfRule>
    <cfRule type="expression" dxfId="398" priority="364">
      <formula>$Z22="Gráfico 7"</formula>
    </cfRule>
    <cfRule type="expression" dxfId="397" priority="365">
      <formula>$Z22="Gráfico 6"</formula>
    </cfRule>
    <cfRule type="expression" dxfId="396" priority="366">
      <formula>$Z22="Gráfico 4"</formula>
    </cfRule>
    <cfRule type="expression" dxfId="395" priority="367">
      <formula>$Z22="Gráfico 3"</formula>
    </cfRule>
    <cfRule type="expression" dxfId="394" priority="368">
      <formula>$Z22="Gráfico 2"</formula>
    </cfRule>
    <cfRule type="expression" dxfId="393" priority="369">
      <formula>$Z22="Gráfico 1"</formula>
    </cfRule>
    <cfRule type="expression" dxfId="392" priority="370">
      <formula>$Z22="Gráfico 5"</formula>
    </cfRule>
  </conditionalFormatting>
  <conditionalFormatting sqref="S23">
    <cfRule type="expression" dxfId="391" priority="297">
      <formula>$Z23="Reporte 2"</formula>
    </cfRule>
    <cfRule type="expression" dxfId="390" priority="298">
      <formula>$Z23="Reporte 1"</formula>
    </cfRule>
    <cfRule type="expression" dxfId="389" priority="299">
      <formula>$Z23="Informe 10"</formula>
    </cfRule>
    <cfRule type="expression" dxfId="388" priority="300">
      <formula>$Z23="Informe 9"</formula>
    </cfRule>
    <cfRule type="expression" dxfId="387" priority="301">
      <formula>$Z23="Informe 8"</formula>
    </cfRule>
    <cfRule type="expression" dxfId="386" priority="302">
      <formula>$Z23="Informe 7"</formula>
    </cfRule>
    <cfRule type="expression" dxfId="385" priority="303">
      <formula>$Z23="Informe 6"</formula>
    </cfRule>
    <cfRule type="expression" dxfId="384" priority="304">
      <formula>$Z23="Informe 5"</formula>
    </cfRule>
    <cfRule type="expression" dxfId="383" priority="305">
      <formula>$Z23="Informe 4"</formula>
    </cfRule>
    <cfRule type="expression" dxfId="382" priority="306">
      <formula>$Z23="Informe 3"</formula>
    </cfRule>
    <cfRule type="expression" dxfId="381" priority="307">
      <formula>$Z23="Informe 2"</formula>
    </cfRule>
    <cfRule type="expression" dxfId="380" priority="308">
      <formula>$Z23="Informe 1"</formula>
    </cfRule>
    <cfRule type="expression" dxfId="379" priority="309">
      <formula>$Z23="Gráfico 10"</formula>
    </cfRule>
    <cfRule type="expression" dxfId="378" priority="310">
      <formula>$Z23="Gráfico 25"</formula>
    </cfRule>
    <cfRule type="expression" dxfId="377" priority="311">
      <formula>$Z23="Gráfico 24"</formula>
    </cfRule>
    <cfRule type="expression" dxfId="376" priority="312">
      <formula>$Z23="Gráfico 23"</formula>
    </cfRule>
    <cfRule type="expression" dxfId="375" priority="313">
      <formula>$Z23="Gráfico 22"</formula>
    </cfRule>
    <cfRule type="expression" dxfId="374" priority="314">
      <formula>$Z23="Gráfico 21"</formula>
    </cfRule>
    <cfRule type="expression" dxfId="373" priority="315">
      <formula>$Z23="Gráfico 20"</formula>
    </cfRule>
    <cfRule type="expression" dxfId="372" priority="316">
      <formula>$Z23="Gráfico 18"</formula>
    </cfRule>
    <cfRule type="expression" dxfId="371" priority="317">
      <formula>$Z23="Gráfico 19"</formula>
    </cfRule>
    <cfRule type="expression" dxfId="370" priority="318">
      <formula>$Z23="Gráfico 17"</formula>
    </cfRule>
    <cfRule type="expression" dxfId="369" priority="319">
      <formula>$Z23="Gráfico 16"</formula>
    </cfRule>
    <cfRule type="expression" dxfId="368" priority="320">
      <formula>$Z23="Gráfico 15"</formula>
    </cfRule>
    <cfRule type="expression" dxfId="367" priority="321">
      <formula>$Z23="Gráfico 14"</formula>
    </cfRule>
    <cfRule type="expression" dxfId="366" priority="322">
      <formula>$Z23="Gráfico 12"</formula>
    </cfRule>
    <cfRule type="expression" dxfId="365" priority="323">
      <formula>$Z23="Gráfico 13"</formula>
    </cfRule>
    <cfRule type="expression" dxfId="364" priority="324">
      <formula>$Z23="Gráfico 11"</formula>
    </cfRule>
    <cfRule type="expression" dxfId="363" priority="325">
      <formula>$Z23="Gráfico 9"</formula>
    </cfRule>
    <cfRule type="expression" dxfId="362" priority="326">
      <formula>$Z23="Gráfico 8"</formula>
    </cfRule>
    <cfRule type="expression" dxfId="361" priority="327">
      <formula>$Z23="Gráfico 7"</formula>
    </cfRule>
    <cfRule type="expression" dxfId="360" priority="328">
      <formula>$Z23="Gráfico 6"</formula>
    </cfRule>
    <cfRule type="expression" dxfId="359" priority="329">
      <formula>$Z23="Gráfico 4"</formula>
    </cfRule>
    <cfRule type="expression" dxfId="358" priority="330">
      <formula>$Z23="Gráfico 3"</formula>
    </cfRule>
    <cfRule type="expression" dxfId="357" priority="331">
      <formula>$Z23="Gráfico 2"</formula>
    </cfRule>
    <cfRule type="expression" dxfId="356" priority="332">
      <formula>$Z23="Gráfico 1"</formula>
    </cfRule>
    <cfRule type="expression" dxfId="355" priority="333">
      <formula>$Z23="Gráfico 5"</formula>
    </cfRule>
  </conditionalFormatting>
  <conditionalFormatting sqref="S24">
    <cfRule type="expression" dxfId="354" priority="260">
      <formula>$Z24="Reporte 2"</formula>
    </cfRule>
    <cfRule type="expression" dxfId="353" priority="261">
      <formula>$Z24="Reporte 1"</formula>
    </cfRule>
    <cfRule type="expression" dxfId="352" priority="262">
      <formula>$Z24="Informe 10"</formula>
    </cfRule>
    <cfRule type="expression" dxfId="351" priority="263">
      <formula>$Z24="Informe 9"</formula>
    </cfRule>
    <cfRule type="expression" dxfId="350" priority="264">
      <formula>$Z24="Informe 8"</formula>
    </cfRule>
    <cfRule type="expression" dxfId="349" priority="265">
      <formula>$Z24="Informe 7"</formula>
    </cfRule>
    <cfRule type="expression" dxfId="348" priority="266">
      <formula>$Z24="Informe 6"</formula>
    </cfRule>
    <cfRule type="expression" dxfId="347" priority="267">
      <formula>$Z24="Informe 5"</formula>
    </cfRule>
    <cfRule type="expression" dxfId="346" priority="268">
      <formula>$Z24="Informe 4"</formula>
    </cfRule>
    <cfRule type="expression" dxfId="345" priority="269">
      <formula>$Z24="Informe 3"</formula>
    </cfRule>
    <cfRule type="expression" dxfId="344" priority="270">
      <formula>$Z24="Informe 2"</formula>
    </cfRule>
    <cfRule type="expression" dxfId="343" priority="271">
      <formula>$Z24="Informe 1"</formula>
    </cfRule>
    <cfRule type="expression" dxfId="342" priority="272">
      <formula>$Z24="Gráfico 10"</formula>
    </cfRule>
    <cfRule type="expression" dxfId="341" priority="273">
      <formula>$Z24="Gráfico 25"</formula>
    </cfRule>
    <cfRule type="expression" dxfId="340" priority="274">
      <formula>$Z24="Gráfico 24"</formula>
    </cfRule>
    <cfRule type="expression" dxfId="339" priority="275">
      <formula>$Z24="Gráfico 23"</formula>
    </cfRule>
    <cfRule type="expression" dxfId="338" priority="276">
      <formula>$Z24="Gráfico 22"</formula>
    </cfRule>
    <cfRule type="expression" dxfId="337" priority="277">
      <formula>$Z24="Gráfico 21"</formula>
    </cfRule>
    <cfRule type="expression" dxfId="336" priority="278">
      <formula>$Z24="Gráfico 20"</formula>
    </cfRule>
    <cfRule type="expression" dxfId="335" priority="279">
      <formula>$Z24="Gráfico 18"</formula>
    </cfRule>
    <cfRule type="expression" dxfId="334" priority="280">
      <formula>$Z24="Gráfico 19"</formula>
    </cfRule>
    <cfRule type="expression" dxfId="333" priority="281">
      <formula>$Z24="Gráfico 17"</formula>
    </cfRule>
    <cfRule type="expression" dxfId="332" priority="282">
      <formula>$Z24="Gráfico 16"</formula>
    </cfRule>
    <cfRule type="expression" dxfId="331" priority="283">
      <formula>$Z24="Gráfico 15"</formula>
    </cfRule>
    <cfRule type="expression" dxfId="330" priority="284">
      <formula>$Z24="Gráfico 14"</formula>
    </cfRule>
    <cfRule type="expression" dxfId="329" priority="285">
      <formula>$Z24="Gráfico 12"</formula>
    </cfRule>
    <cfRule type="expression" dxfId="328" priority="286">
      <formula>$Z24="Gráfico 13"</formula>
    </cfRule>
    <cfRule type="expression" dxfId="327" priority="287">
      <formula>$Z24="Gráfico 11"</formula>
    </cfRule>
    <cfRule type="expression" dxfId="326" priority="288">
      <formula>$Z24="Gráfico 9"</formula>
    </cfRule>
    <cfRule type="expression" dxfId="325" priority="289">
      <formula>$Z24="Gráfico 8"</formula>
    </cfRule>
    <cfRule type="expression" dxfId="324" priority="290">
      <formula>$Z24="Gráfico 7"</formula>
    </cfRule>
    <cfRule type="expression" dxfId="323" priority="291">
      <formula>$Z24="Gráfico 6"</formula>
    </cfRule>
    <cfRule type="expression" dxfId="322" priority="292">
      <formula>$Z24="Gráfico 4"</formula>
    </cfRule>
    <cfRule type="expression" dxfId="321" priority="293">
      <formula>$Z24="Gráfico 3"</formula>
    </cfRule>
    <cfRule type="expression" dxfId="320" priority="294">
      <formula>$Z24="Gráfico 2"</formula>
    </cfRule>
    <cfRule type="expression" dxfId="319" priority="295">
      <formula>$Z24="Gráfico 1"</formula>
    </cfRule>
    <cfRule type="expression" dxfId="318" priority="296">
      <formula>$Z24="Gráfico 5"</formula>
    </cfRule>
  </conditionalFormatting>
  <conditionalFormatting sqref="S25">
    <cfRule type="expression" dxfId="317" priority="223">
      <formula>$Z25="Reporte 2"</formula>
    </cfRule>
    <cfRule type="expression" dxfId="316" priority="224">
      <formula>$Z25="Reporte 1"</formula>
    </cfRule>
    <cfRule type="expression" dxfId="315" priority="225">
      <formula>$Z25="Informe 10"</formula>
    </cfRule>
    <cfRule type="expression" dxfId="314" priority="226">
      <formula>$Z25="Informe 9"</formula>
    </cfRule>
    <cfRule type="expression" dxfId="313" priority="227">
      <formula>$Z25="Informe 8"</formula>
    </cfRule>
    <cfRule type="expression" dxfId="312" priority="228">
      <formula>$Z25="Informe 7"</formula>
    </cfRule>
    <cfRule type="expression" dxfId="311" priority="229">
      <formula>$Z25="Informe 6"</formula>
    </cfRule>
    <cfRule type="expression" dxfId="310" priority="230">
      <formula>$Z25="Informe 5"</formula>
    </cfRule>
    <cfRule type="expression" dxfId="309" priority="231">
      <formula>$Z25="Informe 4"</formula>
    </cfRule>
    <cfRule type="expression" dxfId="308" priority="232">
      <formula>$Z25="Informe 3"</formula>
    </cfRule>
    <cfRule type="expression" dxfId="307" priority="233">
      <formula>$Z25="Informe 2"</formula>
    </cfRule>
    <cfRule type="expression" dxfId="306" priority="234">
      <formula>$Z25="Informe 1"</formula>
    </cfRule>
    <cfRule type="expression" dxfId="305" priority="235">
      <formula>$Z25="Gráfico 10"</formula>
    </cfRule>
    <cfRule type="expression" dxfId="304" priority="236">
      <formula>$Z25="Gráfico 25"</formula>
    </cfRule>
    <cfRule type="expression" dxfId="303" priority="237">
      <formula>$Z25="Gráfico 24"</formula>
    </cfRule>
    <cfRule type="expression" dxfId="302" priority="238">
      <formula>$Z25="Gráfico 23"</formula>
    </cfRule>
    <cfRule type="expression" dxfId="301" priority="239">
      <formula>$Z25="Gráfico 22"</formula>
    </cfRule>
    <cfRule type="expression" dxfId="300" priority="240">
      <formula>$Z25="Gráfico 21"</formula>
    </cfRule>
    <cfRule type="expression" dxfId="299" priority="241">
      <formula>$Z25="Gráfico 20"</formula>
    </cfRule>
    <cfRule type="expression" dxfId="298" priority="242">
      <formula>$Z25="Gráfico 18"</formula>
    </cfRule>
    <cfRule type="expression" dxfId="297" priority="243">
      <formula>$Z25="Gráfico 19"</formula>
    </cfRule>
    <cfRule type="expression" dxfId="296" priority="244">
      <formula>$Z25="Gráfico 17"</formula>
    </cfRule>
    <cfRule type="expression" dxfId="295" priority="245">
      <formula>$Z25="Gráfico 16"</formula>
    </cfRule>
    <cfRule type="expression" dxfId="294" priority="246">
      <formula>$Z25="Gráfico 15"</formula>
    </cfRule>
    <cfRule type="expression" dxfId="293" priority="247">
      <formula>$Z25="Gráfico 14"</formula>
    </cfRule>
    <cfRule type="expression" dxfId="292" priority="248">
      <formula>$Z25="Gráfico 12"</formula>
    </cfRule>
    <cfRule type="expression" dxfId="291" priority="249">
      <formula>$Z25="Gráfico 13"</formula>
    </cfRule>
    <cfRule type="expression" dxfId="290" priority="250">
      <formula>$Z25="Gráfico 11"</formula>
    </cfRule>
    <cfRule type="expression" dxfId="289" priority="251">
      <formula>$Z25="Gráfico 9"</formula>
    </cfRule>
    <cfRule type="expression" dxfId="288" priority="252">
      <formula>$Z25="Gráfico 8"</formula>
    </cfRule>
    <cfRule type="expression" dxfId="287" priority="253">
      <formula>$Z25="Gráfico 7"</formula>
    </cfRule>
    <cfRule type="expression" dxfId="286" priority="254">
      <formula>$Z25="Gráfico 6"</formula>
    </cfRule>
    <cfRule type="expression" dxfId="285" priority="255">
      <formula>$Z25="Gráfico 4"</formula>
    </cfRule>
    <cfRule type="expression" dxfId="284" priority="256">
      <formula>$Z25="Gráfico 3"</formula>
    </cfRule>
    <cfRule type="expression" dxfId="283" priority="257">
      <formula>$Z25="Gráfico 2"</formula>
    </cfRule>
    <cfRule type="expression" dxfId="282" priority="258">
      <formula>$Z25="Gráfico 1"</formula>
    </cfRule>
    <cfRule type="expression" dxfId="281" priority="259">
      <formula>$Z25="Gráfico 5"</formula>
    </cfRule>
  </conditionalFormatting>
  <conditionalFormatting sqref="S26">
    <cfRule type="expression" dxfId="280" priority="186">
      <formula>$Z26="Reporte 2"</formula>
    </cfRule>
    <cfRule type="expression" dxfId="279" priority="187">
      <formula>$Z26="Reporte 1"</formula>
    </cfRule>
    <cfRule type="expression" dxfId="278" priority="188">
      <formula>$Z26="Informe 10"</formula>
    </cfRule>
    <cfRule type="expression" dxfId="277" priority="189">
      <formula>$Z26="Informe 9"</formula>
    </cfRule>
    <cfRule type="expression" dxfId="276" priority="190">
      <formula>$Z26="Informe 8"</formula>
    </cfRule>
    <cfRule type="expression" dxfId="275" priority="191">
      <formula>$Z26="Informe 7"</formula>
    </cfRule>
    <cfRule type="expression" dxfId="274" priority="192">
      <formula>$Z26="Informe 6"</formula>
    </cfRule>
    <cfRule type="expression" dxfId="273" priority="193">
      <formula>$Z26="Informe 5"</formula>
    </cfRule>
    <cfRule type="expression" dxfId="272" priority="194">
      <formula>$Z26="Informe 4"</formula>
    </cfRule>
    <cfRule type="expression" dxfId="271" priority="195">
      <formula>$Z26="Informe 3"</formula>
    </cfRule>
    <cfRule type="expression" dxfId="270" priority="196">
      <formula>$Z26="Informe 2"</formula>
    </cfRule>
    <cfRule type="expression" dxfId="269" priority="197">
      <formula>$Z26="Informe 1"</formula>
    </cfRule>
    <cfRule type="expression" dxfId="268" priority="198">
      <formula>$Z26="Gráfico 10"</formula>
    </cfRule>
    <cfRule type="expression" dxfId="267" priority="199">
      <formula>$Z26="Gráfico 25"</formula>
    </cfRule>
    <cfRule type="expression" dxfId="266" priority="200">
      <formula>$Z26="Gráfico 24"</formula>
    </cfRule>
    <cfRule type="expression" dxfId="265" priority="201">
      <formula>$Z26="Gráfico 23"</formula>
    </cfRule>
    <cfRule type="expression" dxfId="264" priority="202">
      <formula>$Z26="Gráfico 22"</formula>
    </cfRule>
    <cfRule type="expression" dxfId="263" priority="203">
      <formula>$Z26="Gráfico 21"</formula>
    </cfRule>
    <cfRule type="expression" dxfId="262" priority="204">
      <formula>$Z26="Gráfico 20"</formula>
    </cfRule>
    <cfRule type="expression" dxfId="261" priority="205">
      <formula>$Z26="Gráfico 18"</formula>
    </cfRule>
    <cfRule type="expression" dxfId="260" priority="206">
      <formula>$Z26="Gráfico 19"</formula>
    </cfRule>
    <cfRule type="expression" dxfId="259" priority="207">
      <formula>$Z26="Gráfico 17"</formula>
    </cfRule>
    <cfRule type="expression" dxfId="258" priority="208">
      <formula>$Z26="Gráfico 16"</formula>
    </cfRule>
    <cfRule type="expression" dxfId="257" priority="209">
      <formula>$Z26="Gráfico 15"</formula>
    </cfRule>
    <cfRule type="expression" dxfId="256" priority="210">
      <formula>$Z26="Gráfico 14"</formula>
    </cfRule>
    <cfRule type="expression" dxfId="255" priority="211">
      <formula>$Z26="Gráfico 12"</formula>
    </cfRule>
    <cfRule type="expression" dxfId="254" priority="212">
      <formula>$Z26="Gráfico 13"</formula>
    </cfRule>
    <cfRule type="expression" dxfId="253" priority="213">
      <formula>$Z26="Gráfico 11"</formula>
    </cfRule>
    <cfRule type="expression" dxfId="252" priority="214">
      <formula>$Z26="Gráfico 9"</formula>
    </cfRule>
    <cfRule type="expression" dxfId="251" priority="215">
      <formula>$Z26="Gráfico 8"</formula>
    </cfRule>
    <cfRule type="expression" dxfId="250" priority="216">
      <formula>$Z26="Gráfico 7"</formula>
    </cfRule>
    <cfRule type="expression" dxfId="249" priority="217">
      <formula>$Z26="Gráfico 6"</formula>
    </cfRule>
    <cfRule type="expression" dxfId="248" priority="218">
      <formula>$Z26="Gráfico 4"</formula>
    </cfRule>
    <cfRule type="expression" dxfId="247" priority="219">
      <formula>$Z26="Gráfico 3"</formula>
    </cfRule>
    <cfRule type="expression" dxfId="246" priority="220">
      <formula>$Z26="Gráfico 2"</formula>
    </cfRule>
    <cfRule type="expression" dxfId="245" priority="221">
      <formula>$Z26="Gráfico 1"</formula>
    </cfRule>
    <cfRule type="expression" dxfId="244" priority="222">
      <formula>$Z26="Gráfico 5"</formula>
    </cfRule>
  </conditionalFormatting>
  <conditionalFormatting sqref="S27">
    <cfRule type="expression" dxfId="243" priority="149">
      <formula>$Z27="Reporte 2"</formula>
    </cfRule>
    <cfRule type="expression" dxfId="242" priority="150">
      <formula>$Z27="Reporte 1"</formula>
    </cfRule>
    <cfRule type="expression" dxfId="241" priority="151">
      <formula>$Z27="Informe 10"</formula>
    </cfRule>
    <cfRule type="expression" dxfId="240" priority="152">
      <formula>$Z27="Informe 9"</formula>
    </cfRule>
    <cfRule type="expression" dxfId="239" priority="153">
      <formula>$Z27="Informe 8"</formula>
    </cfRule>
    <cfRule type="expression" dxfId="238" priority="154">
      <formula>$Z27="Informe 7"</formula>
    </cfRule>
    <cfRule type="expression" dxfId="237" priority="155">
      <formula>$Z27="Informe 6"</formula>
    </cfRule>
    <cfRule type="expression" dxfId="236" priority="156">
      <formula>$Z27="Informe 5"</formula>
    </cfRule>
    <cfRule type="expression" dxfId="235" priority="157">
      <formula>$Z27="Informe 4"</formula>
    </cfRule>
    <cfRule type="expression" dxfId="234" priority="158">
      <formula>$Z27="Informe 3"</formula>
    </cfRule>
    <cfRule type="expression" dxfId="233" priority="159">
      <formula>$Z27="Informe 2"</formula>
    </cfRule>
    <cfRule type="expression" dxfId="232" priority="160">
      <formula>$Z27="Informe 1"</formula>
    </cfRule>
    <cfRule type="expression" dxfId="231" priority="161">
      <formula>$Z27="Gráfico 10"</formula>
    </cfRule>
    <cfRule type="expression" dxfId="230" priority="162">
      <formula>$Z27="Gráfico 25"</formula>
    </cfRule>
    <cfRule type="expression" dxfId="229" priority="163">
      <formula>$Z27="Gráfico 24"</formula>
    </cfRule>
    <cfRule type="expression" dxfId="228" priority="164">
      <formula>$Z27="Gráfico 23"</formula>
    </cfRule>
    <cfRule type="expression" dxfId="227" priority="165">
      <formula>$Z27="Gráfico 22"</formula>
    </cfRule>
    <cfRule type="expression" dxfId="226" priority="166">
      <formula>$Z27="Gráfico 21"</formula>
    </cfRule>
    <cfRule type="expression" dxfId="225" priority="167">
      <formula>$Z27="Gráfico 20"</formula>
    </cfRule>
    <cfRule type="expression" dxfId="224" priority="168">
      <formula>$Z27="Gráfico 18"</formula>
    </cfRule>
    <cfRule type="expression" dxfId="223" priority="169">
      <formula>$Z27="Gráfico 19"</formula>
    </cfRule>
    <cfRule type="expression" dxfId="222" priority="170">
      <formula>$Z27="Gráfico 17"</formula>
    </cfRule>
    <cfRule type="expression" dxfId="221" priority="171">
      <formula>$Z27="Gráfico 16"</formula>
    </cfRule>
    <cfRule type="expression" dxfId="220" priority="172">
      <formula>$Z27="Gráfico 15"</formula>
    </cfRule>
    <cfRule type="expression" dxfId="219" priority="173">
      <formula>$Z27="Gráfico 14"</formula>
    </cfRule>
    <cfRule type="expression" dxfId="218" priority="174">
      <formula>$Z27="Gráfico 12"</formula>
    </cfRule>
    <cfRule type="expression" dxfId="217" priority="175">
      <formula>$Z27="Gráfico 13"</formula>
    </cfRule>
    <cfRule type="expression" dxfId="216" priority="176">
      <formula>$Z27="Gráfico 11"</formula>
    </cfRule>
    <cfRule type="expression" dxfId="215" priority="177">
      <formula>$Z27="Gráfico 9"</formula>
    </cfRule>
    <cfRule type="expression" dxfId="214" priority="178">
      <formula>$Z27="Gráfico 8"</formula>
    </cfRule>
    <cfRule type="expression" dxfId="213" priority="179">
      <formula>$Z27="Gráfico 7"</formula>
    </cfRule>
    <cfRule type="expression" dxfId="212" priority="180">
      <formula>$Z27="Gráfico 6"</formula>
    </cfRule>
    <cfRule type="expression" dxfId="211" priority="181">
      <formula>$Z27="Gráfico 4"</formula>
    </cfRule>
    <cfRule type="expression" dxfId="210" priority="182">
      <formula>$Z27="Gráfico 3"</formula>
    </cfRule>
    <cfRule type="expression" dxfId="209" priority="183">
      <formula>$Z27="Gráfico 2"</formula>
    </cfRule>
    <cfRule type="expression" dxfId="208" priority="184">
      <formula>$Z27="Gráfico 1"</formula>
    </cfRule>
    <cfRule type="expression" dxfId="207" priority="185">
      <formula>$Z27="Gráfico 5"</formula>
    </cfRule>
  </conditionalFormatting>
  <conditionalFormatting sqref="S29">
    <cfRule type="expression" dxfId="206" priority="112">
      <formula>$Z29="Reporte 2"</formula>
    </cfRule>
    <cfRule type="expression" dxfId="205" priority="113">
      <formula>$Z29="Reporte 1"</formula>
    </cfRule>
    <cfRule type="expression" dxfId="204" priority="114">
      <formula>$Z29="Informe 10"</formula>
    </cfRule>
    <cfRule type="expression" dxfId="203" priority="115">
      <formula>$Z29="Informe 9"</formula>
    </cfRule>
    <cfRule type="expression" dxfId="202" priority="116">
      <formula>$Z29="Informe 8"</formula>
    </cfRule>
    <cfRule type="expression" dxfId="201" priority="117">
      <formula>$Z29="Informe 7"</formula>
    </cfRule>
    <cfRule type="expression" dxfId="200" priority="118">
      <formula>$Z29="Informe 6"</formula>
    </cfRule>
    <cfRule type="expression" dxfId="199" priority="119">
      <formula>$Z29="Informe 5"</formula>
    </cfRule>
    <cfRule type="expression" dxfId="198" priority="120">
      <formula>$Z29="Informe 4"</formula>
    </cfRule>
    <cfRule type="expression" dxfId="197" priority="121">
      <formula>$Z29="Informe 3"</formula>
    </cfRule>
    <cfRule type="expression" dxfId="196" priority="122">
      <formula>$Z29="Informe 2"</formula>
    </cfRule>
    <cfRule type="expression" dxfId="195" priority="123">
      <formula>$Z29="Informe 1"</formula>
    </cfRule>
    <cfRule type="expression" dxfId="194" priority="124">
      <formula>$Z29="Gráfico 10"</formula>
    </cfRule>
    <cfRule type="expression" dxfId="193" priority="125">
      <formula>$Z29="Gráfico 25"</formula>
    </cfRule>
    <cfRule type="expression" dxfId="192" priority="126">
      <formula>$Z29="Gráfico 24"</formula>
    </cfRule>
    <cfRule type="expression" dxfId="191" priority="127">
      <formula>$Z29="Gráfico 23"</formula>
    </cfRule>
    <cfRule type="expression" dxfId="190" priority="128">
      <formula>$Z29="Gráfico 22"</formula>
    </cfRule>
    <cfRule type="expression" dxfId="189" priority="129">
      <formula>$Z29="Gráfico 21"</formula>
    </cfRule>
    <cfRule type="expression" dxfId="188" priority="130">
      <formula>$Z29="Gráfico 20"</formula>
    </cfRule>
    <cfRule type="expression" dxfId="187" priority="131">
      <formula>$Z29="Gráfico 18"</formula>
    </cfRule>
    <cfRule type="expression" dxfId="186" priority="132">
      <formula>$Z29="Gráfico 19"</formula>
    </cfRule>
    <cfRule type="expression" dxfId="185" priority="133">
      <formula>$Z29="Gráfico 17"</formula>
    </cfRule>
    <cfRule type="expression" dxfId="184" priority="134">
      <formula>$Z29="Gráfico 16"</formula>
    </cfRule>
    <cfRule type="expression" dxfId="183" priority="135">
      <formula>$Z29="Gráfico 15"</formula>
    </cfRule>
    <cfRule type="expression" dxfId="182" priority="136">
      <formula>$Z29="Gráfico 14"</formula>
    </cfRule>
    <cfRule type="expression" dxfId="181" priority="137">
      <formula>$Z29="Gráfico 12"</formula>
    </cfRule>
    <cfRule type="expression" dxfId="180" priority="138">
      <formula>$Z29="Gráfico 13"</formula>
    </cfRule>
    <cfRule type="expression" dxfId="179" priority="139">
      <formula>$Z29="Gráfico 11"</formula>
    </cfRule>
    <cfRule type="expression" dxfId="178" priority="140">
      <formula>$Z29="Gráfico 9"</formula>
    </cfRule>
    <cfRule type="expression" dxfId="177" priority="141">
      <formula>$Z29="Gráfico 8"</formula>
    </cfRule>
    <cfRule type="expression" dxfId="176" priority="142">
      <formula>$Z29="Gráfico 7"</formula>
    </cfRule>
    <cfRule type="expression" dxfId="175" priority="143">
      <formula>$Z29="Gráfico 6"</formula>
    </cfRule>
    <cfRule type="expression" dxfId="174" priority="144">
      <formula>$Z29="Gráfico 4"</formula>
    </cfRule>
    <cfRule type="expression" dxfId="173" priority="145">
      <formula>$Z29="Gráfico 3"</formula>
    </cfRule>
    <cfRule type="expression" dxfId="172" priority="146">
      <formula>$Z29="Gráfico 2"</formula>
    </cfRule>
    <cfRule type="expression" dxfId="171" priority="147">
      <formula>$Z29="Gráfico 1"</formula>
    </cfRule>
    <cfRule type="expression" dxfId="170" priority="148">
      <formula>$Z29="Gráfico 5"</formula>
    </cfRule>
  </conditionalFormatting>
  <conditionalFormatting sqref="R17:R29">
    <cfRule type="expression" dxfId="169" priority="75">
      <formula>$Z17="Reporte 2"</formula>
    </cfRule>
    <cfRule type="expression" dxfId="168" priority="76">
      <formula>$Z17="Reporte 1"</formula>
    </cfRule>
    <cfRule type="expression" dxfId="167" priority="77">
      <formula>$Z17="Informe 10"</formula>
    </cfRule>
    <cfRule type="expression" dxfId="166" priority="78">
      <formula>$Z17="Informe 9"</formula>
    </cfRule>
    <cfRule type="expression" dxfId="165" priority="79">
      <formula>$Z17="Informe 8"</formula>
    </cfRule>
    <cfRule type="expression" dxfId="164" priority="80">
      <formula>$Z17="Informe 7"</formula>
    </cfRule>
    <cfRule type="expression" dxfId="163" priority="81">
      <formula>$Z17="Informe 6"</formula>
    </cfRule>
    <cfRule type="expression" dxfId="162" priority="82">
      <formula>$Z17="Informe 5"</formula>
    </cfRule>
    <cfRule type="expression" dxfId="161" priority="83">
      <formula>$Z17="Informe 4"</formula>
    </cfRule>
    <cfRule type="expression" dxfId="160" priority="84">
      <formula>$Z17="Informe 3"</formula>
    </cfRule>
    <cfRule type="expression" dxfId="159" priority="85">
      <formula>$Z17="Informe 2"</formula>
    </cfRule>
    <cfRule type="expression" dxfId="158" priority="86">
      <formula>$Z17="Informe 1"</formula>
    </cfRule>
    <cfRule type="expression" dxfId="157" priority="87">
      <formula>$Z17="Gráfico 10"</formula>
    </cfRule>
    <cfRule type="expression" dxfId="156" priority="88">
      <formula>$Z17="Gráfico 25"</formula>
    </cfRule>
    <cfRule type="expression" dxfId="155" priority="89">
      <formula>$Z17="Gráfico 24"</formula>
    </cfRule>
    <cfRule type="expression" dxfId="154" priority="90">
      <formula>$Z17="Gráfico 23"</formula>
    </cfRule>
    <cfRule type="expression" dxfId="153" priority="91">
      <formula>$Z17="Gráfico 22"</formula>
    </cfRule>
    <cfRule type="expression" dxfId="152" priority="92">
      <formula>$Z17="Gráfico 21"</formula>
    </cfRule>
    <cfRule type="expression" dxfId="151" priority="93">
      <formula>$Z17="Gráfico 20"</formula>
    </cfRule>
    <cfRule type="expression" dxfId="150" priority="94">
      <formula>$Z17="Gráfico 18"</formula>
    </cfRule>
    <cfRule type="expression" dxfId="149" priority="95">
      <formula>$Z17="Gráfico 19"</formula>
    </cfRule>
    <cfRule type="expression" dxfId="148" priority="96">
      <formula>$Z17="Gráfico 17"</formula>
    </cfRule>
    <cfRule type="expression" dxfId="147" priority="97">
      <formula>$Z17="Gráfico 16"</formula>
    </cfRule>
    <cfRule type="expression" dxfId="146" priority="98">
      <formula>$Z17="Gráfico 15"</formula>
    </cfRule>
    <cfRule type="expression" dxfId="145" priority="99">
      <formula>$Z17="Gráfico 14"</formula>
    </cfRule>
    <cfRule type="expression" dxfId="144" priority="100">
      <formula>$Z17="Gráfico 12"</formula>
    </cfRule>
    <cfRule type="expression" dxfId="143" priority="101">
      <formula>$Z17="Gráfico 13"</formula>
    </cfRule>
    <cfRule type="expression" dxfId="142" priority="102">
      <formula>$Z17="Gráfico 11"</formula>
    </cfRule>
    <cfRule type="expression" dxfId="141" priority="103">
      <formula>$Z17="Gráfico 9"</formula>
    </cfRule>
    <cfRule type="expression" dxfId="140" priority="104">
      <formula>$Z17="Gráfico 8"</formula>
    </cfRule>
    <cfRule type="expression" dxfId="139" priority="105">
      <formula>$Z17="Gráfico 7"</formula>
    </cfRule>
    <cfRule type="expression" dxfId="138" priority="106">
      <formula>$Z17="Gráfico 6"</formula>
    </cfRule>
    <cfRule type="expression" dxfId="137" priority="107">
      <formula>$Z17="Gráfico 4"</formula>
    </cfRule>
    <cfRule type="expression" dxfId="136" priority="108">
      <formula>$Z17="Gráfico 3"</formula>
    </cfRule>
    <cfRule type="expression" dxfId="135" priority="109">
      <formula>$Z17="Gráfico 2"</formula>
    </cfRule>
    <cfRule type="expression" dxfId="134" priority="110">
      <formula>$Z17="Gráfico 1"</formula>
    </cfRule>
    <cfRule type="expression" dxfId="133" priority="111">
      <formula>$Z17="Gráfico 5"</formula>
    </cfRule>
  </conditionalFormatting>
  <conditionalFormatting sqref="P17:P29">
    <cfRule type="expression" dxfId="132" priority="38">
      <formula>$Z17="Reporte 2"</formula>
    </cfRule>
    <cfRule type="expression" dxfId="131" priority="39">
      <formula>$Z17="Reporte 1"</formula>
    </cfRule>
    <cfRule type="expression" dxfId="130" priority="40">
      <formula>$Z17="Informe 10"</formula>
    </cfRule>
    <cfRule type="expression" dxfId="129" priority="41">
      <formula>$Z17="Informe 9"</formula>
    </cfRule>
    <cfRule type="expression" dxfId="128" priority="42">
      <formula>$Z17="Informe 8"</formula>
    </cfRule>
    <cfRule type="expression" dxfId="127" priority="43">
      <formula>$Z17="Informe 7"</formula>
    </cfRule>
    <cfRule type="expression" dxfId="126" priority="44">
      <formula>$Z17="Informe 6"</formula>
    </cfRule>
    <cfRule type="expression" dxfId="125" priority="45">
      <formula>$Z17="Informe 5"</formula>
    </cfRule>
    <cfRule type="expression" dxfId="124" priority="46">
      <formula>$Z17="Informe 4"</formula>
    </cfRule>
    <cfRule type="expression" dxfId="123" priority="47">
      <formula>$Z17="Informe 3"</formula>
    </cfRule>
    <cfRule type="expression" dxfId="122" priority="48">
      <formula>$Z17="Informe 2"</formula>
    </cfRule>
    <cfRule type="expression" dxfId="121" priority="49">
      <formula>$Z17="Informe 1"</formula>
    </cfRule>
    <cfRule type="expression" dxfId="120" priority="50">
      <formula>$Z17="Gráfico 10"</formula>
    </cfRule>
    <cfRule type="expression" dxfId="119" priority="51">
      <formula>$Z17="Gráfico 25"</formula>
    </cfRule>
    <cfRule type="expression" dxfId="118" priority="52">
      <formula>$Z17="Gráfico 24"</formula>
    </cfRule>
    <cfRule type="expression" dxfId="117" priority="53">
      <formula>$Z17="Gráfico 23"</formula>
    </cfRule>
    <cfRule type="expression" dxfId="116" priority="54">
      <formula>$Z17="Gráfico 22"</formula>
    </cfRule>
    <cfRule type="expression" dxfId="115" priority="55">
      <formula>$Z17="Gráfico 21"</formula>
    </cfRule>
    <cfRule type="expression" dxfId="114" priority="56">
      <formula>$Z17="Gráfico 20"</formula>
    </cfRule>
    <cfRule type="expression" dxfId="113" priority="57">
      <formula>$Z17="Gráfico 18"</formula>
    </cfRule>
    <cfRule type="expression" dxfId="112" priority="58">
      <formula>$Z17="Gráfico 19"</formula>
    </cfRule>
    <cfRule type="expression" dxfId="111" priority="59">
      <formula>$Z17="Gráfico 17"</formula>
    </cfRule>
    <cfRule type="expression" dxfId="110" priority="60">
      <formula>$Z17="Gráfico 16"</formula>
    </cfRule>
    <cfRule type="expression" dxfId="109" priority="61">
      <formula>$Z17="Gráfico 15"</formula>
    </cfRule>
    <cfRule type="expression" dxfId="108" priority="62">
      <formula>$Z17="Gráfico 14"</formula>
    </cfRule>
    <cfRule type="expression" dxfId="107" priority="63">
      <formula>$Z17="Gráfico 12"</formula>
    </cfRule>
    <cfRule type="expression" dxfId="106" priority="64">
      <formula>$Z17="Gráfico 13"</formula>
    </cfRule>
    <cfRule type="expression" dxfId="105" priority="65">
      <formula>$Z17="Gráfico 11"</formula>
    </cfRule>
    <cfRule type="expression" dxfId="104" priority="66">
      <formula>$Z17="Gráfico 9"</formula>
    </cfRule>
    <cfRule type="expression" dxfId="103" priority="67">
      <formula>$Z17="Gráfico 8"</formula>
    </cfRule>
    <cfRule type="expression" dxfId="102" priority="68">
      <formula>$Z17="Gráfico 7"</formula>
    </cfRule>
    <cfRule type="expression" dxfId="101" priority="69">
      <formula>$Z17="Gráfico 6"</formula>
    </cfRule>
    <cfRule type="expression" dxfId="100" priority="70">
      <formula>$Z17="Gráfico 4"</formula>
    </cfRule>
    <cfRule type="expression" dxfId="99" priority="71">
      <formula>$Z17="Gráfico 3"</formula>
    </cfRule>
    <cfRule type="expression" dxfId="98" priority="72">
      <formula>$Z17="Gráfico 2"</formula>
    </cfRule>
    <cfRule type="expression" dxfId="97" priority="73">
      <formula>$Z17="Gráfico 1"</formula>
    </cfRule>
    <cfRule type="expression" dxfId="96" priority="74">
      <formula>$Z17="Gráfico 5"</formula>
    </cfRule>
  </conditionalFormatting>
  <conditionalFormatting sqref="M17:M29">
    <cfRule type="expression" dxfId="95" priority="1">
      <formula>$W17="Reporte 2"</formula>
    </cfRule>
    <cfRule type="expression" dxfId="94" priority="2">
      <formula>$W17="Reporte 1"</formula>
    </cfRule>
    <cfRule type="expression" dxfId="93" priority="3">
      <formula>$W17="Informe 10"</formula>
    </cfRule>
    <cfRule type="expression" dxfId="92" priority="4">
      <formula>$W17="Informe 9"</formula>
    </cfRule>
    <cfRule type="expression" dxfId="91" priority="5">
      <formula>$W17="Informe 8"</formula>
    </cfRule>
    <cfRule type="expression" dxfId="90" priority="6">
      <formula>$W17="Informe 7"</formula>
    </cfRule>
    <cfRule type="expression" dxfId="89" priority="7">
      <formula>$W17="Informe 6"</formula>
    </cfRule>
    <cfRule type="expression" dxfId="88" priority="8">
      <formula>$W17="Informe 5"</formula>
    </cfRule>
    <cfRule type="expression" dxfId="87" priority="9">
      <formula>$W17="Informe 4"</formula>
    </cfRule>
    <cfRule type="expression" dxfId="86" priority="10">
      <formula>$W17="Informe 3"</formula>
    </cfRule>
    <cfRule type="expression" dxfId="85" priority="11">
      <formula>$W17="Informe 2"</formula>
    </cfRule>
    <cfRule type="expression" dxfId="84" priority="12">
      <formula>$W17="Informe 1"</formula>
    </cfRule>
    <cfRule type="expression" dxfId="83" priority="13">
      <formula>$W17="Gráfico 10"</formula>
    </cfRule>
    <cfRule type="expression" dxfId="82" priority="14">
      <formula>$W17="Gráfico 25"</formula>
    </cfRule>
    <cfRule type="expression" dxfId="81" priority="15">
      <formula>$W17="Gráfico 24"</formula>
    </cfRule>
    <cfRule type="expression" dxfId="80" priority="16">
      <formula>$W17="Gráfico 23"</formula>
    </cfRule>
    <cfRule type="expression" dxfId="79" priority="17">
      <formula>$W17="Gráfico 22"</formula>
    </cfRule>
    <cfRule type="expression" dxfId="78" priority="18">
      <formula>$W17="Gráfico 21"</formula>
    </cfRule>
    <cfRule type="expression" dxfId="77" priority="19">
      <formula>$W17="Gráfico 20"</formula>
    </cfRule>
    <cfRule type="expression" dxfId="76" priority="20">
      <formula>$W17="Gráfico 18"</formula>
    </cfRule>
    <cfRule type="expression" dxfId="75" priority="21">
      <formula>$W17="Gráfico 19"</formula>
    </cfRule>
    <cfRule type="expression" dxfId="74" priority="22">
      <formula>$W17="Gráfico 17"</formula>
    </cfRule>
    <cfRule type="expression" dxfId="73" priority="23">
      <formula>$W17="Gráfico 16"</formula>
    </cfRule>
    <cfRule type="expression" dxfId="72" priority="24">
      <formula>$W17="Gráfico 15"</formula>
    </cfRule>
    <cfRule type="expression" dxfId="71" priority="25">
      <formula>$W17="Gráfico 14"</formula>
    </cfRule>
    <cfRule type="expression" dxfId="70" priority="26">
      <formula>$W17="Gráfico 12"</formula>
    </cfRule>
    <cfRule type="expression" dxfId="69" priority="27">
      <formula>$W17="Gráfico 13"</formula>
    </cfRule>
    <cfRule type="expression" dxfId="68" priority="28">
      <formula>$W17="Gráfico 11"</formula>
    </cfRule>
    <cfRule type="expression" dxfId="67" priority="29">
      <formula>$W17="Gráfico 9"</formula>
    </cfRule>
    <cfRule type="expression" dxfId="66" priority="30">
      <formula>$W17="Gráfico 8"</formula>
    </cfRule>
    <cfRule type="expression" dxfId="65" priority="31">
      <formula>$W17="Gráfico 7"</formula>
    </cfRule>
    <cfRule type="expression" dxfId="64" priority="32">
      <formula>$W17="Gráfico 6"</formula>
    </cfRule>
    <cfRule type="expression" dxfId="63" priority="33">
      <formula>$W17="Gráfico 4"</formula>
    </cfRule>
    <cfRule type="expression" dxfId="62" priority="34">
      <formula>$W17="Gráfico 3"</formula>
    </cfRule>
    <cfRule type="expression" dxfId="61" priority="35">
      <formula>$W17="Gráfico 2"</formula>
    </cfRule>
    <cfRule type="expression" dxfId="60" priority="36">
      <formula>$W17="Gráfico 1"</formula>
    </cfRule>
    <cfRule type="expression" dxfId="59" priority="37">
      <formula>$W17="Gráfico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 K26:L26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 K22:L22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 J19:J20 J25 J28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 J21 J26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K17:L17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 J17:J18 J27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topLeftCell="A19" workbookViewId="0">
      <selection activeCell="C3" sqref="C3"/>
    </sheetView>
  </sheetViews>
  <sheetFormatPr baseColWidth="10" defaultRowHeight="15" x14ac:dyDescent="0.25"/>
  <cols>
    <col min="3" max="3" width="11.85546875" bestFit="1" customWidth="1"/>
  </cols>
  <sheetData>
    <row r="1" spans="1:3" x14ac:dyDescent="0.25">
      <c r="A1" s="3" t="s">
        <v>24620</v>
      </c>
      <c r="B1" s="3" t="s">
        <v>519</v>
      </c>
      <c r="C1" s="3" t="s">
        <v>27993</v>
      </c>
    </row>
    <row r="2" spans="1:3" x14ac:dyDescent="0.25">
      <c r="A2" s="14">
        <v>4</v>
      </c>
      <c r="B2" t="s">
        <v>530</v>
      </c>
      <c r="C2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1199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24625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22837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sqref="A1:B6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 s="14">
        <v>100110</v>
      </c>
      <c r="B2" t="s">
        <v>8269</v>
      </c>
    </row>
    <row r="3" spans="1:2" x14ac:dyDescent="0.25">
      <c r="A3" s="14">
        <v>100111</v>
      </c>
      <c r="B3" t="s">
        <v>8285</v>
      </c>
    </row>
    <row r="4" spans="1:2" x14ac:dyDescent="0.25">
      <c r="A4" s="14">
        <v>100112</v>
      </c>
      <c r="B4" t="s">
        <v>8326</v>
      </c>
    </row>
    <row r="5" spans="1:2" x14ac:dyDescent="0.25">
      <c r="A5" s="14">
        <v>100113</v>
      </c>
      <c r="B5" t="s">
        <v>8570</v>
      </c>
    </row>
    <row r="6" spans="1:2" x14ac:dyDescent="0.2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21"/>
  <sheetViews>
    <sheetView workbookViewId="0">
      <selection sqref="A1:B21"/>
    </sheetView>
  </sheetViews>
  <sheetFormatPr baseColWidth="10" defaultRowHeight="15" x14ac:dyDescent="0.25"/>
  <sheetData>
    <row r="1" spans="1:2" x14ac:dyDescent="0.25">
      <c r="A1" s="7" t="s">
        <v>6351</v>
      </c>
      <c r="B1" s="7" t="s">
        <v>6353</v>
      </c>
    </row>
    <row r="2" spans="1:2" x14ac:dyDescent="0.25">
      <c r="A2" s="14">
        <v>100110002</v>
      </c>
      <c r="B2" t="s">
        <v>14514</v>
      </c>
    </row>
    <row r="3" spans="1:2" x14ac:dyDescent="0.25">
      <c r="A3" s="14">
        <v>100110003</v>
      </c>
      <c r="B3" t="s">
        <v>13811</v>
      </c>
    </row>
    <row r="4" spans="1:2" x14ac:dyDescent="0.25">
      <c r="A4" s="14">
        <v>100110005</v>
      </c>
      <c r="B4" t="s">
        <v>8270</v>
      </c>
    </row>
    <row r="5" spans="1:2" x14ac:dyDescent="0.25">
      <c r="A5" s="14">
        <v>100110006</v>
      </c>
      <c r="B5" t="s">
        <v>8275</v>
      </c>
    </row>
    <row r="6" spans="1:2" x14ac:dyDescent="0.25">
      <c r="A6" s="14">
        <v>100111001</v>
      </c>
      <c r="B6" t="s">
        <v>15237</v>
      </c>
    </row>
    <row r="7" spans="1:2" x14ac:dyDescent="0.25">
      <c r="A7" s="14">
        <v>100111002</v>
      </c>
      <c r="B7" t="s">
        <v>14519</v>
      </c>
    </row>
    <row r="8" spans="1:2" x14ac:dyDescent="0.25">
      <c r="A8" s="14">
        <v>100111003</v>
      </c>
      <c r="B8" t="s">
        <v>13816</v>
      </c>
    </row>
    <row r="9" spans="1:2" x14ac:dyDescent="0.25">
      <c r="A9" s="14">
        <v>100111004</v>
      </c>
      <c r="B9" t="s">
        <v>13117</v>
      </c>
    </row>
    <row r="10" spans="1:2" x14ac:dyDescent="0.25">
      <c r="A10" s="14">
        <v>100111005</v>
      </c>
      <c r="B10" t="s">
        <v>8286</v>
      </c>
    </row>
    <row r="11" spans="1:2" x14ac:dyDescent="0.25">
      <c r="A11" s="14">
        <v>100111006</v>
      </c>
      <c r="B11" t="s">
        <v>8291</v>
      </c>
    </row>
    <row r="12" spans="1:2" x14ac:dyDescent="0.25">
      <c r="A12" s="14">
        <v>100111012</v>
      </c>
      <c r="B12" t="s">
        <v>8321</v>
      </c>
    </row>
    <row r="13" spans="1:2" x14ac:dyDescent="0.25">
      <c r="A13" s="14">
        <v>100112010</v>
      </c>
      <c r="B13" t="s">
        <v>8352</v>
      </c>
    </row>
    <row r="14" spans="1:2" x14ac:dyDescent="0.25">
      <c r="A14" s="14">
        <v>100112020</v>
      </c>
      <c r="B14" t="s">
        <v>8402</v>
      </c>
    </row>
    <row r="15" spans="1:2" x14ac:dyDescent="0.25">
      <c r="A15" s="14">
        <v>100112022</v>
      </c>
      <c r="B15" t="s">
        <v>8412</v>
      </c>
    </row>
    <row r="16" spans="1:2" x14ac:dyDescent="0.25">
      <c r="A16" s="14">
        <v>100113001</v>
      </c>
      <c r="B16" t="s">
        <v>15247</v>
      </c>
    </row>
    <row r="17" spans="1:2" x14ac:dyDescent="0.25">
      <c r="A17" s="14">
        <v>100113002</v>
      </c>
      <c r="B17" t="s">
        <v>14529</v>
      </c>
    </row>
    <row r="18" spans="1:2" x14ac:dyDescent="0.25">
      <c r="A18" s="14">
        <v>100113003</v>
      </c>
      <c r="B18" t="s">
        <v>13826</v>
      </c>
    </row>
    <row r="19" spans="1:2" x14ac:dyDescent="0.25">
      <c r="A19" s="14">
        <v>100113005</v>
      </c>
      <c r="B19" t="s">
        <v>8571</v>
      </c>
    </row>
    <row r="20" spans="1:2" x14ac:dyDescent="0.25">
      <c r="A20" s="14">
        <v>100114001</v>
      </c>
      <c r="B20" t="s">
        <v>15252</v>
      </c>
    </row>
    <row r="21" spans="1:2" x14ac:dyDescent="0.25">
      <c r="A21" s="14">
        <v>100114011</v>
      </c>
      <c r="B21" t="s">
        <v>8637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C9" sqref="C9"/>
    </sheetView>
  </sheetViews>
  <sheetFormatPr baseColWidth="10" defaultRowHeight="15" x14ac:dyDescent="0.25"/>
  <sheetData>
    <row r="1" spans="1:11" x14ac:dyDescent="0.25">
      <c r="A1" s="53" t="s">
        <v>27994</v>
      </c>
      <c r="B1" s="6" t="s">
        <v>721</v>
      </c>
      <c r="C1" s="54" t="s">
        <v>27995</v>
      </c>
      <c r="E1" s="55" t="s">
        <v>27996</v>
      </c>
      <c r="F1" s="3" t="s">
        <v>519</v>
      </c>
      <c r="G1" s="56" t="s">
        <v>27995</v>
      </c>
      <c r="I1" s="57" t="s">
        <v>27997</v>
      </c>
      <c r="J1" s="5" t="s">
        <v>552</v>
      </c>
      <c r="K1" s="5" t="s">
        <v>27995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27998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27999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28000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28001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28002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28003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28004</v>
      </c>
      <c r="G12">
        <v>248</v>
      </c>
      <c r="I12">
        <v>43</v>
      </c>
      <c r="J12" t="s">
        <v>28005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28006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28007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28008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28009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28010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28011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28012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28013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28014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28015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27998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28016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28017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28004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28018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28019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28020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28021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28022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28023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28023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28024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28025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28026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28027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4" activePane="bottomLeft" state="frozen"/>
      <selection pane="bottomLeft" activeCell="O2" sqref="O2:P22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24620</v>
      </c>
      <c r="B2" s="3" t="s">
        <v>519</v>
      </c>
      <c r="C2" s="3" t="s">
        <v>24621</v>
      </c>
      <c r="D2" s="4"/>
      <c r="E2" s="4"/>
      <c r="F2" s="5" t="s">
        <v>24622</v>
      </c>
      <c r="G2" s="5" t="s">
        <v>20368</v>
      </c>
      <c r="H2" s="5" t="s">
        <v>24623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24611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24624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24625</v>
      </c>
      <c r="C7" s="14"/>
      <c r="D7" s="14"/>
      <c r="F7" s="14">
        <v>5</v>
      </c>
      <c r="G7" t="s">
        <v>24626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24627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24628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/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24629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24630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24631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24632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24633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24634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24635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24636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24637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24638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24639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24640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24612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24641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24642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24643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3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I1:BE344"/>
  <sheetViews>
    <sheetView topLeftCell="AP1" workbookViewId="0">
      <selection activeCell="BE1" sqref="BE1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9:57" x14ac:dyDescent="0.25">
      <c r="I1" t="s">
        <v>24620</v>
      </c>
      <c r="J1" t="s">
        <v>519</v>
      </c>
      <c r="K1" t="s">
        <v>20368</v>
      </c>
      <c r="L1" t="s">
        <v>6349</v>
      </c>
      <c r="M1" t="s">
        <v>6350</v>
      </c>
      <c r="N1" t="s">
        <v>6351</v>
      </c>
      <c r="O1" t="s">
        <v>6353</v>
      </c>
      <c r="P1" t="s">
        <v>24644</v>
      </c>
      <c r="Q1" t="s">
        <v>24645</v>
      </c>
      <c r="R1" t="s">
        <v>24646</v>
      </c>
      <c r="S1" t="s">
        <v>24647</v>
      </c>
      <c r="T1" t="s">
        <v>24648</v>
      </c>
      <c r="U1" t="s">
        <v>24649</v>
      </c>
      <c r="V1" t="s">
        <v>24650</v>
      </c>
      <c r="W1" t="s">
        <v>24651</v>
      </c>
      <c r="X1" t="s">
        <v>24652</v>
      </c>
      <c r="Y1" t="s">
        <v>24653</v>
      </c>
      <c r="Z1" t="s">
        <v>24654</v>
      </c>
      <c r="AA1" t="s">
        <v>24655</v>
      </c>
      <c r="AB1" t="s">
        <v>24656</v>
      </c>
      <c r="AC1" t="s">
        <v>24657</v>
      </c>
      <c r="AD1" t="s">
        <v>24658</v>
      </c>
      <c r="AE1" t="s">
        <v>24659</v>
      </c>
      <c r="AF1" t="s">
        <v>24660</v>
      </c>
      <c r="AG1" t="s">
        <v>24661</v>
      </c>
      <c r="AH1" t="s">
        <v>24662</v>
      </c>
      <c r="AI1" t="s">
        <v>24663</v>
      </c>
      <c r="AJ1" t="s">
        <v>24664</v>
      </c>
      <c r="AK1" t="s">
        <v>24665</v>
      </c>
      <c r="AL1" t="s">
        <v>24666</v>
      </c>
      <c r="AM1" t="s">
        <v>24667</v>
      </c>
      <c r="AN1" t="s">
        <v>24668</v>
      </c>
      <c r="AO1" t="s">
        <v>24669</v>
      </c>
      <c r="AP1" t="s">
        <v>24670</v>
      </c>
      <c r="AQ1" t="s">
        <v>24671</v>
      </c>
      <c r="AR1" t="s">
        <v>24672</v>
      </c>
      <c r="AS1" t="s">
        <v>24673</v>
      </c>
      <c r="AT1" t="s">
        <v>24674</v>
      </c>
      <c r="AU1" t="s">
        <v>24675</v>
      </c>
      <c r="AV1" t="s">
        <v>24676</v>
      </c>
      <c r="AW1" t="s">
        <v>24677</v>
      </c>
      <c r="AX1" t="s">
        <v>24678</v>
      </c>
      <c r="AY1" t="s">
        <v>24679</v>
      </c>
      <c r="AZ1" t="s">
        <v>24680</v>
      </c>
      <c r="BA1" t="s">
        <v>24681</v>
      </c>
      <c r="BB1" t="s">
        <v>24682</v>
      </c>
      <c r="BC1" t="s">
        <v>24683</v>
      </c>
      <c r="BD1" t="s">
        <v>24684</v>
      </c>
      <c r="BE1" t="s">
        <v>24685</v>
      </c>
    </row>
    <row r="2" spans="9:57" x14ac:dyDescent="0.25">
      <c r="I2">
        <v>4</v>
      </c>
      <c r="J2" t="s">
        <v>530</v>
      </c>
      <c r="K2" t="s">
        <v>24611</v>
      </c>
      <c r="L2">
        <v>100112</v>
      </c>
      <c r="M2" t="s">
        <v>8326</v>
      </c>
      <c r="N2">
        <v>100112010</v>
      </c>
      <c r="O2" t="s">
        <v>8352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9:57" x14ac:dyDescent="0.25">
      <c r="I3">
        <v>4</v>
      </c>
      <c r="J3" t="s">
        <v>530</v>
      </c>
      <c r="K3" t="s">
        <v>15237</v>
      </c>
      <c r="L3">
        <v>100111</v>
      </c>
      <c r="M3" t="s">
        <v>8285</v>
      </c>
      <c r="N3">
        <v>100111001</v>
      </c>
      <c r="O3" t="s">
        <v>15237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9:57" x14ac:dyDescent="0.25">
      <c r="I4">
        <v>4</v>
      </c>
      <c r="J4" t="s">
        <v>530</v>
      </c>
      <c r="K4" t="s">
        <v>24624</v>
      </c>
      <c r="L4">
        <v>100110</v>
      </c>
      <c r="M4" t="s">
        <v>8269</v>
      </c>
      <c r="N4">
        <v>100110006</v>
      </c>
      <c r="O4" t="s">
        <v>8275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9:57" x14ac:dyDescent="0.25">
      <c r="I5">
        <v>4</v>
      </c>
      <c r="J5" t="s">
        <v>530</v>
      </c>
      <c r="K5" t="s">
        <v>8286</v>
      </c>
      <c r="L5">
        <v>100111</v>
      </c>
      <c r="M5" t="s">
        <v>8285</v>
      </c>
      <c r="N5">
        <v>100111005</v>
      </c>
      <c r="O5" t="s">
        <v>8286</v>
      </c>
      <c r="P5">
        <v>1</v>
      </c>
      <c r="Q5">
        <v>0</v>
      </c>
      <c r="R5">
        <v>0</v>
      </c>
      <c r="S5">
        <v>50</v>
      </c>
      <c r="T5">
        <v>0</v>
      </c>
      <c r="U5">
        <v>99</v>
      </c>
      <c r="V5">
        <v>33</v>
      </c>
      <c r="W5">
        <v>17</v>
      </c>
      <c r="X5">
        <v>0</v>
      </c>
      <c r="Y5">
        <v>0</v>
      </c>
      <c r="Z5">
        <v>0</v>
      </c>
      <c r="AA5">
        <v>101</v>
      </c>
      <c r="AB5">
        <v>54.2</v>
      </c>
      <c r="AC5">
        <v>0</v>
      </c>
      <c r="AD5">
        <v>107.9</v>
      </c>
      <c r="AE5">
        <v>0</v>
      </c>
      <c r="AF5">
        <v>0</v>
      </c>
      <c r="AG5">
        <v>11.8</v>
      </c>
      <c r="AH5">
        <v>16.5</v>
      </c>
      <c r="AI5">
        <v>64.8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120</v>
      </c>
      <c r="AQ5">
        <v>120</v>
      </c>
      <c r="AR5">
        <v>38.4</v>
      </c>
      <c r="AS5">
        <v>72</v>
      </c>
      <c r="AT5">
        <v>104</v>
      </c>
      <c r="AU5">
        <v>66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9:57" x14ac:dyDescent="0.25">
      <c r="I6">
        <v>4</v>
      </c>
      <c r="J6" t="s">
        <v>530</v>
      </c>
      <c r="K6" t="s">
        <v>24626</v>
      </c>
      <c r="L6">
        <v>100111</v>
      </c>
      <c r="M6" t="s">
        <v>8285</v>
      </c>
      <c r="N6">
        <v>100111004</v>
      </c>
      <c r="O6" t="s">
        <v>13117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9:57" x14ac:dyDescent="0.25">
      <c r="I7">
        <v>4</v>
      </c>
      <c r="J7" t="s">
        <v>530</v>
      </c>
      <c r="K7" t="s">
        <v>24627</v>
      </c>
      <c r="L7">
        <v>100111</v>
      </c>
      <c r="M7" t="s">
        <v>8285</v>
      </c>
      <c r="N7">
        <v>100111004</v>
      </c>
      <c r="O7" t="s">
        <v>13117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32.638613645489599</v>
      </c>
      <c r="AY7">
        <v>8</v>
      </c>
      <c r="AZ7">
        <v>58</v>
      </c>
      <c r="BA7">
        <v>204</v>
      </c>
      <c r="BB7">
        <v>52.65</v>
      </c>
      <c r="BC7">
        <v>65.3</v>
      </c>
      <c r="BD7">
        <v>10.1</v>
      </c>
      <c r="BE7">
        <v>0</v>
      </c>
    </row>
    <row r="8" spans="9:57" x14ac:dyDescent="0.25">
      <c r="I8">
        <v>4</v>
      </c>
      <c r="J8" t="s">
        <v>530</v>
      </c>
      <c r="K8" t="s">
        <v>24628</v>
      </c>
      <c r="L8">
        <v>100111</v>
      </c>
      <c r="M8" t="s">
        <v>8285</v>
      </c>
      <c r="N8">
        <v>100111004</v>
      </c>
      <c r="O8" t="s">
        <v>13117</v>
      </c>
      <c r="P8">
        <v>1</v>
      </c>
      <c r="Q8">
        <v>580</v>
      </c>
      <c r="R8">
        <v>293</v>
      </c>
      <c r="S8">
        <v>798</v>
      </c>
      <c r="T8">
        <v>398</v>
      </c>
      <c r="U8">
        <v>811</v>
      </c>
      <c r="V8">
        <v>2111</v>
      </c>
      <c r="W8">
        <v>199</v>
      </c>
      <c r="X8">
        <v>31</v>
      </c>
      <c r="Y8">
        <v>500</v>
      </c>
      <c r="Z8">
        <v>252</v>
      </c>
      <c r="AA8">
        <v>108</v>
      </c>
      <c r="AB8">
        <v>99.3</v>
      </c>
      <c r="AC8">
        <v>381.7</v>
      </c>
      <c r="AD8">
        <v>215.1</v>
      </c>
      <c r="AE8">
        <v>440.2</v>
      </c>
      <c r="AF8">
        <v>0</v>
      </c>
      <c r="AG8">
        <v>41.1</v>
      </c>
      <c r="AH8">
        <v>300.2</v>
      </c>
      <c r="AI8">
        <v>267.60000000000002</v>
      </c>
      <c r="AJ8">
        <v>51.4</v>
      </c>
      <c r="AK8">
        <v>61.8</v>
      </c>
      <c r="AL8">
        <v>52</v>
      </c>
      <c r="AM8">
        <v>0</v>
      </c>
      <c r="AN8">
        <v>159.6</v>
      </c>
      <c r="AO8">
        <v>0</v>
      </c>
      <c r="AP8">
        <v>134.5</v>
      </c>
      <c r="AQ8">
        <v>8</v>
      </c>
      <c r="AR8">
        <v>895.9</v>
      </c>
      <c r="AS8">
        <v>1200</v>
      </c>
      <c r="AT8">
        <v>319.89999999999998</v>
      </c>
      <c r="AU8">
        <v>81.5</v>
      </c>
      <c r="AV8">
        <v>0</v>
      </c>
      <c r="AW8">
        <v>0</v>
      </c>
      <c r="AX8">
        <v>32.638613645489599</v>
      </c>
      <c r="AY8">
        <v>8</v>
      </c>
      <c r="AZ8">
        <v>0</v>
      </c>
      <c r="BA8">
        <v>204</v>
      </c>
      <c r="BB8">
        <v>52.65</v>
      </c>
      <c r="BC8">
        <v>65.3</v>
      </c>
      <c r="BD8">
        <v>10.1</v>
      </c>
      <c r="BE8">
        <v>0</v>
      </c>
    </row>
    <row r="9" spans="9:57" x14ac:dyDescent="0.25">
      <c r="I9">
        <v>4</v>
      </c>
      <c r="J9" t="s">
        <v>530</v>
      </c>
      <c r="K9" t="s">
        <v>8291</v>
      </c>
      <c r="L9">
        <v>100111</v>
      </c>
      <c r="M9" t="s">
        <v>8285</v>
      </c>
      <c r="N9">
        <v>100111006</v>
      </c>
      <c r="O9" t="s">
        <v>8291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9:57" x14ac:dyDescent="0.25">
      <c r="I10">
        <v>4</v>
      </c>
      <c r="J10" t="s">
        <v>530</v>
      </c>
      <c r="K10" t="s">
        <v>24629</v>
      </c>
      <c r="L10">
        <v>100112</v>
      </c>
      <c r="M10" t="s">
        <v>8326</v>
      </c>
      <c r="N10">
        <v>100112022</v>
      </c>
      <c r="O10" t="s">
        <v>8412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9:57" x14ac:dyDescent="0.25">
      <c r="I11">
        <v>4</v>
      </c>
      <c r="J11" t="s">
        <v>530</v>
      </c>
      <c r="K11" t="s">
        <v>24630</v>
      </c>
      <c r="L11">
        <v>100110</v>
      </c>
      <c r="M11" t="s">
        <v>8269</v>
      </c>
      <c r="N11">
        <v>100110005</v>
      </c>
      <c r="O11" t="s">
        <v>8270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9:57" x14ac:dyDescent="0.25">
      <c r="I12">
        <v>4</v>
      </c>
      <c r="J12" t="s">
        <v>530</v>
      </c>
      <c r="K12" t="s">
        <v>24631</v>
      </c>
      <c r="L12">
        <v>100110</v>
      </c>
      <c r="M12" t="s">
        <v>8269</v>
      </c>
      <c r="N12">
        <v>100110003</v>
      </c>
      <c r="O12" t="s">
        <v>13811</v>
      </c>
      <c r="P12">
        <v>1</v>
      </c>
      <c r="Q12">
        <v>119</v>
      </c>
      <c r="R12">
        <v>10</v>
      </c>
      <c r="S12">
        <v>3</v>
      </c>
      <c r="T12">
        <v>5</v>
      </c>
      <c r="U12">
        <v>1</v>
      </c>
      <c r="V12">
        <v>193</v>
      </c>
      <c r="W12">
        <v>0</v>
      </c>
      <c r="X12">
        <v>1</v>
      </c>
      <c r="Y12">
        <v>5</v>
      </c>
      <c r="Z12">
        <v>4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1.7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9:57" x14ac:dyDescent="0.25">
      <c r="I13">
        <v>4</v>
      </c>
      <c r="J13" t="s">
        <v>530</v>
      </c>
      <c r="K13" t="s">
        <v>24632</v>
      </c>
      <c r="L13">
        <v>100113</v>
      </c>
      <c r="M13" t="s">
        <v>8570</v>
      </c>
      <c r="N13">
        <v>100113001</v>
      </c>
      <c r="O13" t="s">
        <v>15247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9:57" x14ac:dyDescent="0.25">
      <c r="I14">
        <v>4</v>
      </c>
      <c r="J14" t="s">
        <v>530</v>
      </c>
      <c r="K14" t="s">
        <v>24633</v>
      </c>
      <c r="L14">
        <v>100113</v>
      </c>
      <c r="M14" t="s">
        <v>8570</v>
      </c>
      <c r="N14">
        <v>100113001</v>
      </c>
      <c r="O14" t="s">
        <v>15247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9:57" x14ac:dyDescent="0.25">
      <c r="I15">
        <v>4</v>
      </c>
      <c r="J15" t="s">
        <v>530</v>
      </c>
      <c r="K15" t="s">
        <v>24634</v>
      </c>
      <c r="L15">
        <v>100113</v>
      </c>
      <c r="M15" t="s">
        <v>8570</v>
      </c>
      <c r="N15">
        <v>100113001</v>
      </c>
      <c r="O15" t="s">
        <v>15247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9:57" x14ac:dyDescent="0.25">
      <c r="I16">
        <v>4</v>
      </c>
      <c r="J16" t="s">
        <v>530</v>
      </c>
      <c r="K16" t="s">
        <v>14529</v>
      </c>
      <c r="L16">
        <v>100113</v>
      </c>
      <c r="M16" t="s">
        <v>8570</v>
      </c>
      <c r="N16">
        <v>100113002</v>
      </c>
      <c r="O16" t="s">
        <v>14529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9:57" x14ac:dyDescent="0.25">
      <c r="I17">
        <v>4</v>
      </c>
      <c r="J17" t="s">
        <v>530</v>
      </c>
      <c r="K17" t="s">
        <v>24635</v>
      </c>
      <c r="L17">
        <v>100111</v>
      </c>
      <c r="M17" t="s">
        <v>8285</v>
      </c>
      <c r="N17">
        <v>100111003</v>
      </c>
      <c r="O17" t="s">
        <v>13816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246.79000000000002</v>
      </c>
      <c r="AY17">
        <v>115.6</v>
      </c>
      <c r="AZ17">
        <v>56.5</v>
      </c>
      <c r="BA17">
        <v>442.4</v>
      </c>
      <c r="BB17">
        <v>283.64999999999998</v>
      </c>
      <c r="BC17">
        <v>549.79999999999995</v>
      </c>
      <c r="BD17">
        <v>599.79999999999995</v>
      </c>
      <c r="BE17">
        <v>416.1</v>
      </c>
    </row>
    <row r="18" spans="9:57" x14ac:dyDescent="0.25">
      <c r="I18">
        <v>4</v>
      </c>
      <c r="J18" t="s">
        <v>530</v>
      </c>
      <c r="K18" t="s">
        <v>24636</v>
      </c>
      <c r="L18">
        <v>100111</v>
      </c>
      <c r="M18" t="s">
        <v>8285</v>
      </c>
      <c r="N18">
        <v>100111003</v>
      </c>
      <c r="O18" t="s">
        <v>13816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9:57" x14ac:dyDescent="0.25">
      <c r="I19">
        <v>4</v>
      </c>
      <c r="J19" t="s">
        <v>530</v>
      </c>
      <c r="K19" t="s">
        <v>24637</v>
      </c>
      <c r="L19">
        <v>100111</v>
      </c>
      <c r="M19" t="s">
        <v>8285</v>
      </c>
      <c r="N19">
        <v>100111003</v>
      </c>
      <c r="O19" t="s">
        <v>13816</v>
      </c>
      <c r="P19">
        <v>1</v>
      </c>
      <c r="Q19">
        <v>4487</v>
      </c>
      <c r="R19">
        <v>5636</v>
      </c>
      <c r="S19">
        <v>6289</v>
      </c>
      <c r="T19">
        <v>4961</v>
      </c>
      <c r="U19">
        <v>6522</v>
      </c>
      <c r="V19">
        <v>4851</v>
      </c>
      <c r="W19">
        <v>5668</v>
      </c>
      <c r="X19">
        <v>2583</v>
      </c>
      <c r="Y19">
        <v>6800</v>
      </c>
      <c r="Z19">
        <v>12878</v>
      </c>
      <c r="AA19">
        <v>3548</v>
      </c>
      <c r="AB19">
        <v>2809.9</v>
      </c>
      <c r="AC19">
        <v>6637.2</v>
      </c>
      <c r="AD19">
        <v>6049.3</v>
      </c>
      <c r="AE19">
        <v>9144.7000000000007</v>
      </c>
      <c r="AF19">
        <v>0</v>
      </c>
      <c r="AG19">
        <v>1424.7</v>
      </c>
      <c r="AH19">
        <v>1597.6</v>
      </c>
      <c r="AI19">
        <v>2173.8000000000002</v>
      </c>
      <c r="AJ19">
        <v>3029.6</v>
      </c>
      <c r="AK19">
        <v>2391.6</v>
      </c>
      <c r="AL19">
        <v>4329</v>
      </c>
      <c r="AM19">
        <v>5265.9</v>
      </c>
      <c r="AN19">
        <v>6445.4</v>
      </c>
      <c r="AO19">
        <v>5840</v>
      </c>
      <c r="AP19">
        <v>3595.5</v>
      </c>
      <c r="AQ19">
        <v>2646</v>
      </c>
      <c r="AR19">
        <v>4636.1000000000004</v>
      </c>
      <c r="AS19">
        <v>5625</v>
      </c>
      <c r="AT19">
        <v>1420.4</v>
      </c>
      <c r="AU19">
        <v>1583.4</v>
      </c>
      <c r="AV19">
        <v>2964</v>
      </c>
      <c r="AW19">
        <v>610.04999999999995</v>
      </c>
      <c r="AX19">
        <v>246.79000000000002</v>
      </c>
      <c r="AY19">
        <v>115.6</v>
      </c>
      <c r="AZ19">
        <v>56.5</v>
      </c>
      <c r="BA19">
        <v>442.4</v>
      </c>
      <c r="BB19">
        <v>283.64999999999998</v>
      </c>
      <c r="BC19">
        <v>549.79999999999995</v>
      </c>
      <c r="BD19">
        <v>599.79999999999995</v>
      </c>
      <c r="BE19">
        <v>416.1</v>
      </c>
    </row>
    <row r="20" spans="9:57" x14ac:dyDescent="0.25">
      <c r="I20">
        <v>4</v>
      </c>
      <c r="J20" t="s">
        <v>530</v>
      </c>
      <c r="K20" t="s">
        <v>15252</v>
      </c>
      <c r="L20">
        <v>100114</v>
      </c>
      <c r="M20" t="s">
        <v>8606</v>
      </c>
      <c r="N20">
        <v>100114001</v>
      </c>
      <c r="O20" t="s">
        <v>15252</v>
      </c>
      <c r="P20">
        <v>1</v>
      </c>
      <c r="Q20">
        <v>54709</v>
      </c>
      <c r="R20">
        <v>68572</v>
      </c>
      <c r="S20">
        <v>82460</v>
      </c>
      <c r="T20">
        <v>52293</v>
      </c>
      <c r="U20">
        <v>104689</v>
      </c>
      <c r="V20">
        <v>27966</v>
      </c>
      <c r="W20">
        <v>84762</v>
      </c>
      <c r="X20">
        <v>98300</v>
      </c>
      <c r="Y20">
        <v>112777</v>
      </c>
      <c r="Z20">
        <v>168480</v>
      </c>
      <c r="AA20">
        <v>99917</v>
      </c>
      <c r="AB20">
        <v>117229.4</v>
      </c>
      <c r="AC20">
        <v>131332</v>
      </c>
      <c r="AD20">
        <v>105507.8</v>
      </c>
      <c r="AE20">
        <v>149703.9</v>
      </c>
      <c r="AF20">
        <v>0</v>
      </c>
      <c r="AG20">
        <v>121752.9</v>
      </c>
      <c r="AH20">
        <v>123839.6</v>
      </c>
      <c r="AI20">
        <v>86902.8</v>
      </c>
      <c r="AJ20">
        <v>137281.4</v>
      </c>
      <c r="AK20">
        <v>159122.6</v>
      </c>
      <c r="AL20">
        <v>129519.6</v>
      </c>
      <c r="AM20">
        <v>131241.4</v>
      </c>
      <c r="AN20">
        <v>110721.3</v>
      </c>
      <c r="AO20">
        <v>109620</v>
      </c>
      <c r="AP20">
        <v>106540.8</v>
      </c>
      <c r="AQ20">
        <v>120464.5</v>
      </c>
      <c r="AR20">
        <v>56405.8</v>
      </c>
      <c r="AS20">
        <v>66880</v>
      </c>
      <c r="AT20">
        <v>51591.1</v>
      </c>
      <c r="AU20">
        <v>78466.3</v>
      </c>
      <c r="AV20">
        <v>75516</v>
      </c>
      <c r="AW20">
        <v>41067.300000000003</v>
      </c>
      <c r="AX20">
        <v>51863.119903167018</v>
      </c>
      <c r="AY20">
        <v>47235.5</v>
      </c>
      <c r="AZ20">
        <v>43406.3</v>
      </c>
      <c r="BA20">
        <v>54372.1</v>
      </c>
      <c r="BB20">
        <v>54517.979999999996</v>
      </c>
      <c r="BC20">
        <v>60645.8</v>
      </c>
      <c r="BD20">
        <v>57868.1</v>
      </c>
      <c r="BE20">
        <v>44507.3</v>
      </c>
    </row>
    <row r="21" spans="9:57" x14ac:dyDescent="0.25">
      <c r="I21">
        <v>4</v>
      </c>
      <c r="J21" t="s">
        <v>530</v>
      </c>
      <c r="K21" t="s">
        <v>24638</v>
      </c>
      <c r="L21">
        <v>100110</v>
      </c>
      <c r="M21" t="s">
        <v>8269</v>
      </c>
      <c r="N21">
        <v>100110002</v>
      </c>
      <c r="O21" t="s">
        <v>14514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13.777158027554909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9:57" x14ac:dyDescent="0.25">
      <c r="I22">
        <v>4</v>
      </c>
      <c r="J22" t="s">
        <v>530</v>
      </c>
      <c r="K22" t="s">
        <v>24639</v>
      </c>
      <c r="L22">
        <v>100110</v>
      </c>
      <c r="M22" t="s">
        <v>8269</v>
      </c>
      <c r="N22">
        <v>100110002</v>
      </c>
      <c r="O22" t="s">
        <v>14514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9:57" x14ac:dyDescent="0.25">
      <c r="I23">
        <v>4</v>
      </c>
      <c r="J23" t="s">
        <v>530</v>
      </c>
      <c r="K23" t="s">
        <v>24640</v>
      </c>
      <c r="L23">
        <v>100110</v>
      </c>
      <c r="M23" t="s">
        <v>8269</v>
      </c>
      <c r="N23">
        <v>100110002</v>
      </c>
      <c r="O23" t="s">
        <v>14514</v>
      </c>
      <c r="P23">
        <v>1</v>
      </c>
      <c r="Q23">
        <v>2756</v>
      </c>
      <c r="R23">
        <v>4221</v>
      </c>
      <c r="S23">
        <v>4363</v>
      </c>
      <c r="T23">
        <v>1767</v>
      </c>
      <c r="U23">
        <v>2603</v>
      </c>
      <c r="V23">
        <v>2211</v>
      </c>
      <c r="W23">
        <v>2282</v>
      </c>
      <c r="X23">
        <v>1720</v>
      </c>
      <c r="Y23">
        <v>2870</v>
      </c>
      <c r="Z23">
        <v>2630</v>
      </c>
      <c r="AA23">
        <v>1668</v>
      </c>
      <c r="AB23">
        <v>1612</v>
      </c>
      <c r="AC23">
        <v>2636</v>
      </c>
      <c r="AD23">
        <v>1544.1</v>
      </c>
      <c r="AE23">
        <v>1321.5</v>
      </c>
      <c r="AF23">
        <v>0</v>
      </c>
      <c r="AG23">
        <v>801.6</v>
      </c>
      <c r="AH23">
        <v>294.3</v>
      </c>
      <c r="AI23">
        <v>601.9</v>
      </c>
      <c r="AJ23">
        <v>451.2</v>
      </c>
      <c r="AK23">
        <v>744.6</v>
      </c>
      <c r="AL23">
        <v>1510.5</v>
      </c>
      <c r="AM23">
        <v>794.6</v>
      </c>
      <c r="AN23">
        <v>812</v>
      </c>
      <c r="AO23">
        <v>754</v>
      </c>
      <c r="AP23">
        <v>642.4</v>
      </c>
      <c r="AQ23">
        <v>799.5</v>
      </c>
      <c r="AR23">
        <v>383.1</v>
      </c>
      <c r="AS23">
        <v>442</v>
      </c>
      <c r="AT23">
        <v>381.5</v>
      </c>
      <c r="AU23">
        <v>381.5</v>
      </c>
      <c r="AV23">
        <v>382</v>
      </c>
      <c r="AW23">
        <v>0</v>
      </c>
      <c r="AX23">
        <v>13.777158027554909</v>
      </c>
      <c r="AY23">
        <v>34.5</v>
      </c>
      <c r="AZ23">
        <v>0</v>
      </c>
      <c r="BA23">
        <v>22.9</v>
      </c>
      <c r="BB23">
        <v>9.02</v>
      </c>
      <c r="BC23">
        <v>105.6</v>
      </c>
      <c r="BD23">
        <v>0</v>
      </c>
      <c r="BE23">
        <v>0</v>
      </c>
    </row>
    <row r="24" spans="9:57" x14ac:dyDescent="0.25">
      <c r="I24">
        <v>4</v>
      </c>
      <c r="J24" t="s">
        <v>530</v>
      </c>
      <c r="K24" t="s">
        <v>13826</v>
      </c>
      <c r="L24">
        <v>100113</v>
      </c>
      <c r="M24" t="s">
        <v>8570</v>
      </c>
      <c r="N24">
        <v>100113003</v>
      </c>
      <c r="O24" t="s">
        <v>13826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9:57" x14ac:dyDescent="0.25">
      <c r="I25">
        <v>4</v>
      </c>
      <c r="J25" t="s">
        <v>530</v>
      </c>
      <c r="K25" t="s">
        <v>8637</v>
      </c>
      <c r="L25">
        <v>100114</v>
      </c>
      <c r="M25" t="s">
        <v>8606</v>
      </c>
      <c r="N25">
        <v>100114011</v>
      </c>
      <c r="O25" t="s">
        <v>8637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9:57" x14ac:dyDescent="0.25">
      <c r="I26">
        <v>4</v>
      </c>
      <c r="J26" t="s">
        <v>530</v>
      </c>
      <c r="K26" t="s">
        <v>8571</v>
      </c>
      <c r="L26">
        <v>100113</v>
      </c>
      <c r="M26" t="s">
        <v>8570</v>
      </c>
      <c r="N26">
        <v>100113005</v>
      </c>
      <c r="O26" t="s">
        <v>8571</v>
      </c>
      <c r="P26">
        <v>1</v>
      </c>
      <c r="Q26">
        <v>481.34</v>
      </c>
      <c r="R26">
        <v>377.83100000000002</v>
      </c>
      <c r="S26">
        <v>368.20600000000002</v>
      </c>
      <c r="T26">
        <v>436.39600000000002</v>
      </c>
      <c r="U26">
        <v>494.90899999999999</v>
      </c>
      <c r="V26">
        <v>545.15899999999999</v>
      </c>
      <c r="W26">
        <v>554</v>
      </c>
      <c r="X26">
        <v>574.274</v>
      </c>
      <c r="Y26">
        <v>558</v>
      </c>
      <c r="Z26">
        <v>710</v>
      </c>
      <c r="AA26">
        <v>761</v>
      </c>
      <c r="AB26">
        <v>752.3</v>
      </c>
      <c r="AC26">
        <v>719</v>
      </c>
      <c r="AD26">
        <v>722.5</v>
      </c>
      <c r="AE26">
        <v>738.78</v>
      </c>
      <c r="AF26">
        <v>528.76599999999996</v>
      </c>
      <c r="AG26">
        <v>257</v>
      </c>
      <c r="AH26">
        <v>126.3</v>
      </c>
      <c r="AI26">
        <v>206.7</v>
      </c>
      <c r="AJ26">
        <v>265.39999999999998</v>
      </c>
      <c r="AK26">
        <v>165.1</v>
      </c>
      <c r="AL26">
        <v>173.5</v>
      </c>
      <c r="AM26">
        <v>84</v>
      </c>
      <c r="AN26">
        <v>155.9</v>
      </c>
      <c r="AO26">
        <v>56</v>
      </c>
      <c r="AP26">
        <v>109.2</v>
      </c>
      <c r="AQ26">
        <v>63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9:57" x14ac:dyDescent="0.25">
      <c r="I27">
        <v>4</v>
      </c>
      <c r="J27" t="s">
        <v>530</v>
      </c>
      <c r="K27" t="s">
        <v>24612</v>
      </c>
      <c r="L27">
        <v>100112</v>
      </c>
      <c r="M27" t="s">
        <v>8326</v>
      </c>
      <c r="N27">
        <v>100112020</v>
      </c>
      <c r="O27" t="s">
        <v>8402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9:57" x14ac:dyDescent="0.25">
      <c r="I28">
        <v>4</v>
      </c>
      <c r="J28" t="s">
        <v>530</v>
      </c>
      <c r="K28" t="s">
        <v>24641</v>
      </c>
      <c r="L28">
        <v>100111</v>
      </c>
      <c r="M28" t="s">
        <v>8285</v>
      </c>
      <c r="N28">
        <v>100111002</v>
      </c>
      <c r="O28" t="s">
        <v>14519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61.6</v>
      </c>
      <c r="BD28">
        <v>0</v>
      </c>
      <c r="BE28">
        <v>0</v>
      </c>
    </row>
    <row r="29" spans="9:57" x14ac:dyDescent="0.25">
      <c r="I29">
        <v>4</v>
      </c>
      <c r="J29" t="s">
        <v>530</v>
      </c>
      <c r="K29" t="s">
        <v>24642</v>
      </c>
      <c r="L29">
        <v>100111</v>
      </c>
      <c r="M29" t="s">
        <v>8285</v>
      </c>
      <c r="N29">
        <v>100111002</v>
      </c>
      <c r="O29" t="s">
        <v>14519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959.87119662730106</v>
      </c>
      <c r="AY29">
        <v>1134.4000000000001</v>
      </c>
      <c r="AZ29">
        <v>247.6</v>
      </c>
      <c r="BA29">
        <v>340.3</v>
      </c>
      <c r="BB29">
        <v>126.79</v>
      </c>
      <c r="BC29">
        <v>131</v>
      </c>
      <c r="BD29">
        <v>56.5</v>
      </c>
      <c r="BE29">
        <v>0</v>
      </c>
    </row>
    <row r="30" spans="9:57" x14ac:dyDescent="0.25">
      <c r="I30">
        <v>4</v>
      </c>
      <c r="J30" t="s">
        <v>530</v>
      </c>
      <c r="K30" t="s">
        <v>24643</v>
      </c>
      <c r="L30">
        <v>100111</v>
      </c>
      <c r="M30" t="s">
        <v>8285</v>
      </c>
      <c r="N30">
        <v>100111002</v>
      </c>
      <c r="O30" t="s">
        <v>14519</v>
      </c>
      <c r="P30">
        <v>1</v>
      </c>
      <c r="Q30">
        <v>17235</v>
      </c>
      <c r="R30">
        <v>16552</v>
      </c>
      <c r="S30">
        <v>20534</v>
      </c>
      <c r="T30">
        <v>16783</v>
      </c>
      <c r="U30">
        <v>23208</v>
      </c>
      <c r="V30">
        <v>41832</v>
      </c>
      <c r="W30">
        <v>27280</v>
      </c>
      <c r="X30">
        <v>35587</v>
      </c>
      <c r="Y30">
        <v>23863</v>
      </c>
      <c r="Z30">
        <v>27920</v>
      </c>
      <c r="AA30">
        <v>23784</v>
      </c>
      <c r="AB30">
        <v>11119</v>
      </c>
      <c r="AC30">
        <v>22528.2</v>
      </c>
      <c r="AD30">
        <v>12140</v>
      </c>
      <c r="AE30">
        <v>7183</v>
      </c>
      <c r="AF30">
        <v>0</v>
      </c>
      <c r="AG30">
        <v>3084.1</v>
      </c>
      <c r="AH30">
        <v>5029.3999999999996</v>
      </c>
      <c r="AI30">
        <v>8771.9</v>
      </c>
      <c r="AJ30">
        <v>6894.9</v>
      </c>
      <c r="AK30">
        <v>3332.9</v>
      </c>
      <c r="AL30">
        <v>7959.7</v>
      </c>
      <c r="AM30">
        <v>7847.7</v>
      </c>
      <c r="AN30">
        <v>16141.3</v>
      </c>
      <c r="AO30">
        <v>14000</v>
      </c>
      <c r="AP30">
        <v>15058.8</v>
      </c>
      <c r="AQ30">
        <v>7773.6</v>
      </c>
      <c r="AR30">
        <v>4899.1000000000004</v>
      </c>
      <c r="AS30">
        <v>9144</v>
      </c>
      <c r="AT30">
        <v>14299</v>
      </c>
      <c r="AU30">
        <v>8103.8</v>
      </c>
      <c r="AV30">
        <v>5251</v>
      </c>
      <c r="AW30">
        <v>4426.1000000000004</v>
      </c>
      <c r="AX30">
        <v>959.87119662730106</v>
      </c>
      <c r="AY30">
        <v>1134.4000000000001</v>
      </c>
      <c r="AZ30">
        <v>247.6</v>
      </c>
      <c r="BA30">
        <v>340.3</v>
      </c>
      <c r="BB30">
        <v>126.79</v>
      </c>
      <c r="BC30">
        <v>192.6</v>
      </c>
      <c r="BD30">
        <v>56.5</v>
      </c>
      <c r="BE30">
        <v>0</v>
      </c>
    </row>
    <row r="31" spans="9:57" x14ac:dyDescent="0.25">
      <c r="I31">
        <v>4</v>
      </c>
      <c r="J31" t="s">
        <v>530</v>
      </c>
      <c r="K31" t="s">
        <v>8321</v>
      </c>
      <c r="L31">
        <v>100111</v>
      </c>
      <c r="M31" t="s">
        <v>8285</v>
      </c>
      <c r="N31">
        <v>100111012</v>
      </c>
      <c r="O31" t="s">
        <v>8321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9:57" x14ac:dyDescent="0.25">
      <c r="I32">
        <v>5</v>
      </c>
      <c r="J32" t="s">
        <v>548</v>
      </c>
      <c r="K32" t="s">
        <v>24611</v>
      </c>
      <c r="L32">
        <v>100112</v>
      </c>
      <c r="M32" t="s">
        <v>8326</v>
      </c>
      <c r="N32">
        <v>100112010</v>
      </c>
      <c r="O32" t="s">
        <v>8352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9:57" x14ac:dyDescent="0.25">
      <c r="I33">
        <v>5</v>
      </c>
      <c r="J33" t="s">
        <v>548</v>
      </c>
      <c r="K33" t="s">
        <v>15237</v>
      </c>
      <c r="L33">
        <v>100111</v>
      </c>
      <c r="M33" t="s">
        <v>8285</v>
      </c>
      <c r="N33">
        <v>100111001</v>
      </c>
      <c r="O33" t="s">
        <v>15237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9:57" x14ac:dyDescent="0.25">
      <c r="I34">
        <v>5</v>
      </c>
      <c r="J34" t="s">
        <v>548</v>
      </c>
      <c r="K34" t="s">
        <v>24624</v>
      </c>
      <c r="L34">
        <v>100110</v>
      </c>
      <c r="M34" t="s">
        <v>8269</v>
      </c>
      <c r="N34">
        <v>100110006</v>
      </c>
      <c r="O34" t="s">
        <v>8275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63</v>
      </c>
      <c r="BA34">
        <v>23.6</v>
      </c>
      <c r="BB34">
        <v>0</v>
      </c>
      <c r="BC34">
        <v>0</v>
      </c>
      <c r="BD34">
        <v>0</v>
      </c>
      <c r="BE34">
        <v>0</v>
      </c>
    </row>
    <row r="35" spans="9:57" x14ac:dyDescent="0.25">
      <c r="I35">
        <v>5</v>
      </c>
      <c r="J35" t="s">
        <v>548</v>
      </c>
      <c r="K35" t="s">
        <v>8286</v>
      </c>
      <c r="L35">
        <v>100111</v>
      </c>
      <c r="M35" t="s">
        <v>8285</v>
      </c>
      <c r="N35">
        <v>100111005</v>
      </c>
      <c r="O35" t="s">
        <v>8286</v>
      </c>
      <c r="P35">
        <v>1</v>
      </c>
      <c r="Q35">
        <v>0</v>
      </c>
      <c r="R35">
        <v>13</v>
      </c>
      <c r="S35">
        <v>528</v>
      </c>
      <c r="T35">
        <v>80</v>
      </c>
      <c r="U35">
        <v>0</v>
      </c>
      <c r="V35">
        <v>634</v>
      </c>
      <c r="W35">
        <v>35</v>
      </c>
      <c r="X35">
        <v>295</v>
      </c>
      <c r="Y35">
        <v>176</v>
      </c>
      <c r="Z35">
        <v>161</v>
      </c>
      <c r="AA35">
        <v>86</v>
      </c>
      <c r="AB35">
        <v>176.5</v>
      </c>
      <c r="AC35">
        <v>1036.8</v>
      </c>
      <c r="AD35">
        <v>36.299999999999997</v>
      </c>
      <c r="AE35">
        <v>51</v>
      </c>
      <c r="AF35">
        <v>0</v>
      </c>
      <c r="AG35">
        <v>1163.3</v>
      </c>
      <c r="AH35">
        <v>1256.3</v>
      </c>
      <c r="AI35">
        <v>645.1</v>
      </c>
      <c r="AJ35">
        <v>0</v>
      </c>
      <c r="AK35">
        <v>2334.1</v>
      </c>
      <c r="AL35">
        <v>387.2</v>
      </c>
      <c r="AM35">
        <v>560</v>
      </c>
      <c r="AN35">
        <v>1115.8</v>
      </c>
      <c r="AO35">
        <v>1134</v>
      </c>
      <c r="AP35">
        <v>243</v>
      </c>
      <c r="AQ35">
        <v>201.6</v>
      </c>
      <c r="AR35">
        <v>1663.5</v>
      </c>
      <c r="AS35">
        <v>2304</v>
      </c>
      <c r="AT35">
        <v>278.89999999999998</v>
      </c>
      <c r="AU35">
        <v>525.1</v>
      </c>
      <c r="AV35">
        <v>0</v>
      </c>
      <c r="AW35">
        <v>102</v>
      </c>
      <c r="AX35">
        <v>1041.2857168631294</v>
      </c>
      <c r="AY35">
        <v>48.410000000000004</v>
      </c>
      <c r="AZ35">
        <v>0</v>
      </c>
      <c r="BA35">
        <v>110.2</v>
      </c>
      <c r="BB35">
        <v>189</v>
      </c>
      <c r="BC35">
        <v>0</v>
      </c>
      <c r="BD35">
        <v>526.20000000000005</v>
      </c>
      <c r="BE35">
        <v>0</v>
      </c>
    </row>
    <row r="36" spans="9:57" x14ac:dyDescent="0.25">
      <c r="I36">
        <v>5</v>
      </c>
      <c r="J36" t="s">
        <v>548</v>
      </c>
      <c r="K36" t="s">
        <v>24626</v>
      </c>
      <c r="L36">
        <v>100111</v>
      </c>
      <c r="M36" t="s">
        <v>8285</v>
      </c>
      <c r="N36">
        <v>100111004</v>
      </c>
      <c r="O36" t="s">
        <v>13117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9:57" x14ac:dyDescent="0.25">
      <c r="I37">
        <v>5</v>
      </c>
      <c r="J37" t="s">
        <v>548</v>
      </c>
      <c r="K37" t="s">
        <v>24627</v>
      </c>
      <c r="L37">
        <v>100111</v>
      </c>
      <c r="M37" t="s">
        <v>8285</v>
      </c>
      <c r="N37">
        <v>100111004</v>
      </c>
      <c r="O37" t="s">
        <v>13117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1.8</v>
      </c>
      <c r="AZ37">
        <v>0</v>
      </c>
      <c r="BA37">
        <v>506.9</v>
      </c>
      <c r="BB37">
        <v>0</v>
      </c>
      <c r="BC37">
        <v>2550.0899999999997</v>
      </c>
      <c r="BD37">
        <v>0</v>
      </c>
      <c r="BE37">
        <v>0</v>
      </c>
    </row>
    <row r="38" spans="9:57" x14ac:dyDescent="0.25">
      <c r="I38">
        <v>5</v>
      </c>
      <c r="J38" t="s">
        <v>548</v>
      </c>
      <c r="K38" t="s">
        <v>24628</v>
      </c>
      <c r="L38">
        <v>100111</v>
      </c>
      <c r="M38" t="s">
        <v>8285</v>
      </c>
      <c r="N38">
        <v>100111004</v>
      </c>
      <c r="O38" t="s">
        <v>13117</v>
      </c>
      <c r="P38">
        <v>1</v>
      </c>
      <c r="Q38">
        <v>2404</v>
      </c>
      <c r="R38">
        <v>2501</v>
      </c>
      <c r="S38">
        <v>7695</v>
      </c>
      <c r="T38">
        <v>2076</v>
      </c>
      <c r="U38">
        <v>4012</v>
      </c>
      <c r="V38">
        <v>2291</v>
      </c>
      <c r="W38">
        <v>733</v>
      </c>
      <c r="X38">
        <v>724</v>
      </c>
      <c r="Y38">
        <v>433</v>
      </c>
      <c r="Z38">
        <v>302</v>
      </c>
      <c r="AA38">
        <v>945</v>
      </c>
      <c r="AB38">
        <v>1571.2</v>
      </c>
      <c r="AC38">
        <v>848.5</v>
      </c>
      <c r="AD38">
        <v>1232</v>
      </c>
      <c r="AE38">
        <v>183.5</v>
      </c>
      <c r="AF38">
        <v>0</v>
      </c>
      <c r="AG38">
        <v>774.3</v>
      </c>
      <c r="AH38">
        <v>507.5</v>
      </c>
      <c r="AI38">
        <v>605.4</v>
      </c>
      <c r="AJ38">
        <v>0</v>
      </c>
      <c r="AK38">
        <v>0</v>
      </c>
      <c r="AL38">
        <v>201.6</v>
      </c>
      <c r="AM38">
        <v>171.4</v>
      </c>
      <c r="AN38">
        <v>165</v>
      </c>
      <c r="AO38">
        <v>277.2</v>
      </c>
      <c r="AP38">
        <v>0</v>
      </c>
      <c r="AQ38">
        <v>775</v>
      </c>
      <c r="AR38">
        <v>427.7</v>
      </c>
      <c r="AS38">
        <v>484</v>
      </c>
      <c r="AT38">
        <v>1659.1</v>
      </c>
      <c r="AU38">
        <v>0</v>
      </c>
      <c r="AV38">
        <v>0</v>
      </c>
      <c r="AW38">
        <v>0</v>
      </c>
      <c r="AX38">
        <v>0</v>
      </c>
      <c r="AY38">
        <v>1.8</v>
      </c>
      <c r="AZ38">
        <v>0</v>
      </c>
      <c r="BA38">
        <v>506.9</v>
      </c>
      <c r="BB38">
        <v>0</v>
      </c>
      <c r="BC38">
        <v>2550.0899999999997</v>
      </c>
      <c r="BD38">
        <v>0</v>
      </c>
      <c r="BE38">
        <v>0</v>
      </c>
    </row>
    <row r="39" spans="9:57" x14ac:dyDescent="0.25">
      <c r="I39">
        <v>5</v>
      </c>
      <c r="J39" t="s">
        <v>548</v>
      </c>
      <c r="K39" t="s">
        <v>8291</v>
      </c>
      <c r="L39">
        <v>100111</v>
      </c>
      <c r="M39" t="s">
        <v>8285</v>
      </c>
      <c r="N39">
        <v>100111006</v>
      </c>
      <c r="O39" t="s">
        <v>8291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9:57" x14ac:dyDescent="0.25">
      <c r="I40">
        <v>5</v>
      </c>
      <c r="J40" t="s">
        <v>548</v>
      </c>
      <c r="K40" t="s">
        <v>24629</v>
      </c>
      <c r="L40">
        <v>100112</v>
      </c>
      <c r="M40" t="s">
        <v>8326</v>
      </c>
      <c r="N40">
        <v>100112022</v>
      </c>
      <c r="O40" t="s">
        <v>8412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9:57" x14ac:dyDescent="0.25">
      <c r="I41">
        <v>5</v>
      </c>
      <c r="J41" t="s">
        <v>548</v>
      </c>
      <c r="K41" t="s">
        <v>24630</v>
      </c>
      <c r="L41">
        <v>100110</v>
      </c>
      <c r="M41" t="s">
        <v>8269</v>
      </c>
      <c r="N41">
        <v>100110005</v>
      </c>
      <c r="O41" t="s">
        <v>8270</v>
      </c>
      <c r="P41">
        <v>1</v>
      </c>
      <c r="Q41">
        <v>46</v>
      </c>
      <c r="R41">
        <v>16</v>
      </c>
      <c r="S41">
        <v>0</v>
      </c>
      <c r="T41">
        <v>0</v>
      </c>
      <c r="U41">
        <v>0</v>
      </c>
      <c r="V41">
        <v>2001</v>
      </c>
      <c r="W41">
        <v>279</v>
      </c>
      <c r="X41">
        <v>2611</v>
      </c>
      <c r="Y41">
        <v>1900</v>
      </c>
      <c r="Z41">
        <v>551</v>
      </c>
      <c r="AA41">
        <v>396</v>
      </c>
      <c r="AB41">
        <v>445</v>
      </c>
      <c r="AC41">
        <v>1261</v>
      </c>
      <c r="AD41">
        <v>494.8</v>
      </c>
      <c r="AE41">
        <v>309.39999999999998</v>
      </c>
      <c r="AF41">
        <v>0</v>
      </c>
      <c r="AG41">
        <v>252.5</v>
      </c>
      <c r="AH41">
        <v>339.4</v>
      </c>
      <c r="AI41">
        <v>389.3</v>
      </c>
      <c r="AJ41">
        <v>0</v>
      </c>
      <c r="AK41">
        <v>2421.4</v>
      </c>
      <c r="AL41">
        <v>1714.6</v>
      </c>
      <c r="AM41">
        <v>950.7</v>
      </c>
      <c r="AN41">
        <v>399</v>
      </c>
      <c r="AO41">
        <v>396.5</v>
      </c>
      <c r="AP41">
        <v>0</v>
      </c>
      <c r="AQ41">
        <v>38.5</v>
      </c>
      <c r="AR41">
        <v>2683</v>
      </c>
      <c r="AS41">
        <v>237</v>
      </c>
      <c r="AT41">
        <v>246.3</v>
      </c>
      <c r="AU41">
        <v>445.4</v>
      </c>
      <c r="AV41">
        <v>105</v>
      </c>
      <c r="AW41">
        <v>77.22</v>
      </c>
      <c r="AX41">
        <v>159.14336307789034</v>
      </c>
      <c r="AY41">
        <v>24.36</v>
      </c>
      <c r="AZ41">
        <v>0</v>
      </c>
      <c r="BA41">
        <v>2.2999999999999998</v>
      </c>
      <c r="BB41">
        <v>0</v>
      </c>
      <c r="BC41">
        <v>0</v>
      </c>
      <c r="BD41">
        <v>0</v>
      </c>
      <c r="BE41">
        <v>0</v>
      </c>
    </row>
    <row r="42" spans="9:57" x14ac:dyDescent="0.25">
      <c r="I42">
        <v>5</v>
      </c>
      <c r="J42" t="s">
        <v>548</v>
      </c>
      <c r="K42" t="s">
        <v>24631</v>
      </c>
      <c r="L42">
        <v>100110</v>
      </c>
      <c r="M42" t="s">
        <v>8269</v>
      </c>
      <c r="N42">
        <v>100110003</v>
      </c>
      <c r="O42" t="s">
        <v>13811</v>
      </c>
      <c r="P42">
        <v>1</v>
      </c>
      <c r="Q42">
        <v>46</v>
      </c>
      <c r="R42">
        <v>13</v>
      </c>
      <c r="S42">
        <v>50</v>
      </c>
      <c r="T42">
        <v>0</v>
      </c>
      <c r="U42">
        <v>3</v>
      </c>
      <c r="V42">
        <v>605</v>
      </c>
      <c r="W42">
        <v>250</v>
      </c>
      <c r="X42">
        <v>758</v>
      </c>
      <c r="Y42">
        <v>304</v>
      </c>
      <c r="Z42">
        <v>159</v>
      </c>
      <c r="AA42">
        <v>3</v>
      </c>
      <c r="AB42">
        <v>3</v>
      </c>
      <c r="AC42">
        <v>372</v>
      </c>
      <c r="AD42">
        <v>36.200000000000003</v>
      </c>
      <c r="AE42">
        <v>18.399999999999999</v>
      </c>
      <c r="AF42">
        <v>0</v>
      </c>
      <c r="AG42">
        <v>0</v>
      </c>
      <c r="AH42">
        <v>18.2</v>
      </c>
      <c r="AI42">
        <v>0</v>
      </c>
      <c r="AJ42">
        <v>0</v>
      </c>
      <c r="AK42">
        <v>14.1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</v>
      </c>
      <c r="AR42">
        <v>41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2.1819149185717528</v>
      </c>
      <c r="AY42">
        <v>1.9799999999999998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9:57" x14ac:dyDescent="0.25">
      <c r="I43">
        <v>5</v>
      </c>
      <c r="J43" t="s">
        <v>548</v>
      </c>
      <c r="K43" t="s">
        <v>24632</v>
      </c>
      <c r="L43">
        <v>100113</v>
      </c>
      <c r="M43" t="s">
        <v>8570</v>
      </c>
      <c r="N43">
        <v>100113001</v>
      </c>
      <c r="O43" t="s">
        <v>15247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9:57" x14ac:dyDescent="0.25">
      <c r="I44">
        <v>5</v>
      </c>
      <c r="J44" t="s">
        <v>548</v>
      </c>
      <c r="K44" t="s">
        <v>24633</v>
      </c>
      <c r="L44">
        <v>100113</v>
      </c>
      <c r="M44" t="s">
        <v>8570</v>
      </c>
      <c r="N44">
        <v>100113001</v>
      </c>
      <c r="O44" t="s">
        <v>15247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9:57" x14ac:dyDescent="0.25">
      <c r="I45">
        <v>5</v>
      </c>
      <c r="J45" t="s">
        <v>548</v>
      </c>
      <c r="K45" t="s">
        <v>24634</v>
      </c>
      <c r="L45">
        <v>100113</v>
      </c>
      <c r="M45" t="s">
        <v>8570</v>
      </c>
      <c r="N45">
        <v>100113001</v>
      </c>
      <c r="O45" t="s">
        <v>15247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9:57" x14ac:dyDescent="0.25">
      <c r="I46">
        <v>5</v>
      </c>
      <c r="J46" t="s">
        <v>548</v>
      </c>
      <c r="K46" t="s">
        <v>14529</v>
      </c>
      <c r="L46">
        <v>100113</v>
      </c>
      <c r="M46" t="s">
        <v>8570</v>
      </c>
      <c r="N46">
        <v>100113002</v>
      </c>
      <c r="O46" t="s">
        <v>14529</v>
      </c>
      <c r="P46">
        <v>1</v>
      </c>
      <c r="Q46">
        <v>106</v>
      </c>
      <c r="R46">
        <v>0</v>
      </c>
      <c r="S46">
        <v>20</v>
      </c>
      <c r="T46">
        <v>7</v>
      </c>
      <c r="U46">
        <v>0</v>
      </c>
      <c r="V46">
        <v>45</v>
      </c>
      <c r="W46">
        <v>106</v>
      </c>
      <c r="X46">
        <v>1627</v>
      </c>
      <c r="Y46">
        <v>1471</v>
      </c>
      <c r="Z46">
        <v>501</v>
      </c>
      <c r="AA46">
        <v>800</v>
      </c>
      <c r="AB46">
        <v>186</v>
      </c>
      <c r="AC46">
        <v>1419</v>
      </c>
      <c r="AD46">
        <v>732.4</v>
      </c>
      <c r="AE46">
        <v>56.6</v>
      </c>
      <c r="AF46">
        <v>0</v>
      </c>
      <c r="AG46">
        <v>184.5</v>
      </c>
      <c r="AH46">
        <v>9.5</v>
      </c>
      <c r="AI46">
        <v>82.7</v>
      </c>
      <c r="AJ46">
        <v>35.1</v>
      </c>
      <c r="AK46">
        <v>0</v>
      </c>
      <c r="AL46">
        <v>0</v>
      </c>
      <c r="AM46">
        <v>0</v>
      </c>
      <c r="AN46">
        <v>105</v>
      </c>
      <c r="AO46">
        <v>105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55.5</v>
      </c>
      <c r="AX46">
        <v>0</v>
      </c>
      <c r="AY46">
        <v>65.52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9:57" x14ac:dyDescent="0.25">
      <c r="I47">
        <v>5</v>
      </c>
      <c r="J47" t="s">
        <v>548</v>
      </c>
      <c r="K47" t="s">
        <v>24635</v>
      </c>
      <c r="L47">
        <v>100111</v>
      </c>
      <c r="M47" t="s">
        <v>8285</v>
      </c>
      <c r="N47">
        <v>100111003</v>
      </c>
      <c r="O47" t="s">
        <v>13816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15247.183113874373</v>
      </c>
      <c r="AY47">
        <v>10780.32</v>
      </c>
      <c r="AZ47">
        <v>8500.7999999999993</v>
      </c>
      <c r="BA47">
        <v>7963.5</v>
      </c>
      <c r="BB47">
        <v>9238.84</v>
      </c>
      <c r="BC47">
        <v>13317.6</v>
      </c>
      <c r="BD47">
        <v>7728.6</v>
      </c>
      <c r="BE47">
        <v>495.4</v>
      </c>
    </row>
    <row r="48" spans="9:57" x14ac:dyDescent="0.25">
      <c r="I48">
        <v>5</v>
      </c>
      <c r="J48" t="s">
        <v>548</v>
      </c>
      <c r="K48" t="s">
        <v>24636</v>
      </c>
      <c r="L48">
        <v>100111</v>
      </c>
      <c r="M48" t="s">
        <v>8285</v>
      </c>
      <c r="N48">
        <v>100111003</v>
      </c>
      <c r="O48" t="s">
        <v>13816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1307.3017643598478</v>
      </c>
      <c r="AY48">
        <v>272.18</v>
      </c>
      <c r="AZ48">
        <v>267.79000000000002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9:57" x14ac:dyDescent="0.25">
      <c r="I49">
        <v>5</v>
      </c>
      <c r="J49" t="s">
        <v>548</v>
      </c>
      <c r="K49" t="s">
        <v>24637</v>
      </c>
      <c r="L49">
        <v>100111</v>
      </c>
      <c r="M49" t="s">
        <v>8285</v>
      </c>
      <c r="N49">
        <v>100111003</v>
      </c>
      <c r="O49" t="s">
        <v>13816</v>
      </c>
      <c r="P49">
        <v>1</v>
      </c>
      <c r="Q49">
        <v>33078</v>
      </c>
      <c r="R49">
        <v>22202</v>
      </c>
      <c r="S49">
        <v>14524</v>
      </c>
      <c r="T49">
        <v>22815</v>
      </c>
      <c r="U49">
        <v>29979</v>
      </c>
      <c r="V49">
        <v>17452</v>
      </c>
      <c r="W49">
        <v>16647</v>
      </c>
      <c r="X49">
        <v>13357</v>
      </c>
      <c r="Y49">
        <v>12831</v>
      </c>
      <c r="Z49">
        <v>26887</v>
      </c>
      <c r="AA49">
        <v>14481</v>
      </c>
      <c r="AB49">
        <v>9447.7000000000007</v>
      </c>
      <c r="AC49">
        <v>20540.8</v>
      </c>
      <c r="AD49">
        <v>17287.5</v>
      </c>
      <c r="AE49">
        <v>17443.3</v>
      </c>
      <c r="AF49">
        <v>0</v>
      </c>
      <c r="AG49">
        <v>17132.8</v>
      </c>
      <c r="AH49">
        <v>9783.4</v>
      </c>
      <c r="AI49">
        <v>14512.4</v>
      </c>
      <c r="AJ49">
        <v>13146.9</v>
      </c>
      <c r="AK49">
        <v>10051.700000000001</v>
      </c>
      <c r="AL49">
        <v>11373.2</v>
      </c>
      <c r="AM49">
        <v>21683</v>
      </c>
      <c r="AN49">
        <v>11435.3</v>
      </c>
      <c r="AO49">
        <v>13288</v>
      </c>
      <c r="AP49">
        <v>18585</v>
      </c>
      <c r="AQ49">
        <v>8489.7999999999993</v>
      </c>
      <c r="AR49">
        <v>12125.3</v>
      </c>
      <c r="AS49">
        <v>16592</v>
      </c>
      <c r="AT49">
        <v>15661.7</v>
      </c>
      <c r="AU49">
        <v>5937.2</v>
      </c>
      <c r="AV49">
        <v>22462</v>
      </c>
      <c r="AW49">
        <v>11735.5</v>
      </c>
      <c r="AX49">
        <v>16554.48487823422</v>
      </c>
      <c r="AY49">
        <v>11052.5</v>
      </c>
      <c r="AZ49">
        <v>8768.59</v>
      </c>
      <c r="BA49">
        <v>7963.5</v>
      </c>
      <c r="BB49">
        <v>9238.84</v>
      </c>
      <c r="BC49">
        <v>13317.6</v>
      </c>
      <c r="BD49">
        <v>7728.6</v>
      </c>
      <c r="BE49">
        <v>495.4</v>
      </c>
    </row>
    <row r="50" spans="9:57" x14ac:dyDescent="0.25">
      <c r="I50">
        <v>5</v>
      </c>
      <c r="J50" t="s">
        <v>548</v>
      </c>
      <c r="K50" t="s">
        <v>15252</v>
      </c>
      <c r="L50">
        <v>100114</v>
      </c>
      <c r="M50" t="s">
        <v>8606</v>
      </c>
      <c r="N50">
        <v>100114001</v>
      </c>
      <c r="O50" t="s">
        <v>15252</v>
      </c>
      <c r="P50">
        <v>1</v>
      </c>
      <c r="Q50">
        <v>22996</v>
      </c>
      <c r="R50">
        <v>35459</v>
      </c>
      <c r="S50">
        <v>24618</v>
      </c>
      <c r="T50">
        <v>19425</v>
      </c>
      <c r="U50">
        <v>34815</v>
      </c>
      <c r="V50">
        <v>33954</v>
      </c>
      <c r="W50">
        <v>33711</v>
      </c>
      <c r="X50">
        <v>66385</v>
      </c>
      <c r="Y50">
        <v>56345</v>
      </c>
      <c r="Z50">
        <v>49934</v>
      </c>
      <c r="AA50">
        <v>43747</v>
      </c>
      <c r="AB50">
        <v>47140.5</v>
      </c>
      <c r="AC50">
        <v>59888</v>
      </c>
      <c r="AD50">
        <v>41150.5</v>
      </c>
      <c r="AE50">
        <v>44822.1</v>
      </c>
      <c r="AF50">
        <v>0</v>
      </c>
      <c r="AG50">
        <v>21493.599999999999</v>
      </c>
      <c r="AH50">
        <v>25023.200000000001</v>
      </c>
      <c r="AI50">
        <v>26202.1</v>
      </c>
      <c r="AJ50">
        <v>50621.8</v>
      </c>
      <c r="AK50">
        <v>18642.099999999999</v>
      </c>
      <c r="AL50">
        <v>17279.099999999999</v>
      </c>
      <c r="AM50">
        <v>21402.7</v>
      </c>
      <c r="AN50">
        <v>14420.5</v>
      </c>
      <c r="AO50">
        <v>15000</v>
      </c>
      <c r="AP50">
        <v>25575</v>
      </c>
      <c r="AQ50">
        <v>31322.5</v>
      </c>
      <c r="AR50">
        <v>20394.8</v>
      </c>
      <c r="AS50">
        <v>27744</v>
      </c>
      <c r="AT50">
        <v>8350.7000000000007</v>
      </c>
      <c r="AU50">
        <v>11764.2</v>
      </c>
      <c r="AV50">
        <v>31084</v>
      </c>
      <c r="AW50">
        <v>16000.460000000001</v>
      </c>
      <c r="AX50">
        <v>16391.720884117247</v>
      </c>
      <c r="AY50">
        <v>18070.8</v>
      </c>
      <c r="AZ50">
        <v>21881.1</v>
      </c>
      <c r="BA50">
        <v>13820.6</v>
      </c>
      <c r="BB50">
        <v>23887.480000000003</v>
      </c>
      <c r="BC50">
        <v>10162.5</v>
      </c>
      <c r="BD50">
        <v>14750.5</v>
      </c>
      <c r="BE50">
        <v>2773.3</v>
      </c>
    </row>
    <row r="51" spans="9:57" x14ac:dyDescent="0.25">
      <c r="I51">
        <v>5</v>
      </c>
      <c r="J51" t="s">
        <v>548</v>
      </c>
      <c r="K51" t="s">
        <v>24638</v>
      </c>
      <c r="L51">
        <v>100110</v>
      </c>
      <c r="M51" t="s">
        <v>8269</v>
      </c>
      <c r="N51">
        <v>100110002</v>
      </c>
      <c r="O51" t="s">
        <v>14514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32.310501196737988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9:57" x14ac:dyDescent="0.25">
      <c r="I52">
        <v>5</v>
      </c>
      <c r="J52" t="s">
        <v>548</v>
      </c>
      <c r="K52" t="s">
        <v>24639</v>
      </c>
      <c r="L52">
        <v>100110</v>
      </c>
      <c r="M52" t="s">
        <v>8269</v>
      </c>
      <c r="N52">
        <v>100110002</v>
      </c>
      <c r="O52" t="s">
        <v>14514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9:57" x14ac:dyDescent="0.25">
      <c r="I53">
        <v>5</v>
      </c>
      <c r="J53" t="s">
        <v>548</v>
      </c>
      <c r="K53" t="s">
        <v>24640</v>
      </c>
      <c r="L53">
        <v>100110</v>
      </c>
      <c r="M53" t="s">
        <v>8269</v>
      </c>
      <c r="N53">
        <v>100110002</v>
      </c>
      <c r="O53" t="s">
        <v>14514</v>
      </c>
      <c r="P53">
        <v>1</v>
      </c>
      <c r="Q53">
        <v>2327</v>
      </c>
      <c r="R53">
        <v>3054</v>
      </c>
      <c r="S53">
        <v>3836</v>
      </c>
      <c r="T53">
        <v>1254</v>
      </c>
      <c r="U53">
        <v>2518</v>
      </c>
      <c r="V53">
        <v>3643</v>
      </c>
      <c r="W53">
        <v>4100</v>
      </c>
      <c r="X53">
        <v>2434</v>
      </c>
      <c r="Y53">
        <v>3542</v>
      </c>
      <c r="Z53">
        <v>1871</v>
      </c>
      <c r="AA53">
        <v>2862</v>
      </c>
      <c r="AB53">
        <v>1329</v>
      </c>
      <c r="AC53">
        <v>3829</v>
      </c>
      <c r="AD53">
        <v>1754.5</v>
      </c>
      <c r="AE53">
        <v>747.8</v>
      </c>
      <c r="AF53">
        <v>0</v>
      </c>
      <c r="AG53">
        <v>650.6</v>
      </c>
      <c r="AH53">
        <v>315.39999999999998</v>
      </c>
      <c r="AI53">
        <v>658.3</v>
      </c>
      <c r="AJ53">
        <v>304.89999999999998</v>
      </c>
      <c r="AK53">
        <v>503.3</v>
      </c>
      <c r="AL53">
        <v>604.29999999999995</v>
      </c>
      <c r="AM53">
        <v>927.6</v>
      </c>
      <c r="AN53">
        <v>955.3</v>
      </c>
      <c r="AO53">
        <v>954</v>
      </c>
      <c r="AP53">
        <v>790</v>
      </c>
      <c r="AQ53">
        <v>600.4</v>
      </c>
      <c r="AR53">
        <v>350.7</v>
      </c>
      <c r="AS53">
        <v>359.1</v>
      </c>
      <c r="AT53">
        <v>645.20000000000005</v>
      </c>
      <c r="AU53">
        <v>58.1</v>
      </c>
      <c r="AV53">
        <v>54</v>
      </c>
      <c r="AW53">
        <v>116.4</v>
      </c>
      <c r="AX53">
        <v>32.310501196737988</v>
      </c>
      <c r="AY53">
        <v>54.6</v>
      </c>
      <c r="AZ53">
        <v>95.7</v>
      </c>
      <c r="BA53">
        <v>55.2</v>
      </c>
      <c r="BB53">
        <v>58.58</v>
      </c>
      <c r="BC53">
        <v>11.6</v>
      </c>
      <c r="BD53">
        <v>0</v>
      </c>
      <c r="BE53">
        <v>196.9</v>
      </c>
    </row>
    <row r="54" spans="9:57" x14ac:dyDescent="0.25">
      <c r="I54">
        <v>5</v>
      </c>
      <c r="J54" t="s">
        <v>548</v>
      </c>
      <c r="K54" t="s">
        <v>13826</v>
      </c>
      <c r="L54">
        <v>100113</v>
      </c>
      <c r="M54" t="s">
        <v>8570</v>
      </c>
      <c r="N54">
        <v>100113003</v>
      </c>
      <c r="O54" t="s">
        <v>13826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24.768115942028984</v>
      </c>
      <c r="AS54">
        <v>896</v>
      </c>
      <c r="AT54">
        <v>0</v>
      </c>
      <c r="AU54">
        <v>0</v>
      </c>
      <c r="AV54">
        <v>0</v>
      </c>
      <c r="AW54">
        <v>0</v>
      </c>
      <c r="AX54">
        <v>319.01574803149606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9:57" x14ac:dyDescent="0.25">
      <c r="I55">
        <v>5</v>
      </c>
      <c r="J55" t="s">
        <v>548</v>
      </c>
      <c r="K55" t="s">
        <v>8637</v>
      </c>
      <c r="L55">
        <v>100114</v>
      </c>
      <c r="M55" t="s">
        <v>8606</v>
      </c>
      <c r="N55">
        <v>100114011</v>
      </c>
      <c r="O55" t="s">
        <v>8637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500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9:57" x14ac:dyDescent="0.25">
      <c r="I56">
        <v>5</v>
      </c>
      <c r="J56" t="s">
        <v>548</v>
      </c>
      <c r="K56" t="s">
        <v>8571</v>
      </c>
      <c r="L56">
        <v>100113</v>
      </c>
      <c r="M56" t="s">
        <v>8570</v>
      </c>
      <c r="N56">
        <v>100113005</v>
      </c>
      <c r="O56" t="s">
        <v>8571</v>
      </c>
      <c r="P56">
        <v>1</v>
      </c>
      <c r="Q56">
        <v>1041.0260000000001</v>
      </c>
      <c r="R56">
        <v>1335.893</v>
      </c>
      <c r="S56">
        <v>1116.2850000000001</v>
      </c>
      <c r="T56">
        <v>1044.5650000000001</v>
      </c>
      <c r="U56">
        <v>1122.7339999999999</v>
      </c>
      <c r="V56">
        <v>1158.4570000000001</v>
      </c>
      <c r="W56">
        <v>1287</v>
      </c>
      <c r="X56">
        <v>1391.3430000000001</v>
      </c>
      <c r="Y56">
        <v>1346</v>
      </c>
      <c r="Z56">
        <v>1440</v>
      </c>
      <c r="AA56">
        <v>1615</v>
      </c>
      <c r="AB56">
        <v>1635.8</v>
      </c>
      <c r="AC56">
        <v>2390</v>
      </c>
      <c r="AD56">
        <v>2285</v>
      </c>
      <c r="AE56">
        <v>2173.598</v>
      </c>
      <c r="AF56">
        <v>1779.6949999999999</v>
      </c>
      <c r="AG56">
        <v>1188.0999999999999</v>
      </c>
      <c r="AH56">
        <v>734.5</v>
      </c>
      <c r="AI56">
        <v>1143.5999999999999</v>
      </c>
      <c r="AJ56">
        <v>1306.5</v>
      </c>
      <c r="AK56">
        <v>1344</v>
      </c>
      <c r="AL56">
        <v>691.6</v>
      </c>
      <c r="AM56">
        <v>669.1</v>
      </c>
      <c r="AN56">
        <v>792.9</v>
      </c>
      <c r="AO56">
        <v>746.4</v>
      </c>
      <c r="AP56">
        <v>585</v>
      </c>
      <c r="AQ56">
        <v>903.4</v>
      </c>
      <c r="AR56">
        <v>26.700767263427107</v>
      </c>
      <c r="AS56">
        <v>1806</v>
      </c>
      <c r="AT56">
        <v>196.6</v>
      </c>
      <c r="AU56">
        <v>271.10000000000002</v>
      </c>
      <c r="AV56">
        <v>242</v>
      </c>
      <c r="AW56">
        <v>146</v>
      </c>
      <c r="AX56">
        <v>169.24252151710198</v>
      </c>
      <c r="AY56">
        <v>117.17999999999999</v>
      </c>
      <c r="AZ56">
        <v>172.4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9:57" x14ac:dyDescent="0.25">
      <c r="I57">
        <v>5</v>
      </c>
      <c r="J57" t="s">
        <v>548</v>
      </c>
      <c r="K57" t="s">
        <v>24612</v>
      </c>
      <c r="L57">
        <v>100112</v>
      </c>
      <c r="M57" t="s">
        <v>8326</v>
      </c>
      <c r="N57">
        <v>100112020</v>
      </c>
      <c r="O57" t="s">
        <v>8402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460.09999999999997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3605.8999119182836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9:57" x14ac:dyDescent="0.25">
      <c r="I58">
        <v>5</v>
      </c>
      <c r="J58" t="s">
        <v>548</v>
      </c>
      <c r="K58" t="s">
        <v>24641</v>
      </c>
      <c r="L58">
        <v>100111</v>
      </c>
      <c r="M58" t="s">
        <v>8285</v>
      </c>
      <c r="N58">
        <v>100111002</v>
      </c>
      <c r="O58" t="s">
        <v>14519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1002.7840498080781</v>
      </c>
      <c r="AY58">
        <v>908.5200000000001</v>
      </c>
      <c r="AZ58">
        <v>970.2</v>
      </c>
      <c r="BA58">
        <v>989.8</v>
      </c>
      <c r="BB58">
        <v>358.11</v>
      </c>
      <c r="BC58">
        <v>0</v>
      </c>
      <c r="BD58">
        <v>290.89999999999998</v>
      </c>
      <c r="BE58">
        <v>189.7</v>
      </c>
    </row>
    <row r="59" spans="9:57" x14ac:dyDescent="0.25">
      <c r="I59">
        <v>5</v>
      </c>
      <c r="J59" t="s">
        <v>548</v>
      </c>
      <c r="K59" t="s">
        <v>24642</v>
      </c>
      <c r="L59">
        <v>100111</v>
      </c>
      <c r="M59" t="s">
        <v>8285</v>
      </c>
      <c r="N59">
        <v>100111002</v>
      </c>
      <c r="O59" t="s">
        <v>14519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15163.683989388999</v>
      </c>
      <c r="AY59">
        <v>3871.9800000000005</v>
      </c>
      <c r="AZ59">
        <v>6328.7</v>
      </c>
      <c r="BA59">
        <v>7779.5</v>
      </c>
      <c r="BB59">
        <v>3270.96</v>
      </c>
      <c r="BC59">
        <v>10119.5</v>
      </c>
      <c r="BD59">
        <v>3043.4</v>
      </c>
      <c r="BE59">
        <v>418.7</v>
      </c>
    </row>
    <row r="60" spans="9:57" x14ac:dyDescent="0.25">
      <c r="I60">
        <v>5</v>
      </c>
      <c r="J60" t="s">
        <v>548</v>
      </c>
      <c r="K60" t="s">
        <v>24643</v>
      </c>
      <c r="L60">
        <v>100111</v>
      </c>
      <c r="M60" t="s">
        <v>8285</v>
      </c>
      <c r="N60">
        <v>100111002</v>
      </c>
      <c r="O60" t="s">
        <v>14519</v>
      </c>
      <c r="P60">
        <v>1</v>
      </c>
      <c r="Q60">
        <v>14154</v>
      </c>
      <c r="R60">
        <v>14648</v>
      </c>
      <c r="S60">
        <v>15782</v>
      </c>
      <c r="T60">
        <v>8324</v>
      </c>
      <c r="U60">
        <v>15397</v>
      </c>
      <c r="V60">
        <v>36783</v>
      </c>
      <c r="W60">
        <v>59914</v>
      </c>
      <c r="X60">
        <v>80491</v>
      </c>
      <c r="Y60">
        <v>66692</v>
      </c>
      <c r="Z60">
        <v>46915</v>
      </c>
      <c r="AA60">
        <v>62378</v>
      </c>
      <c r="AB60">
        <v>43560</v>
      </c>
      <c r="AC60">
        <v>52526.1</v>
      </c>
      <c r="AD60">
        <v>39959.1</v>
      </c>
      <c r="AE60">
        <v>34184.400000000001</v>
      </c>
      <c r="AF60">
        <v>0</v>
      </c>
      <c r="AG60">
        <v>36067.4</v>
      </c>
      <c r="AH60">
        <v>32031.8</v>
      </c>
      <c r="AI60">
        <v>36236.400000000001</v>
      </c>
      <c r="AJ60">
        <v>4046.7</v>
      </c>
      <c r="AK60">
        <v>32946.699999999997</v>
      </c>
      <c r="AL60">
        <v>26336.2</v>
      </c>
      <c r="AM60">
        <v>31821</v>
      </c>
      <c r="AN60">
        <v>45177.1</v>
      </c>
      <c r="AO60">
        <v>47000</v>
      </c>
      <c r="AP60">
        <v>31016.7</v>
      </c>
      <c r="AQ60">
        <v>20272</v>
      </c>
      <c r="AR60">
        <v>8860.1</v>
      </c>
      <c r="AS60">
        <v>12274</v>
      </c>
      <c r="AT60">
        <v>7470.2</v>
      </c>
      <c r="AU60">
        <v>6577.9</v>
      </c>
      <c r="AV60">
        <v>6469</v>
      </c>
      <c r="AW60">
        <v>4788.8</v>
      </c>
      <c r="AX60">
        <v>16166.468039197078</v>
      </c>
      <c r="AY60">
        <v>4780.5</v>
      </c>
      <c r="AZ60">
        <v>7298.9</v>
      </c>
      <c r="BA60">
        <v>8769.2999999999993</v>
      </c>
      <c r="BB60">
        <v>3629.0699999999997</v>
      </c>
      <c r="BC60">
        <v>10119.5</v>
      </c>
      <c r="BD60">
        <v>3334.3</v>
      </c>
      <c r="BE60">
        <v>608.4</v>
      </c>
    </row>
    <row r="61" spans="9:57" x14ac:dyDescent="0.25">
      <c r="I61">
        <v>5</v>
      </c>
      <c r="J61" t="s">
        <v>548</v>
      </c>
      <c r="K61" t="s">
        <v>8321</v>
      </c>
      <c r="L61">
        <v>100111</v>
      </c>
      <c r="M61" t="s">
        <v>8285</v>
      </c>
      <c r="N61">
        <v>100111012</v>
      </c>
      <c r="O61" t="s">
        <v>8321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9:57" x14ac:dyDescent="0.25">
      <c r="I62">
        <v>6</v>
      </c>
      <c r="J62" t="s">
        <v>1199</v>
      </c>
      <c r="K62" t="s">
        <v>24611</v>
      </c>
      <c r="L62">
        <v>100112</v>
      </c>
      <c r="M62" t="s">
        <v>8326</v>
      </c>
      <c r="N62">
        <v>100112010</v>
      </c>
      <c r="O62" t="s">
        <v>8352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0.88691796008869173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9:57" x14ac:dyDescent="0.25">
      <c r="I63">
        <v>6</v>
      </c>
      <c r="J63" t="s">
        <v>1199</v>
      </c>
      <c r="K63" t="s">
        <v>15237</v>
      </c>
      <c r="L63">
        <v>100111</v>
      </c>
      <c r="M63" t="s">
        <v>8285</v>
      </c>
      <c r="N63">
        <v>100111001</v>
      </c>
      <c r="O63" t="s">
        <v>15237</v>
      </c>
      <c r="P63">
        <v>1</v>
      </c>
      <c r="Q63">
        <v>37130</v>
      </c>
      <c r="R63">
        <v>35897</v>
      </c>
      <c r="S63">
        <v>47093</v>
      </c>
      <c r="T63">
        <v>32668</v>
      </c>
      <c r="U63">
        <v>34682</v>
      </c>
      <c r="V63">
        <v>24007</v>
      </c>
      <c r="W63">
        <v>14930</v>
      </c>
      <c r="X63">
        <v>29512</v>
      </c>
      <c r="Y63">
        <v>35829</v>
      </c>
      <c r="Z63">
        <v>35208</v>
      </c>
      <c r="AA63">
        <v>28494</v>
      </c>
      <c r="AB63">
        <v>19482</v>
      </c>
      <c r="AC63">
        <v>23108</v>
      </c>
      <c r="AD63">
        <v>32194.3</v>
      </c>
      <c r="AE63">
        <v>29890.799999999999</v>
      </c>
      <c r="AF63">
        <v>0</v>
      </c>
      <c r="AG63">
        <v>33200.800000000003</v>
      </c>
      <c r="AH63">
        <v>7807.5</v>
      </c>
      <c r="AI63">
        <v>4386.2</v>
      </c>
      <c r="AJ63">
        <v>4040.6</v>
      </c>
      <c r="AK63">
        <v>26583.599999999999</v>
      </c>
      <c r="AL63">
        <v>26771.1</v>
      </c>
      <c r="AM63">
        <v>24204</v>
      </c>
      <c r="AN63">
        <v>15969.3</v>
      </c>
      <c r="AO63">
        <v>14385</v>
      </c>
      <c r="AP63">
        <v>6825</v>
      </c>
      <c r="AQ63">
        <v>9020</v>
      </c>
      <c r="AR63">
        <v>1222.5</v>
      </c>
      <c r="AS63">
        <v>1785.3</v>
      </c>
      <c r="AT63">
        <v>1155</v>
      </c>
      <c r="AU63">
        <v>1678.6</v>
      </c>
      <c r="AV63">
        <v>272</v>
      </c>
      <c r="AW63">
        <v>635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9:57" x14ac:dyDescent="0.25">
      <c r="I64">
        <v>6</v>
      </c>
      <c r="J64" t="s">
        <v>1199</v>
      </c>
      <c r="K64" t="s">
        <v>24624</v>
      </c>
      <c r="L64">
        <v>100110</v>
      </c>
      <c r="M64" t="s">
        <v>8269</v>
      </c>
      <c r="N64">
        <v>100110006</v>
      </c>
      <c r="O64" t="s">
        <v>8275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9:57" x14ac:dyDescent="0.25">
      <c r="I65">
        <v>6</v>
      </c>
      <c r="J65" t="s">
        <v>1199</v>
      </c>
      <c r="K65" t="s">
        <v>8286</v>
      </c>
      <c r="L65">
        <v>100111</v>
      </c>
      <c r="M65" t="s">
        <v>8285</v>
      </c>
      <c r="N65">
        <v>100111005</v>
      </c>
      <c r="O65" t="s">
        <v>8286</v>
      </c>
      <c r="P65">
        <v>1</v>
      </c>
      <c r="Q65">
        <v>656</v>
      </c>
      <c r="R65">
        <v>85</v>
      </c>
      <c r="S65">
        <v>495</v>
      </c>
      <c r="T65">
        <v>284</v>
      </c>
      <c r="U65">
        <v>1004</v>
      </c>
      <c r="V65">
        <v>468</v>
      </c>
      <c r="W65">
        <v>372</v>
      </c>
      <c r="X65">
        <v>733</v>
      </c>
      <c r="Y65">
        <v>737</v>
      </c>
      <c r="Z65">
        <v>665</v>
      </c>
      <c r="AA65">
        <v>376</v>
      </c>
      <c r="AB65">
        <v>796.2</v>
      </c>
      <c r="AC65">
        <v>1901.1</v>
      </c>
      <c r="AD65">
        <v>198.7</v>
      </c>
      <c r="AE65">
        <v>627.20000000000005</v>
      </c>
      <c r="AF65">
        <v>0</v>
      </c>
      <c r="AG65">
        <v>1500.1</v>
      </c>
      <c r="AH65">
        <v>2364.9</v>
      </c>
      <c r="AI65">
        <v>612.1</v>
      </c>
      <c r="AJ65">
        <v>2454.8000000000002</v>
      </c>
      <c r="AK65">
        <v>946.7</v>
      </c>
      <c r="AL65">
        <v>1986.8</v>
      </c>
      <c r="AM65">
        <v>2293.1999999999998</v>
      </c>
      <c r="AN65">
        <v>2973.2</v>
      </c>
      <c r="AO65">
        <v>3300</v>
      </c>
      <c r="AP65">
        <v>2856</v>
      </c>
      <c r="AQ65">
        <v>250</v>
      </c>
      <c r="AR65">
        <v>2189.6</v>
      </c>
      <c r="AS65">
        <v>2677.5</v>
      </c>
      <c r="AT65">
        <v>608.4</v>
      </c>
      <c r="AU65">
        <v>3226.1</v>
      </c>
      <c r="AV65">
        <v>5025</v>
      </c>
      <c r="AW65">
        <v>1649.77</v>
      </c>
      <c r="AX65">
        <v>2454.5943152729133</v>
      </c>
      <c r="AY65">
        <v>1441.75</v>
      </c>
      <c r="AZ65">
        <v>837.7</v>
      </c>
      <c r="BA65">
        <v>1408.7</v>
      </c>
      <c r="BB65">
        <v>881</v>
      </c>
      <c r="BC65">
        <v>307</v>
      </c>
      <c r="BD65">
        <v>3069.5</v>
      </c>
      <c r="BE65">
        <v>222.2</v>
      </c>
    </row>
    <row r="66" spans="9:57" x14ac:dyDescent="0.25">
      <c r="I66">
        <v>6</v>
      </c>
      <c r="J66" t="s">
        <v>1199</v>
      </c>
      <c r="K66" t="s">
        <v>24626</v>
      </c>
      <c r="L66">
        <v>100111</v>
      </c>
      <c r="M66" t="s">
        <v>8285</v>
      </c>
      <c r="N66">
        <v>100111004</v>
      </c>
      <c r="O66" t="s">
        <v>13117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9:57" x14ac:dyDescent="0.25">
      <c r="I67">
        <v>6</v>
      </c>
      <c r="J67" t="s">
        <v>1199</v>
      </c>
      <c r="K67" t="s">
        <v>24627</v>
      </c>
      <c r="L67">
        <v>100111</v>
      </c>
      <c r="M67" t="s">
        <v>8285</v>
      </c>
      <c r="N67">
        <v>100111004</v>
      </c>
      <c r="O67" t="s">
        <v>13117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1273.3200000000002</v>
      </c>
      <c r="AY67">
        <v>72.900000000000006</v>
      </c>
      <c r="AZ67">
        <v>77.760000000000005</v>
      </c>
      <c r="BA67">
        <v>1708.2900000000002</v>
      </c>
      <c r="BB67">
        <v>0</v>
      </c>
      <c r="BC67">
        <v>615.89</v>
      </c>
      <c r="BD67">
        <v>0</v>
      </c>
      <c r="BE67">
        <v>3530.8225182863112</v>
      </c>
    </row>
    <row r="68" spans="9:57" x14ac:dyDescent="0.25">
      <c r="I68">
        <v>6</v>
      </c>
      <c r="J68" t="s">
        <v>1199</v>
      </c>
      <c r="K68" t="s">
        <v>24628</v>
      </c>
      <c r="L68">
        <v>100111</v>
      </c>
      <c r="M68" t="s">
        <v>8285</v>
      </c>
      <c r="N68">
        <v>100111004</v>
      </c>
      <c r="O68" t="s">
        <v>13117</v>
      </c>
      <c r="P68">
        <v>1</v>
      </c>
      <c r="Q68">
        <v>1697</v>
      </c>
      <c r="R68">
        <v>1187</v>
      </c>
      <c r="S68">
        <v>1826</v>
      </c>
      <c r="T68">
        <v>3267</v>
      </c>
      <c r="U68">
        <v>4506</v>
      </c>
      <c r="V68">
        <v>4370</v>
      </c>
      <c r="W68">
        <v>5499</v>
      </c>
      <c r="X68">
        <v>3231</v>
      </c>
      <c r="Y68">
        <v>2824</v>
      </c>
      <c r="Z68">
        <v>1987</v>
      </c>
      <c r="AA68">
        <v>3768</v>
      </c>
      <c r="AB68">
        <v>2566.5</v>
      </c>
      <c r="AC68">
        <v>2989.2</v>
      </c>
      <c r="AD68">
        <v>2804.3</v>
      </c>
      <c r="AE68">
        <v>3305.9</v>
      </c>
      <c r="AF68">
        <v>0</v>
      </c>
      <c r="AG68">
        <v>1878.7</v>
      </c>
      <c r="AH68">
        <v>1555.8</v>
      </c>
      <c r="AI68">
        <v>1654.7</v>
      </c>
      <c r="AJ68">
        <v>61.2</v>
      </c>
      <c r="AK68">
        <v>685.5</v>
      </c>
      <c r="AL68">
        <v>568.6</v>
      </c>
      <c r="AM68">
        <v>518</v>
      </c>
      <c r="AN68">
        <v>202.4</v>
      </c>
      <c r="AO68">
        <v>238</v>
      </c>
      <c r="AP68">
        <v>0</v>
      </c>
      <c r="AQ68">
        <v>21</v>
      </c>
      <c r="AR68">
        <v>761.3</v>
      </c>
      <c r="AS68">
        <v>544</v>
      </c>
      <c r="AT68">
        <v>109.3</v>
      </c>
      <c r="AU68">
        <v>359.3</v>
      </c>
      <c r="AV68">
        <v>0</v>
      </c>
      <c r="AW68">
        <v>86.9</v>
      </c>
      <c r="AX68">
        <v>1273.3200000000002</v>
      </c>
      <c r="AY68">
        <v>72.900000000000006</v>
      </c>
      <c r="AZ68">
        <v>0</v>
      </c>
      <c r="BA68">
        <v>1708.2900000000002</v>
      </c>
      <c r="BB68">
        <v>0</v>
      </c>
      <c r="BC68">
        <v>615.89</v>
      </c>
      <c r="BD68">
        <v>0</v>
      </c>
      <c r="BE68">
        <v>3530.8225182863112</v>
      </c>
    </row>
    <row r="69" spans="9:57" x14ac:dyDescent="0.25">
      <c r="I69">
        <v>6</v>
      </c>
      <c r="J69" t="s">
        <v>1199</v>
      </c>
      <c r="K69" t="s">
        <v>8291</v>
      </c>
      <c r="L69">
        <v>100111</v>
      </c>
      <c r="M69" t="s">
        <v>8285</v>
      </c>
      <c r="N69">
        <v>100111006</v>
      </c>
      <c r="O69" t="s">
        <v>8291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9:57" x14ac:dyDescent="0.25">
      <c r="I70">
        <v>6</v>
      </c>
      <c r="J70" t="s">
        <v>1199</v>
      </c>
      <c r="K70" t="s">
        <v>24629</v>
      </c>
      <c r="L70">
        <v>100112</v>
      </c>
      <c r="M70" t="s">
        <v>8326</v>
      </c>
      <c r="N70">
        <v>100112022</v>
      </c>
      <c r="O70" t="s">
        <v>8412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9:57" x14ac:dyDescent="0.25">
      <c r="I71">
        <v>6</v>
      </c>
      <c r="J71" t="s">
        <v>1199</v>
      </c>
      <c r="K71" t="s">
        <v>24630</v>
      </c>
      <c r="L71">
        <v>100110</v>
      </c>
      <c r="M71" t="s">
        <v>8269</v>
      </c>
      <c r="N71">
        <v>100110005</v>
      </c>
      <c r="O71" t="s">
        <v>8270</v>
      </c>
      <c r="P71">
        <v>1</v>
      </c>
      <c r="Q71">
        <v>2895</v>
      </c>
      <c r="R71">
        <v>1707</v>
      </c>
      <c r="S71">
        <v>1400</v>
      </c>
      <c r="T71">
        <v>893</v>
      </c>
      <c r="U71">
        <v>2301</v>
      </c>
      <c r="V71">
        <v>2570</v>
      </c>
      <c r="W71">
        <v>2834</v>
      </c>
      <c r="X71">
        <v>5271</v>
      </c>
      <c r="Y71">
        <v>2260</v>
      </c>
      <c r="Z71">
        <v>1248</v>
      </c>
      <c r="AA71">
        <v>2058</v>
      </c>
      <c r="AB71">
        <v>1451</v>
      </c>
      <c r="AC71">
        <v>6114</v>
      </c>
      <c r="AD71">
        <v>2011.5</v>
      </c>
      <c r="AE71">
        <v>1834.8</v>
      </c>
      <c r="AF71">
        <v>0</v>
      </c>
      <c r="AG71">
        <v>1856.3</v>
      </c>
      <c r="AH71">
        <v>820.9</v>
      </c>
      <c r="AI71">
        <v>670.3</v>
      </c>
      <c r="AJ71">
        <v>13.2</v>
      </c>
      <c r="AK71">
        <v>188</v>
      </c>
      <c r="AL71">
        <v>631</v>
      </c>
      <c r="AM71">
        <v>960.1</v>
      </c>
      <c r="AN71">
        <v>871.9</v>
      </c>
      <c r="AO71">
        <v>890</v>
      </c>
      <c r="AP71">
        <v>1204</v>
      </c>
      <c r="AQ71">
        <v>1264.4000000000001</v>
      </c>
      <c r="AR71">
        <v>7561</v>
      </c>
      <c r="AS71">
        <v>799</v>
      </c>
      <c r="AT71">
        <v>506.5</v>
      </c>
      <c r="AU71">
        <v>440.3</v>
      </c>
      <c r="AV71">
        <v>417</v>
      </c>
      <c r="AW71">
        <v>324.89999999999998</v>
      </c>
      <c r="AX71">
        <v>599.02385520328539</v>
      </c>
      <c r="AY71">
        <v>116.16</v>
      </c>
      <c r="AZ71">
        <v>13.64</v>
      </c>
      <c r="BA71">
        <v>201.6</v>
      </c>
      <c r="BB71">
        <v>0</v>
      </c>
      <c r="BC71">
        <v>0</v>
      </c>
      <c r="BD71">
        <v>39.6</v>
      </c>
      <c r="BE71">
        <v>78.2</v>
      </c>
    </row>
    <row r="72" spans="9:57" x14ac:dyDescent="0.25">
      <c r="I72">
        <v>6</v>
      </c>
      <c r="J72" t="s">
        <v>1199</v>
      </c>
      <c r="K72" t="s">
        <v>24631</v>
      </c>
      <c r="L72">
        <v>100110</v>
      </c>
      <c r="M72" t="s">
        <v>8269</v>
      </c>
      <c r="N72">
        <v>100110003</v>
      </c>
      <c r="O72" t="s">
        <v>13811</v>
      </c>
      <c r="P72">
        <v>1</v>
      </c>
      <c r="Q72">
        <v>128</v>
      </c>
      <c r="R72">
        <v>120</v>
      </c>
      <c r="S72">
        <v>174</v>
      </c>
      <c r="T72">
        <v>109</v>
      </c>
      <c r="U72">
        <v>235</v>
      </c>
      <c r="V72">
        <v>939</v>
      </c>
      <c r="W72">
        <v>721</v>
      </c>
      <c r="X72">
        <v>337</v>
      </c>
      <c r="Y72">
        <v>422</v>
      </c>
      <c r="Z72">
        <v>50</v>
      </c>
      <c r="AA72">
        <v>206</v>
      </c>
      <c r="AB72">
        <v>270</v>
      </c>
      <c r="AC72">
        <v>327</v>
      </c>
      <c r="AD72">
        <v>70.900000000000006</v>
      </c>
      <c r="AE72">
        <v>43.8</v>
      </c>
      <c r="AF72">
        <v>0</v>
      </c>
      <c r="AG72">
        <v>162.9</v>
      </c>
      <c r="AH72">
        <v>66.3</v>
      </c>
      <c r="AI72">
        <v>20.9</v>
      </c>
      <c r="AJ72">
        <v>0</v>
      </c>
      <c r="AK72">
        <v>0</v>
      </c>
      <c r="AL72">
        <v>10.8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233</v>
      </c>
      <c r="AS72">
        <v>18</v>
      </c>
      <c r="AT72">
        <v>0</v>
      </c>
      <c r="AU72">
        <v>1.8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9:57" x14ac:dyDescent="0.25">
      <c r="I73">
        <v>6</v>
      </c>
      <c r="J73" t="s">
        <v>1199</v>
      </c>
      <c r="K73" t="s">
        <v>24632</v>
      </c>
      <c r="L73">
        <v>100113</v>
      </c>
      <c r="M73" t="s">
        <v>8570</v>
      </c>
      <c r="N73">
        <v>100113001</v>
      </c>
      <c r="O73" t="s">
        <v>15247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9:57" x14ac:dyDescent="0.25">
      <c r="I74">
        <v>6</v>
      </c>
      <c r="J74" t="s">
        <v>1199</v>
      </c>
      <c r="K74" t="s">
        <v>24633</v>
      </c>
      <c r="L74">
        <v>100113</v>
      </c>
      <c r="M74" t="s">
        <v>8570</v>
      </c>
      <c r="N74">
        <v>100113001</v>
      </c>
      <c r="O74" t="s">
        <v>15247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9:57" x14ac:dyDescent="0.25">
      <c r="I75">
        <v>6</v>
      </c>
      <c r="J75" t="s">
        <v>1199</v>
      </c>
      <c r="K75" t="s">
        <v>24634</v>
      </c>
      <c r="L75">
        <v>100113</v>
      </c>
      <c r="M75" t="s">
        <v>8570</v>
      </c>
      <c r="N75">
        <v>100113001</v>
      </c>
      <c r="O75" t="s">
        <v>15247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150</v>
      </c>
      <c r="AR75">
        <v>25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9:57" x14ac:dyDescent="0.25">
      <c r="I76">
        <v>6</v>
      </c>
      <c r="J76" t="s">
        <v>1199</v>
      </c>
      <c r="K76" t="s">
        <v>14529</v>
      </c>
      <c r="L76">
        <v>100113</v>
      </c>
      <c r="M76" t="s">
        <v>8570</v>
      </c>
      <c r="N76">
        <v>100113002</v>
      </c>
      <c r="O76" t="s">
        <v>14529</v>
      </c>
      <c r="P76">
        <v>1</v>
      </c>
      <c r="Q76">
        <v>6385</v>
      </c>
      <c r="R76">
        <v>784</v>
      </c>
      <c r="S76">
        <v>337</v>
      </c>
      <c r="T76">
        <v>250</v>
      </c>
      <c r="U76">
        <v>2330</v>
      </c>
      <c r="V76">
        <v>2287</v>
      </c>
      <c r="W76">
        <v>10801</v>
      </c>
      <c r="X76">
        <v>13774</v>
      </c>
      <c r="Y76">
        <v>10894</v>
      </c>
      <c r="Z76">
        <v>4908</v>
      </c>
      <c r="AA76">
        <v>4333</v>
      </c>
      <c r="AB76">
        <v>10691</v>
      </c>
      <c r="AC76">
        <v>5553</v>
      </c>
      <c r="AD76">
        <v>3862.7</v>
      </c>
      <c r="AE76">
        <v>2916.1</v>
      </c>
      <c r="AF76">
        <v>0</v>
      </c>
      <c r="AG76">
        <v>1795.7</v>
      </c>
      <c r="AH76">
        <v>388.5</v>
      </c>
      <c r="AI76">
        <v>1864.4</v>
      </c>
      <c r="AJ76">
        <v>467.4</v>
      </c>
      <c r="AK76">
        <v>1353.2</v>
      </c>
      <c r="AL76">
        <v>458.4</v>
      </c>
      <c r="AM76">
        <v>356.1</v>
      </c>
      <c r="AN76">
        <v>1299.0999999999999</v>
      </c>
      <c r="AO76">
        <v>1053</v>
      </c>
      <c r="AP76">
        <v>737</v>
      </c>
      <c r="AQ76">
        <v>1083.5999999999999</v>
      </c>
      <c r="AR76">
        <v>5.170178282009724</v>
      </c>
      <c r="AS76">
        <v>1744.4</v>
      </c>
      <c r="AT76">
        <v>251.2</v>
      </c>
      <c r="AU76">
        <v>165.8</v>
      </c>
      <c r="AV76">
        <v>356</v>
      </c>
      <c r="AW76">
        <v>869</v>
      </c>
      <c r="AX76">
        <v>1383.3274966510476</v>
      </c>
      <c r="AY76">
        <v>422.82</v>
      </c>
      <c r="AZ76">
        <v>1166.8</v>
      </c>
      <c r="BA76">
        <v>319.3</v>
      </c>
      <c r="BB76">
        <v>0</v>
      </c>
      <c r="BC76">
        <v>1236.7</v>
      </c>
      <c r="BD76">
        <v>1698</v>
      </c>
      <c r="BE76">
        <v>834.4</v>
      </c>
    </row>
    <row r="77" spans="9:57" x14ac:dyDescent="0.25">
      <c r="I77">
        <v>6</v>
      </c>
      <c r="J77" t="s">
        <v>1199</v>
      </c>
      <c r="K77" t="s">
        <v>24635</v>
      </c>
      <c r="L77">
        <v>100111</v>
      </c>
      <c r="M77" t="s">
        <v>8285</v>
      </c>
      <c r="N77">
        <v>100111003</v>
      </c>
      <c r="O77" t="s">
        <v>13816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628815.8126239538</v>
      </c>
      <c r="AY77">
        <v>520639.70999999996</v>
      </c>
      <c r="AZ77">
        <v>721041</v>
      </c>
      <c r="BA77">
        <v>564111</v>
      </c>
      <c r="BB77">
        <v>532958.4</v>
      </c>
      <c r="BC77">
        <v>510929.2</v>
      </c>
      <c r="BD77">
        <v>409157</v>
      </c>
      <c r="BE77">
        <v>191976.2</v>
      </c>
    </row>
    <row r="78" spans="9:57" x14ac:dyDescent="0.25">
      <c r="I78">
        <v>6</v>
      </c>
      <c r="J78" t="s">
        <v>1199</v>
      </c>
      <c r="K78" t="s">
        <v>24636</v>
      </c>
      <c r="L78">
        <v>100111</v>
      </c>
      <c r="M78" t="s">
        <v>8285</v>
      </c>
      <c r="N78">
        <v>100111003</v>
      </c>
      <c r="O78" t="s">
        <v>13816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26243.377070074763</v>
      </c>
      <c r="AY78">
        <v>19371.28</v>
      </c>
      <c r="AZ78">
        <v>9573.7999999999993</v>
      </c>
      <c r="BA78">
        <v>9587.6</v>
      </c>
      <c r="BB78">
        <v>12493.74</v>
      </c>
      <c r="BC78">
        <v>9372.2000000000007</v>
      </c>
      <c r="BD78">
        <v>7744.9</v>
      </c>
      <c r="BE78">
        <v>6502.5</v>
      </c>
    </row>
    <row r="79" spans="9:57" x14ac:dyDescent="0.25">
      <c r="I79">
        <v>6</v>
      </c>
      <c r="J79" t="s">
        <v>1199</v>
      </c>
      <c r="K79" t="s">
        <v>24637</v>
      </c>
      <c r="L79">
        <v>100111</v>
      </c>
      <c r="M79" t="s">
        <v>8285</v>
      </c>
      <c r="N79">
        <v>100111003</v>
      </c>
      <c r="O79" t="s">
        <v>13816</v>
      </c>
      <c r="P79">
        <v>1</v>
      </c>
      <c r="Q79">
        <v>185786</v>
      </c>
      <c r="R79">
        <v>280209</v>
      </c>
      <c r="S79">
        <v>293048</v>
      </c>
      <c r="T79">
        <v>322668</v>
      </c>
      <c r="U79">
        <v>433411</v>
      </c>
      <c r="V79">
        <v>443534</v>
      </c>
      <c r="W79">
        <v>482129</v>
      </c>
      <c r="X79">
        <v>436176</v>
      </c>
      <c r="Y79">
        <v>440956</v>
      </c>
      <c r="Z79">
        <v>615842</v>
      </c>
      <c r="AA79">
        <v>590372</v>
      </c>
      <c r="AB79">
        <v>596583</v>
      </c>
      <c r="AC79">
        <v>629554.9</v>
      </c>
      <c r="AD79">
        <v>654659.9</v>
      </c>
      <c r="AE79">
        <v>700166.5</v>
      </c>
      <c r="AF79">
        <v>0</v>
      </c>
      <c r="AG79">
        <v>695486</v>
      </c>
      <c r="AH79">
        <v>550912.1</v>
      </c>
      <c r="AI79">
        <v>684189.5</v>
      </c>
      <c r="AJ79">
        <v>507590.9</v>
      </c>
      <c r="AK79">
        <v>483110.7</v>
      </c>
      <c r="AL79">
        <v>543132.6</v>
      </c>
      <c r="AM79">
        <v>634112.6</v>
      </c>
      <c r="AN79">
        <v>794405</v>
      </c>
      <c r="AO79">
        <v>846000</v>
      </c>
      <c r="AP79">
        <v>955000</v>
      </c>
      <c r="AQ79">
        <v>891076</v>
      </c>
      <c r="AR79">
        <v>572226.4</v>
      </c>
      <c r="AS79">
        <v>700651.6</v>
      </c>
      <c r="AT79">
        <v>586023.9</v>
      </c>
      <c r="AU79">
        <v>629448</v>
      </c>
      <c r="AV79">
        <v>665161</v>
      </c>
      <c r="AW79">
        <v>569810.01</v>
      </c>
      <c r="AX79">
        <v>655059.18969402858</v>
      </c>
      <c r="AY79">
        <v>540010.99</v>
      </c>
      <c r="AZ79">
        <v>730614.8</v>
      </c>
      <c r="BA79">
        <v>573698.6</v>
      </c>
      <c r="BB79">
        <v>545452.14</v>
      </c>
      <c r="BC79">
        <v>520301.4</v>
      </c>
      <c r="BD79">
        <v>416901.9</v>
      </c>
      <c r="BE79">
        <v>198478.7</v>
      </c>
    </row>
    <row r="80" spans="9:57" x14ac:dyDescent="0.25">
      <c r="I80">
        <v>6</v>
      </c>
      <c r="J80" t="s">
        <v>1199</v>
      </c>
      <c r="K80" t="s">
        <v>15252</v>
      </c>
      <c r="L80">
        <v>100114</v>
      </c>
      <c r="M80" t="s">
        <v>8606</v>
      </c>
      <c r="N80">
        <v>100114001</v>
      </c>
      <c r="O80" t="s">
        <v>15252</v>
      </c>
      <c r="P80">
        <v>1</v>
      </c>
      <c r="Q80">
        <v>30291</v>
      </c>
      <c r="R80">
        <v>28783</v>
      </c>
      <c r="S80">
        <v>38843</v>
      </c>
      <c r="T80">
        <v>20695</v>
      </c>
      <c r="U80">
        <v>34904</v>
      </c>
      <c r="V80">
        <v>60701</v>
      </c>
      <c r="W80">
        <v>35264</v>
      </c>
      <c r="X80">
        <v>32929</v>
      </c>
      <c r="Y80">
        <v>78468</v>
      </c>
      <c r="Z80">
        <v>61792</v>
      </c>
      <c r="AA80">
        <v>32472</v>
      </c>
      <c r="AB80">
        <v>60263.199999999997</v>
      </c>
      <c r="AC80">
        <v>69365</v>
      </c>
      <c r="AD80">
        <v>61651.7</v>
      </c>
      <c r="AE80">
        <v>51192.800000000003</v>
      </c>
      <c r="AF80">
        <v>0</v>
      </c>
      <c r="AG80">
        <v>47864.6</v>
      </c>
      <c r="AH80">
        <v>40512.400000000001</v>
      </c>
      <c r="AI80">
        <v>58101.9</v>
      </c>
      <c r="AJ80">
        <v>28645</v>
      </c>
      <c r="AK80">
        <v>44360.6</v>
      </c>
      <c r="AL80">
        <v>52035</v>
      </c>
      <c r="AM80">
        <v>49669.7</v>
      </c>
      <c r="AN80">
        <v>57186.7</v>
      </c>
      <c r="AO80">
        <v>65550</v>
      </c>
      <c r="AP80">
        <v>56512.800000000003</v>
      </c>
      <c r="AQ80">
        <v>44261.8</v>
      </c>
      <c r="AR80">
        <v>22726.799999999999</v>
      </c>
      <c r="AS80">
        <v>26690</v>
      </c>
      <c r="AT80">
        <v>3752.9</v>
      </c>
      <c r="AU80">
        <v>38358</v>
      </c>
      <c r="AV80">
        <v>15806</v>
      </c>
      <c r="AW80">
        <v>25652.06</v>
      </c>
      <c r="AX80">
        <v>19220.222324539445</v>
      </c>
      <c r="AY80">
        <v>17620.16</v>
      </c>
      <c r="AZ80">
        <v>33402.9</v>
      </c>
      <c r="BA80">
        <v>30906.2</v>
      </c>
      <c r="BB80">
        <v>18426.900000000001</v>
      </c>
      <c r="BC80">
        <v>10505</v>
      </c>
      <c r="BD80">
        <v>18393</v>
      </c>
      <c r="BE80">
        <v>10483.700000000001</v>
      </c>
    </row>
    <row r="81" spans="9:57" x14ac:dyDescent="0.25">
      <c r="I81">
        <v>6</v>
      </c>
      <c r="J81" t="s">
        <v>1199</v>
      </c>
      <c r="K81" t="s">
        <v>24638</v>
      </c>
      <c r="L81">
        <v>100110</v>
      </c>
      <c r="M81" t="s">
        <v>8269</v>
      </c>
      <c r="N81">
        <v>100110002</v>
      </c>
      <c r="O81" t="s">
        <v>14514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1464.8222961080678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9:57" x14ac:dyDescent="0.25">
      <c r="I82">
        <v>6</v>
      </c>
      <c r="J82" t="s">
        <v>1199</v>
      </c>
      <c r="K82" t="s">
        <v>24639</v>
      </c>
      <c r="L82">
        <v>100110</v>
      </c>
      <c r="M82" t="s">
        <v>8269</v>
      </c>
      <c r="N82">
        <v>100110002</v>
      </c>
      <c r="O82" t="s">
        <v>14514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599.8900000000001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9:57" x14ac:dyDescent="0.25">
      <c r="I83">
        <v>6</v>
      </c>
      <c r="J83" t="s">
        <v>1199</v>
      </c>
      <c r="K83" t="s">
        <v>24640</v>
      </c>
      <c r="L83">
        <v>100110</v>
      </c>
      <c r="M83" t="s">
        <v>8269</v>
      </c>
      <c r="N83">
        <v>100110002</v>
      </c>
      <c r="O83" t="s">
        <v>14514</v>
      </c>
      <c r="P83">
        <v>1</v>
      </c>
      <c r="Q83">
        <v>19524</v>
      </c>
      <c r="R83">
        <v>30146</v>
      </c>
      <c r="S83">
        <v>37793</v>
      </c>
      <c r="T83">
        <v>16020</v>
      </c>
      <c r="U83">
        <v>12159</v>
      </c>
      <c r="V83">
        <v>13359</v>
      </c>
      <c r="W83">
        <v>12485</v>
      </c>
      <c r="X83">
        <v>14022</v>
      </c>
      <c r="Y83">
        <v>16281</v>
      </c>
      <c r="Z83">
        <v>7795</v>
      </c>
      <c r="AA83">
        <v>7636</v>
      </c>
      <c r="AB83">
        <v>11494</v>
      </c>
      <c r="AC83">
        <v>12806</v>
      </c>
      <c r="AD83">
        <v>7917.7</v>
      </c>
      <c r="AE83">
        <v>4459.1000000000004</v>
      </c>
      <c r="AF83">
        <v>0</v>
      </c>
      <c r="AG83">
        <v>8876.6</v>
      </c>
      <c r="AH83">
        <v>4161.7</v>
      </c>
      <c r="AI83">
        <v>4776.5</v>
      </c>
      <c r="AJ83">
        <v>3032.4</v>
      </c>
      <c r="AK83">
        <v>7150.1</v>
      </c>
      <c r="AL83">
        <v>9306.4</v>
      </c>
      <c r="AM83">
        <v>7047.1</v>
      </c>
      <c r="AN83">
        <v>6496.2</v>
      </c>
      <c r="AO83">
        <v>7200</v>
      </c>
      <c r="AP83">
        <v>6400</v>
      </c>
      <c r="AQ83">
        <v>4859.3999999999996</v>
      </c>
      <c r="AR83">
        <v>1460.5</v>
      </c>
      <c r="AS83">
        <v>1461.5</v>
      </c>
      <c r="AT83">
        <v>3419.8</v>
      </c>
      <c r="AU83">
        <v>2426.5</v>
      </c>
      <c r="AV83">
        <v>1204</v>
      </c>
      <c r="AW83">
        <v>561.72</v>
      </c>
      <c r="AX83">
        <v>2064.7122961080677</v>
      </c>
      <c r="AY83">
        <v>1627.78</v>
      </c>
      <c r="AZ83">
        <v>2084.1999999999998</v>
      </c>
      <c r="BA83">
        <v>564.79999999999995</v>
      </c>
      <c r="BB83">
        <v>1794.8700000000001</v>
      </c>
      <c r="BC83">
        <v>833.6</v>
      </c>
      <c r="BD83">
        <v>810</v>
      </c>
      <c r="BE83">
        <v>522.9</v>
      </c>
    </row>
    <row r="84" spans="9:57" x14ac:dyDescent="0.25">
      <c r="I84">
        <v>6</v>
      </c>
      <c r="J84" t="s">
        <v>1199</v>
      </c>
      <c r="K84" t="s">
        <v>13826</v>
      </c>
      <c r="L84">
        <v>100113</v>
      </c>
      <c r="M84" t="s">
        <v>8570</v>
      </c>
      <c r="N84">
        <v>100113003</v>
      </c>
      <c r="O84" t="s">
        <v>13826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45</v>
      </c>
      <c r="AX84">
        <v>345.4</v>
      </c>
      <c r="AY84">
        <v>217</v>
      </c>
      <c r="AZ84">
        <v>357</v>
      </c>
      <c r="BA84">
        <v>133.19999999999999</v>
      </c>
      <c r="BB84">
        <v>0</v>
      </c>
      <c r="BC84">
        <v>149</v>
      </c>
      <c r="BD84">
        <v>0</v>
      </c>
      <c r="BE84">
        <v>0</v>
      </c>
    </row>
    <row r="85" spans="9:57" x14ac:dyDescent="0.25">
      <c r="I85">
        <v>6</v>
      </c>
      <c r="J85" t="s">
        <v>1199</v>
      </c>
      <c r="K85" t="s">
        <v>8637</v>
      </c>
      <c r="L85">
        <v>100114</v>
      </c>
      <c r="M85" t="s">
        <v>8606</v>
      </c>
      <c r="N85">
        <v>100114011</v>
      </c>
      <c r="O85" t="s">
        <v>8637</v>
      </c>
      <c r="P85">
        <v>1</v>
      </c>
      <c r="Q85">
        <v>4737</v>
      </c>
      <c r="R85">
        <v>94039</v>
      </c>
      <c r="S85">
        <v>80022</v>
      </c>
      <c r="T85">
        <v>96635</v>
      </c>
      <c r="U85">
        <v>176739</v>
      </c>
      <c r="V85">
        <v>216934</v>
      </c>
      <c r="W85">
        <v>249751</v>
      </c>
      <c r="X85">
        <v>232403</v>
      </c>
      <c r="Y85">
        <v>215150</v>
      </c>
      <c r="Z85">
        <v>240335</v>
      </c>
      <c r="AA85">
        <v>207059</v>
      </c>
      <c r="AB85">
        <v>184900.766</v>
      </c>
      <c r="AC85">
        <v>266407</v>
      </c>
      <c r="AD85">
        <v>252391.57800000001</v>
      </c>
      <c r="AE85">
        <v>248433.54</v>
      </c>
      <c r="AF85">
        <v>0</v>
      </c>
      <c r="AG85">
        <v>133589.86118679814</v>
      </c>
      <c r="AH85">
        <v>85762.3</v>
      </c>
      <c r="AI85">
        <v>167483.9</v>
      </c>
      <c r="AJ85">
        <v>180800</v>
      </c>
      <c r="AK85">
        <v>240860.3</v>
      </c>
      <c r="AL85">
        <v>208680</v>
      </c>
      <c r="AM85">
        <v>177707.3</v>
      </c>
      <c r="AN85">
        <v>48783</v>
      </c>
      <c r="AO85">
        <v>70644</v>
      </c>
      <c r="AP85">
        <v>91020</v>
      </c>
      <c r="AQ85">
        <v>18860</v>
      </c>
      <c r="AR85">
        <v>716.9819507115584</v>
      </c>
      <c r="AS85">
        <v>0</v>
      </c>
      <c r="AT85">
        <v>0</v>
      </c>
      <c r="AU85">
        <v>7330.4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9:57" x14ac:dyDescent="0.25">
      <c r="I86">
        <v>6</v>
      </c>
      <c r="J86" t="s">
        <v>1199</v>
      </c>
      <c r="K86" t="s">
        <v>8571</v>
      </c>
      <c r="L86">
        <v>100113</v>
      </c>
      <c r="M86" t="s">
        <v>8570</v>
      </c>
      <c r="N86">
        <v>100113005</v>
      </c>
      <c r="O86" t="s">
        <v>8571</v>
      </c>
      <c r="P86">
        <v>1</v>
      </c>
      <c r="Q86">
        <v>3734.549</v>
      </c>
      <c r="R86">
        <v>4187.7259999999997</v>
      </c>
      <c r="S86">
        <v>4170.4250000000002</v>
      </c>
      <c r="T86">
        <v>4269.3459999999995</v>
      </c>
      <c r="U86">
        <v>4529.7</v>
      </c>
      <c r="V86">
        <v>4090.5659999999998</v>
      </c>
      <c r="W86">
        <v>4178</v>
      </c>
      <c r="X86">
        <v>4601.4889999999996</v>
      </c>
      <c r="Y86">
        <v>5015</v>
      </c>
      <c r="Z86">
        <v>5015</v>
      </c>
      <c r="AA86">
        <v>5538</v>
      </c>
      <c r="AB86">
        <v>6358</v>
      </c>
      <c r="AC86">
        <v>6730</v>
      </c>
      <c r="AD86">
        <v>7870</v>
      </c>
      <c r="AE86">
        <v>5828.7</v>
      </c>
      <c r="AF86">
        <v>4547.5550000000003</v>
      </c>
      <c r="AG86">
        <v>4058</v>
      </c>
      <c r="AH86">
        <v>4936.7</v>
      </c>
      <c r="AI86">
        <v>4760.5</v>
      </c>
      <c r="AJ86">
        <v>5064.3</v>
      </c>
      <c r="AK86">
        <v>4582.1000000000004</v>
      </c>
      <c r="AL86">
        <v>4025.6</v>
      </c>
      <c r="AM86">
        <v>3723.5</v>
      </c>
      <c r="AN86">
        <v>4103.8999999999996</v>
      </c>
      <c r="AO86">
        <v>4063.5</v>
      </c>
      <c r="AP86">
        <v>4241.8</v>
      </c>
      <c r="AQ86">
        <v>3855.2</v>
      </c>
      <c r="AR86">
        <v>31.314524391204976</v>
      </c>
      <c r="AS86">
        <v>22032</v>
      </c>
      <c r="AT86">
        <v>1899.2</v>
      </c>
      <c r="AU86">
        <v>3929.6</v>
      </c>
      <c r="AV86">
        <v>2050</v>
      </c>
      <c r="AW86">
        <v>2646</v>
      </c>
      <c r="AX86">
        <v>3173.8295309756927</v>
      </c>
      <c r="AY86">
        <v>2778.75</v>
      </c>
      <c r="AZ86">
        <v>3895.9</v>
      </c>
      <c r="BA86">
        <v>4302.5</v>
      </c>
      <c r="BB86">
        <v>2593.0500000000002</v>
      </c>
      <c r="BC86">
        <v>3231.6</v>
      </c>
      <c r="BD86">
        <v>2705.7</v>
      </c>
      <c r="BE86">
        <v>3194.8</v>
      </c>
    </row>
    <row r="87" spans="9:57" x14ac:dyDescent="0.25">
      <c r="I87">
        <v>6</v>
      </c>
      <c r="J87" t="s">
        <v>1199</v>
      </c>
      <c r="K87" t="s">
        <v>24612</v>
      </c>
      <c r="L87">
        <v>100112</v>
      </c>
      <c r="M87" t="s">
        <v>8326</v>
      </c>
      <c r="N87">
        <v>100112020</v>
      </c>
      <c r="O87" t="s">
        <v>8402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434.29878164496904</v>
      </c>
      <c r="AS87">
        <v>0</v>
      </c>
      <c r="AT87">
        <v>0</v>
      </c>
      <c r="AU87">
        <v>0</v>
      </c>
      <c r="AV87">
        <v>0</v>
      </c>
      <c r="AW87">
        <v>190798.9</v>
      </c>
      <c r="AX87">
        <v>209945.75523328091</v>
      </c>
      <c r="AY87">
        <v>462387.84</v>
      </c>
      <c r="AZ87">
        <v>470882</v>
      </c>
      <c r="BA87">
        <v>414810.8</v>
      </c>
      <c r="BB87">
        <v>474846.25999999995</v>
      </c>
      <c r="BC87">
        <v>561981.80000000005</v>
      </c>
      <c r="BD87">
        <v>459331.1</v>
      </c>
      <c r="BE87">
        <v>201300.4</v>
      </c>
    </row>
    <row r="88" spans="9:57" x14ac:dyDescent="0.25">
      <c r="I88">
        <v>6</v>
      </c>
      <c r="J88" t="s">
        <v>1199</v>
      </c>
      <c r="K88" t="s">
        <v>24641</v>
      </c>
      <c r="L88">
        <v>100111</v>
      </c>
      <c r="M88" t="s">
        <v>8285</v>
      </c>
      <c r="N88">
        <v>100111002</v>
      </c>
      <c r="O88" t="s">
        <v>14519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20299.089128933203</v>
      </c>
      <c r="AY88">
        <v>21648.15</v>
      </c>
      <c r="AZ88">
        <v>28457.7</v>
      </c>
      <c r="BA88">
        <v>48105</v>
      </c>
      <c r="BB88">
        <v>13608</v>
      </c>
      <c r="BC88">
        <v>7416.5</v>
      </c>
      <c r="BD88">
        <v>22339</v>
      </c>
      <c r="BE88">
        <v>22634.7</v>
      </c>
    </row>
    <row r="89" spans="9:57" x14ac:dyDescent="0.25">
      <c r="I89">
        <v>6</v>
      </c>
      <c r="J89" t="s">
        <v>1199</v>
      </c>
      <c r="K89" t="s">
        <v>24642</v>
      </c>
      <c r="L89">
        <v>100111</v>
      </c>
      <c r="M89" t="s">
        <v>8285</v>
      </c>
      <c r="N89">
        <v>100111002</v>
      </c>
      <c r="O89" t="s">
        <v>14519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44705.891180739396</v>
      </c>
      <c r="AY89">
        <v>31634.640000000003</v>
      </c>
      <c r="AZ89">
        <v>41325.5</v>
      </c>
      <c r="BA89">
        <v>59546.7</v>
      </c>
      <c r="BB89">
        <v>19753.53</v>
      </c>
      <c r="BC89">
        <v>15084.5</v>
      </c>
      <c r="BD89">
        <v>18115.400000000001</v>
      </c>
      <c r="BE89">
        <v>16472.3</v>
      </c>
    </row>
    <row r="90" spans="9:57" x14ac:dyDescent="0.25">
      <c r="I90">
        <v>6</v>
      </c>
      <c r="J90" t="s">
        <v>1199</v>
      </c>
      <c r="K90" t="s">
        <v>24643</v>
      </c>
      <c r="L90">
        <v>100111</v>
      </c>
      <c r="M90" t="s">
        <v>8285</v>
      </c>
      <c r="N90">
        <v>100111002</v>
      </c>
      <c r="O90" t="s">
        <v>14519</v>
      </c>
      <c r="P90">
        <v>1</v>
      </c>
      <c r="Q90">
        <v>81227</v>
      </c>
      <c r="R90">
        <v>40921</v>
      </c>
      <c r="S90">
        <v>53971</v>
      </c>
      <c r="T90">
        <v>43776</v>
      </c>
      <c r="U90">
        <v>90204</v>
      </c>
      <c r="V90">
        <v>113701</v>
      </c>
      <c r="W90">
        <v>195979</v>
      </c>
      <c r="X90">
        <v>224987</v>
      </c>
      <c r="Y90">
        <v>199931</v>
      </c>
      <c r="Z90">
        <v>163166</v>
      </c>
      <c r="AA90">
        <v>230296</v>
      </c>
      <c r="AB90">
        <v>219617</v>
      </c>
      <c r="AC90">
        <v>173412.3</v>
      </c>
      <c r="AD90">
        <v>97644.5</v>
      </c>
      <c r="AE90">
        <v>125964.3</v>
      </c>
      <c r="AF90">
        <v>0</v>
      </c>
      <c r="AG90">
        <v>156243</v>
      </c>
      <c r="AH90">
        <v>183903.9</v>
      </c>
      <c r="AI90">
        <v>176029.8</v>
      </c>
      <c r="AJ90">
        <v>60128.2</v>
      </c>
      <c r="AK90">
        <v>78032.899999999994</v>
      </c>
      <c r="AL90">
        <v>123355.6</v>
      </c>
      <c r="AM90">
        <v>167482.20000000001</v>
      </c>
      <c r="AN90">
        <v>136656</v>
      </c>
      <c r="AO90">
        <v>128400</v>
      </c>
      <c r="AP90">
        <v>126544</v>
      </c>
      <c r="AQ90">
        <v>63863.6</v>
      </c>
      <c r="AR90">
        <v>27493.599999999999</v>
      </c>
      <c r="AS90">
        <v>36432</v>
      </c>
      <c r="AT90">
        <v>45581.8</v>
      </c>
      <c r="AU90">
        <v>40384.6</v>
      </c>
      <c r="AV90">
        <v>50378</v>
      </c>
      <c r="AW90">
        <v>67864.600000000006</v>
      </c>
      <c r="AX90">
        <v>65004.980309672595</v>
      </c>
      <c r="AY90">
        <v>53282.79</v>
      </c>
      <c r="AZ90">
        <v>69783.199999999997</v>
      </c>
      <c r="BA90">
        <v>107651.7</v>
      </c>
      <c r="BB90">
        <v>33361.53</v>
      </c>
      <c r="BC90">
        <v>22501</v>
      </c>
      <c r="BD90">
        <v>40454.400000000001</v>
      </c>
      <c r="BE90">
        <v>39107</v>
      </c>
    </row>
    <row r="91" spans="9:57" x14ac:dyDescent="0.25">
      <c r="I91">
        <v>6</v>
      </c>
      <c r="J91" t="s">
        <v>1199</v>
      </c>
      <c r="K91" t="s">
        <v>8321</v>
      </c>
      <c r="L91">
        <v>100111</v>
      </c>
      <c r="M91" t="s">
        <v>8285</v>
      </c>
      <c r="N91">
        <v>100111012</v>
      </c>
      <c r="O91" t="s">
        <v>8321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602.70000000000005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9:57" x14ac:dyDescent="0.25">
      <c r="I92">
        <v>7</v>
      </c>
      <c r="J92" t="s">
        <v>540</v>
      </c>
      <c r="K92" t="s">
        <v>24611</v>
      </c>
      <c r="L92">
        <v>100112</v>
      </c>
      <c r="M92" t="s">
        <v>8326</v>
      </c>
      <c r="N92">
        <v>100112010</v>
      </c>
      <c r="O92" t="s">
        <v>8352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509.24918389553858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9722</v>
      </c>
    </row>
    <row r="93" spans="9:57" x14ac:dyDescent="0.25">
      <c r="I93">
        <v>7</v>
      </c>
      <c r="J93" t="s">
        <v>540</v>
      </c>
      <c r="K93" t="s">
        <v>15237</v>
      </c>
      <c r="L93">
        <v>100111</v>
      </c>
      <c r="M93" t="s">
        <v>8285</v>
      </c>
      <c r="N93">
        <v>100111001</v>
      </c>
      <c r="O93" t="s">
        <v>15237</v>
      </c>
      <c r="P93">
        <v>1</v>
      </c>
      <c r="Q93">
        <v>42692</v>
      </c>
      <c r="R93">
        <v>51718</v>
      </c>
      <c r="S93">
        <v>63154</v>
      </c>
      <c r="T93">
        <v>52410</v>
      </c>
      <c r="U93">
        <v>92063</v>
      </c>
      <c r="V93">
        <v>104940</v>
      </c>
      <c r="W93">
        <v>86216</v>
      </c>
      <c r="X93">
        <v>92418</v>
      </c>
      <c r="Y93">
        <v>96060</v>
      </c>
      <c r="Z93">
        <v>113228</v>
      </c>
      <c r="AA93">
        <v>85322</v>
      </c>
      <c r="AB93">
        <v>73945</v>
      </c>
      <c r="AC93">
        <v>85085</v>
      </c>
      <c r="AD93">
        <v>74815.899999999994</v>
      </c>
      <c r="AE93">
        <v>79012.5</v>
      </c>
      <c r="AF93">
        <v>0</v>
      </c>
      <c r="AG93">
        <v>93124.4</v>
      </c>
      <c r="AH93">
        <v>85514.9</v>
      </c>
      <c r="AI93">
        <v>75714.899999999994</v>
      </c>
      <c r="AJ93">
        <v>47532.4</v>
      </c>
      <c r="AK93">
        <v>87219</v>
      </c>
      <c r="AL93">
        <v>96354.4</v>
      </c>
      <c r="AM93">
        <v>94877</v>
      </c>
      <c r="AN93">
        <v>100947.5</v>
      </c>
      <c r="AO93">
        <v>87020</v>
      </c>
      <c r="AP93">
        <v>91056.9</v>
      </c>
      <c r="AQ93">
        <v>124684.8</v>
      </c>
      <c r="AR93">
        <v>89188.9</v>
      </c>
      <c r="AS93">
        <v>99746.4</v>
      </c>
      <c r="AT93">
        <v>102059.8</v>
      </c>
      <c r="AU93">
        <v>79167.5</v>
      </c>
      <c r="AV93">
        <v>108217</v>
      </c>
      <c r="AW93">
        <v>125639.78</v>
      </c>
      <c r="AX93">
        <v>107920.10123748805</v>
      </c>
      <c r="AY93">
        <v>105114.12</v>
      </c>
      <c r="AZ93">
        <v>143968.5</v>
      </c>
      <c r="BA93">
        <v>148507.79999999999</v>
      </c>
      <c r="BB93">
        <v>111501.95</v>
      </c>
      <c r="BC93">
        <v>181535.5</v>
      </c>
      <c r="BD93">
        <v>154923.79999999999</v>
      </c>
      <c r="BE93">
        <v>126140.9</v>
      </c>
    </row>
    <row r="94" spans="9:57" x14ac:dyDescent="0.25">
      <c r="I94">
        <v>7</v>
      </c>
      <c r="J94" t="s">
        <v>540</v>
      </c>
      <c r="K94" t="s">
        <v>24624</v>
      </c>
      <c r="L94">
        <v>100110</v>
      </c>
      <c r="M94" t="s">
        <v>8269</v>
      </c>
      <c r="N94">
        <v>100110006</v>
      </c>
      <c r="O94" t="s">
        <v>8275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81.073609621060115</v>
      </c>
      <c r="AY94">
        <v>34.545000000000002</v>
      </c>
      <c r="AZ94">
        <v>0</v>
      </c>
      <c r="BA94">
        <v>529.20000000000005</v>
      </c>
      <c r="BB94">
        <v>0</v>
      </c>
      <c r="BC94">
        <v>0</v>
      </c>
      <c r="BD94">
        <v>0</v>
      </c>
      <c r="BE94">
        <v>0</v>
      </c>
    </row>
    <row r="95" spans="9:57" x14ac:dyDescent="0.25">
      <c r="I95">
        <v>7</v>
      </c>
      <c r="J95" t="s">
        <v>540</v>
      </c>
      <c r="K95" t="s">
        <v>8286</v>
      </c>
      <c r="L95">
        <v>100111</v>
      </c>
      <c r="M95" t="s">
        <v>8285</v>
      </c>
      <c r="N95">
        <v>100111005</v>
      </c>
      <c r="O95" t="s">
        <v>8286</v>
      </c>
      <c r="P95">
        <v>1</v>
      </c>
      <c r="Q95">
        <v>6095</v>
      </c>
      <c r="R95">
        <v>2082</v>
      </c>
      <c r="S95">
        <v>2258</v>
      </c>
      <c r="T95">
        <v>2831</v>
      </c>
      <c r="U95">
        <v>4274</v>
      </c>
      <c r="V95">
        <v>2871</v>
      </c>
      <c r="W95">
        <v>2467</v>
      </c>
      <c r="X95">
        <v>1827</v>
      </c>
      <c r="Y95">
        <v>1660</v>
      </c>
      <c r="Z95">
        <v>6021</v>
      </c>
      <c r="AA95">
        <v>5700</v>
      </c>
      <c r="AB95">
        <v>6235.6</v>
      </c>
      <c r="AC95">
        <v>2792.4</v>
      </c>
      <c r="AD95">
        <v>3891.3</v>
      </c>
      <c r="AE95">
        <v>3393.6</v>
      </c>
      <c r="AF95">
        <v>0</v>
      </c>
      <c r="AG95">
        <v>5308</v>
      </c>
      <c r="AH95">
        <v>9102.5</v>
      </c>
      <c r="AI95">
        <v>4143</v>
      </c>
      <c r="AJ95">
        <v>3673.7</v>
      </c>
      <c r="AK95">
        <v>5413.5</v>
      </c>
      <c r="AL95">
        <v>3570.7</v>
      </c>
      <c r="AM95">
        <v>7813</v>
      </c>
      <c r="AN95">
        <v>3707.8</v>
      </c>
      <c r="AO95">
        <v>4500</v>
      </c>
      <c r="AP95">
        <v>3712</v>
      </c>
      <c r="AQ95">
        <v>2332.1999999999998</v>
      </c>
      <c r="AR95">
        <v>4287.1000000000004</v>
      </c>
      <c r="AS95">
        <v>5453.4</v>
      </c>
      <c r="AT95">
        <v>7102.1</v>
      </c>
      <c r="AU95">
        <v>10038.5</v>
      </c>
      <c r="AV95">
        <v>9968</v>
      </c>
      <c r="AW95">
        <v>13444.41</v>
      </c>
      <c r="AX95">
        <v>4992.2881424995458</v>
      </c>
      <c r="AY95">
        <v>11199.05</v>
      </c>
      <c r="AZ95">
        <v>7323.3</v>
      </c>
      <c r="BA95">
        <v>5631.2</v>
      </c>
      <c r="BB95">
        <v>12370.8</v>
      </c>
      <c r="BC95">
        <v>11525.4</v>
      </c>
      <c r="BD95">
        <v>9482.6</v>
      </c>
      <c r="BE95">
        <v>8121.7</v>
      </c>
    </row>
    <row r="96" spans="9:57" x14ac:dyDescent="0.25">
      <c r="I96">
        <v>7</v>
      </c>
      <c r="J96" t="s">
        <v>540</v>
      </c>
      <c r="K96" t="s">
        <v>24626</v>
      </c>
      <c r="L96">
        <v>100111</v>
      </c>
      <c r="M96" t="s">
        <v>8285</v>
      </c>
      <c r="N96">
        <v>100111004</v>
      </c>
      <c r="O96" t="s">
        <v>13117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550</v>
      </c>
      <c r="AY96">
        <v>3459.12</v>
      </c>
      <c r="AZ96">
        <v>1170.08</v>
      </c>
      <c r="BA96">
        <v>0</v>
      </c>
      <c r="BB96">
        <v>0</v>
      </c>
      <c r="BC96">
        <v>0</v>
      </c>
      <c r="BD96">
        <v>1682.6</v>
      </c>
      <c r="BE96">
        <v>18040.900000000001</v>
      </c>
    </row>
    <row r="97" spans="9:57" x14ac:dyDescent="0.25">
      <c r="I97">
        <v>7</v>
      </c>
      <c r="J97" t="s">
        <v>540</v>
      </c>
      <c r="K97" t="s">
        <v>24627</v>
      </c>
      <c r="L97">
        <v>100111</v>
      </c>
      <c r="M97" t="s">
        <v>8285</v>
      </c>
      <c r="N97">
        <v>100111004</v>
      </c>
      <c r="O97" t="s">
        <v>13117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248.62501455047322</v>
      </c>
      <c r="AY97">
        <v>1320.4199999999998</v>
      </c>
      <c r="AZ97">
        <v>676.14</v>
      </c>
      <c r="BA97">
        <v>1528.5</v>
      </c>
      <c r="BB97">
        <v>5932.52</v>
      </c>
      <c r="BC97">
        <v>1657.2</v>
      </c>
      <c r="BD97">
        <v>243.4</v>
      </c>
      <c r="BE97">
        <v>599.79999999999995</v>
      </c>
    </row>
    <row r="98" spans="9:57" x14ac:dyDescent="0.25">
      <c r="I98">
        <v>7</v>
      </c>
      <c r="J98" t="s">
        <v>540</v>
      </c>
      <c r="K98" t="s">
        <v>24628</v>
      </c>
      <c r="L98">
        <v>100111</v>
      </c>
      <c r="M98" t="s">
        <v>8285</v>
      </c>
      <c r="N98">
        <v>100111004</v>
      </c>
      <c r="O98" t="s">
        <v>13117</v>
      </c>
      <c r="P98">
        <v>1</v>
      </c>
      <c r="Q98">
        <v>4041</v>
      </c>
      <c r="R98">
        <v>5212</v>
      </c>
      <c r="S98">
        <v>6270</v>
      </c>
      <c r="T98">
        <v>6013</v>
      </c>
      <c r="U98">
        <v>5364</v>
      </c>
      <c r="V98">
        <v>7988</v>
      </c>
      <c r="W98">
        <v>12378</v>
      </c>
      <c r="X98">
        <v>16700</v>
      </c>
      <c r="Y98">
        <v>25575</v>
      </c>
      <c r="Z98">
        <v>26181</v>
      </c>
      <c r="AA98">
        <v>22054</v>
      </c>
      <c r="AB98">
        <v>25051.4</v>
      </c>
      <c r="AC98">
        <v>25723.4</v>
      </c>
      <c r="AD98">
        <v>23366.6</v>
      </c>
      <c r="AE98">
        <v>19617.2</v>
      </c>
      <c r="AF98">
        <v>0</v>
      </c>
      <c r="AG98">
        <v>17017.099999999999</v>
      </c>
      <c r="AH98">
        <v>14948</v>
      </c>
      <c r="AI98">
        <v>12745.6</v>
      </c>
      <c r="AJ98">
        <v>9062.7999999999993</v>
      </c>
      <c r="AK98">
        <v>11063.2</v>
      </c>
      <c r="AL98">
        <v>5830.9</v>
      </c>
      <c r="AM98">
        <v>5581.4</v>
      </c>
      <c r="AN98">
        <v>3018.9</v>
      </c>
      <c r="AO98">
        <v>3210</v>
      </c>
      <c r="AP98">
        <v>4512</v>
      </c>
      <c r="AQ98">
        <v>5197.5</v>
      </c>
      <c r="AR98">
        <v>3510.2</v>
      </c>
      <c r="AS98">
        <v>3843</v>
      </c>
      <c r="AT98">
        <v>2101</v>
      </c>
      <c r="AU98">
        <v>906.4</v>
      </c>
      <c r="AV98">
        <v>3122</v>
      </c>
      <c r="AW98">
        <v>4951.3</v>
      </c>
      <c r="AX98">
        <v>798.62501455047322</v>
      </c>
      <c r="AY98">
        <v>4779.5399999999991</v>
      </c>
      <c r="AZ98">
        <v>0</v>
      </c>
      <c r="BA98">
        <v>1528.5</v>
      </c>
      <c r="BB98">
        <v>5932.52</v>
      </c>
      <c r="BC98">
        <v>1657.2</v>
      </c>
      <c r="BD98">
        <v>1926</v>
      </c>
      <c r="BE98">
        <v>18640.7</v>
      </c>
    </row>
    <row r="99" spans="9:57" x14ac:dyDescent="0.25">
      <c r="I99">
        <v>7</v>
      </c>
      <c r="J99" t="s">
        <v>540</v>
      </c>
      <c r="K99" t="s">
        <v>8291</v>
      </c>
      <c r="L99">
        <v>100111</v>
      </c>
      <c r="M99" t="s">
        <v>8285</v>
      </c>
      <c r="N99">
        <v>100111006</v>
      </c>
      <c r="O99" t="s">
        <v>8291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514.48</v>
      </c>
      <c r="AY99">
        <v>469.64</v>
      </c>
      <c r="AZ99">
        <v>1615.8799999999999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9:57" x14ac:dyDescent="0.25">
      <c r="I100">
        <v>7</v>
      </c>
      <c r="J100" t="s">
        <v>540</v>
      </c>
      <c r="K100" t="s">
        <v>24629</v>
      </c>
      <c r="L100">
        <v>100112</v>
      </c>
      <c r="M100" t="s">
        <v>8326</v>
      </c>
      <c r="N100">
        <v>100112022</v>
      </c>
      <c r="O100" t="s">
        <v>8412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25.380000000000003</v>
      </c>
      <c r="AZ100">
        <v>31.320000000000004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9:57" x14ac:dyDescent="0.25">
      <c r="I101">
        <v>7</v>
      </c>
      <c r="J101" t="s">
        <v>540</v>
      </c>
      <c r="K101" t="s">
        <v>24630</v>
      </c>
      <c r="L101">
        <v>100110</v>
      </c>
      <c r="M101" t="s">
        <v>8269</v>
      </c>
      <c r="N101">
        <v>100110005</v>
      </c>
      <c r="O101" t="s">
        <v>8270</v>
      </c>
      <c r="P101">
        <v>1</v>
      </c>
      <c r="Q101">
        <v>4985</v>
      </c>
      <c r="R101">
        <v>3283</v>
      </c>
      <c r="S101">
        <v>1934</v>
      </c>
      <c r="T101">
        <v>1680</v>
      </c>
      <c r="U101">
        <v>3552</v>
      </c>
      <c r="V101">
        <v>2959</v>
      </c>
      <c r="W101">
        <v>3825</v>
      </c>
      <c r="X101">
        <v>5937</v>
      </c>
      <c r="Y101">
        <v>2447</v>
      </c>
      <c r="Z101">
        <v>1474</v>
      </c>
      <c r="AA101">
        <v>1658</v>
      </c>
      <c r="AB101">
        <v>2719</v>
      </c>
      <c r="AC101">
        <v>3743</v>
      </c>
      <c r="AD101">
        <v>2674.4</v>
      </c>
      <c r="AE101">
        <v>2459.6999999999998</v>
      </c>
      <c r="AF101">
        <v>0</v>
      </c>
      <c r="AG101">
        <v>2568.6999999999998</v>
      </c>
      <c r="AH101">
        <v>1627</v>
      </c>
      <c r="AI101">
        <v>1116.4000000000001</v>
      </c>
      <c r="AJ101">
        <v>627.70000000000005</v>
      </c>
      <c r="AK101">
        <v>247.6</v>
      </c>
      <c r="AL101">
        <v>1275.8</v>
      </c>
      <c r="AM101">
        <v>1027.3</v>
      </c>
      <c r="AN101">
        <v>1203.8</v>
      </c>
      <c r="AO101">
        <v>1224.5</v>
      </c>
      <c r="AP101">
        <v>1155</v>
      </c>
      <c r="AQ101">
        <v>1322.4</v>
      </c>
      <c r="AR101">
        <v>10889</v>
      </c>
      <c r="AS101">
        <v>988</v>
      </c>
      <c r="AT101">
        <v>562</v>
      </c>
      <c r="AU101">
        <v>861.8</v>
      </c>
      <c r="AV101">
        <v>744</v>
      </c>
      <c r="AW101">
        <v>561.72</v>
      </c>
      <c r="AX101">
        <v>989.34749877889112</v>
      </c>
      <c r="AY101">
        <v>170.82</v>
      </c>
      <c r="AZ101">
        <v>82.679999999999993</v>
      </c>
      <c r="BA101">
        <v>160.9</v>
      </c>
      <c r="BB101">
        <v>200.25</v>
      </c>
      <c r="BC101">
        <v>519.5</v>
      </c>
      <c r="BD101">
        <v>244</v>
      </c>
      <c r="BE101">
        <v>69.400000000000006</v>
      </c>
    </row>
    <row r="102" spans="9:57" x14ac:dyDescent="0.25">
      <c r="I102">
        <v>7</v>
      </c>
      <c r="J102" t="s">
        <v>540</v>
      </c>
      <c r="K102" t="s">
        <v>24631</v>
      </c>
      <c r="L102">
        <v>100110</v>
      </c>
      <c r="M102" t="s">
        <v>8269</v>
      </c>
      <c r="N102">
        <v>100110003</v>
      </c>
      <c r="O102" t="s">
        <v>13811</v>
      </c>
      <c r="P102">
        <v>1</v>
      </c>
      <c r="Q102">
        <v>3508</v>
      </c>
      <c r="R102">
        <v>2089</v>
      </c>
      <c r="S102">
        <v>1638</v>
      </c>
      <c r="T102">
        <v>1409</v>
      </c>
      <c r="U102">
        <v>2253</v>
      </c>
      <c r="V102">
        <v>4004</v>
      </c>
      <c r="W102">
        <v>4743</v>
      </c>
      <c r="X102">
        <v>2688</v>
      </c>
      <c r="Y102">
        <v>3181</v>
      </c>
      <c r="Z102">
        <v>1203</v>
      </c>
      <c r="AA102">
        <v>1109</v>
      </c>
      <c r="AB102">
        <v>1926</v>
      </c>
      <c r="AC102">
        <v>2042</v>
      </c>
      <c r="AD102">
        <v>1262.3</v>
      </c>
      <c r="AE102">
        <v>1101.5</v>
      </c>
      <c r="AF102">
        <v>0</v>
      </c>
      <c r="AG102">
        <v>1658.3</v>
      </c>
      <c r="AH102">
        <v>506.8</v>
      </c>
      <c r="AI102">
        <v>446.5</v>
      </c>
      <c r="AJ102">
        <v>419.2</v>
      </c>
      <c r="AK102">
        <v>232.3</v>
      </c>
      <c r="AL102">
        <v>352.5</v>
      </c>
      <c r="AM102">
        <v>243.1</v>
      </c>
      <c r="AN102">
        <v>168.6</v>
      </c>
      <c r="AO102">
        <v>165</v>
      </c>
      <c r="AP102">
        <v>289</v>
      </c>
      <c r="AQ102">
        <v>234.6</v>
      </c>
      <c r="AR102">
        <v>2319</v>
      </c>
      <c r="AS102">
        <v>181.7</v>
      </c>
      <c r="AT102">
        <v>58.8</v>
      </c>
      <c r="AU102">
        <v>217.6</v>
      </c>
      <c r="AV102">
        <v>166</v>
      </c>
      <c r="AW102">
        <v>119</v>
      </c>
      <c r="AX102">
        <v>138.16027733235654</v>
      </c>
      <c r="AY102">
        <v>92.75</v>
      </c>
      <c r="AZ102">
        <v>128.80000000000001</v>
      </c>
      <c r="BA102">
        <v>157.6</v>
      </c>
      <c r="BB102">
        <v>458.43</v>
      </c>
      <c r="BC102">
        <v>1108.0999999999999</v>
      </c>
      <c r="BD102">
        <v>291.7</v>
      </c>
      <c r="BE102">
        <v>212.5</v>
      </c>
    </row>
    <row r="103" spans="9:57" x14ac:dyDescent="0.25">
      <c r="I103">
        <v>7</v>
      </c>
      <c r="J103" t="s">
        <v>540</v>
      </c>
      <c r="K103" t="s">
        <v>24632</v>
      </c>
      <c r="L103">
        <v>100113</v>
      </c>
      <c r="M103" t="s">
        <v>8570</v>
      </c>
      <c r="N103">
        <v>100113001</v>
      </c>
      <c r="O103" t="s">
        <v>15247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9:57" x14ac:dyDescent="0.25">
      <c r="I104">
        <v>7</v>
      </c>
      <c r="J104" t="s">
        <v>540</v>
      </c>
      <c r="K104" t="s">
        <v>24633</v>
      </c>
      <c r="L104">
        <v>100113</v>
      </c>
      <c r="M104" t="s">
        <v>8570</v>
      </c>
      <c r="N104">
        <v>100113001</v>
      </c>
      <c r="O104" t="s">
        <v>15247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9:57" x14ac:dyDescent="0.25">
      <c r="I105">
        <v>7</v>
      </c>
      <c r="J105" t="s">
        <v>540</v>
      </c>
      <c r="K105" t="s">
        <v>24634</v>
      </c>
      <c r="L105">
        <v>100113</v>
      </c>
      <c r="M105" t="s">
        <v>8570</v>
      </c>
      <c r="N105">
        <v>100113001</v>
      </c>
      <c r="O105" t="s">
        <v>15247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185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3.7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275</v>
      </c>
      <c r="AR105">
        <v>15.512195121951219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9:57" x14ac:dyDescent="0.25">
      <c r="I106">
        <v>7</v>
      </c>
      <c r="J106" t="s">
        <v>540</v>
      </c>
      <c r="K106" t="s">
        <v>14529</v>
      </c>
      <c r="L106">
        <v>100113</v>
      </c>
      <c r="M106" t="s">
        <v>8570</v>
      </c>
      <c r="N106">
        <v>100113002</v>
      </c>
      <c r="O106" t="s">
        <v>14529</v>
      </c>
      <c r="P106">
        <v>1</v>
      </c>
      <c r="Q106">
        <v>20813</v>
      </c>
      <c r="R106">
        <v>4702</v>
      </c>
      <c r="S106">
        <v>4404</v>
      </c>
      <c r="T106">
        <v>4102</v>
      </c>
      <c r="U106">
        <v>4524</v>
      </c>
      <c r="V106">
        <v>25510</v>
      </c>
      <c r="W106">
        <v>33310</v>
      </c>
      <c r="X106">
        <v>14974</v>
      </c>
      <c r="Y106">
        <v>23729</v>
      </c>
      <c r="Z106">
        <v>16980</v>
      </c>
      <c r="AA106">
        <v>8173</v>
      </c>
      <c r="AB106">
        <v>12796</v>
      </c>
      <c r="AC106">
        <v>10159</v>
      </c>
      <c r="AD106">
        <v>5333.3</v>
      </c>
      <c r="AE106">
        <v>6613.5</v>
      </c>
      <c r="AF106">
        <v>0</v>
      </c>
      <c r="AG106">
        <v>2207.6999999999998</v>
      </c>
      <c r="AH106">
        <v>936.6</v>
      </c>
      <c r="AI106">
        <v>1539.8</v>
      </c>
      <c r="AJ106">
        <v>377.6</v>
      </c>
      <c r="AK106">
        <v>477.2</v>
      </c>
      <c r="AL106">
        <v>1324.7</v>
      </c>
      <c r="AM106">
        <v>962.1</v>
      </c>
      <c r="AN106">
        <v>566.79999999999995</v>
      </c>
      <c r="AO106">
        <v>1276.8</v>
      </c>
      <c r="AP106">
        <v>879.1</v>
      </c>
      <c r="AQ106">
        <v>1542.3</v>
      </c>
      <c r="AR106">
        <v>27.504990019960083</v>
      </c>
      <c r="AS106">
        <v>3569.7</v>
      </c>
      <c r="AT106">
        <v>4783.5</v>
      </c>
      <c r="AU106">
        <v>1973.3</v>
      </c>
      <c r="AV106">
        <v>936</v>
      </c>
      <c r="AW106">
        <v>1890</v>
      </c>
      <c r="AX106">
        <v>4427.6274343564937</v>
      </c>
      <c r="AY106">
        <v>2548.2599999999998</v>
      </c>
      <c r="AZ106">
        <v>1740.3</v>
      </c>
      <c r="BA106">
        <v>649.5</v>
      </c>
      <c r="BB106">
        <v>0</v>
      </c>
      <c r="BC106">
        <v>2151.9</v>
      </c>
      <c r="BD106">
        <v>1101.4000000000001</v>
      </c>
      <c r="BE106">
        <v>1544.1</v>
      </c>
    </row>
    <row r="107" spans="9:57" x14ac:dyDescent="0.25">
      <c r="I107">
        <v>7</v>
      </c>
      <c r="J107" t="s">
        <v>540</v>
      </c>
      <c r="K107" t="s">
        <v>24635</v>
      </c>
      <c r="L107">
        <v>100111</v>
      </c>
      <c r="M107" t="s">
        <v>8285</v>
      </c>
      <c r="N107">
        <v>100111003</v>
      </c>
      <c r="O107" t="s">
        <v>13816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375987.99509085447</v>
      </c>
      <c r="AY107">
        <v>307586.18</v>
      </c>
      <c r="AZ107">
        <v>403796.3</v>
      </c>
      <c r="BA107">
        <v>265882</v>
      </c>
      <c r="BB107">
        <v>231322</v>
      </c>
      <c r="BC107">
        <v>258701</v>
      </c>
      <c r="BD107">
        <v>276288.2</v>
      </c>
      <c r="BE107">
        <v>171168.9</v>
      </c>
    </row>
    <row r="108" spans="9:57" x14ac:dyDescent="0.25">
      <c r="I108">
        <v>7</v>
      </c>
      <c r="J108" t="s">
        <v>540</v>
      </c>
      <c r="K108" t="s">
        <v>24636</v>
      </c>
      <c r="L108">
        <v>100111</v>
      </c>
      <c r="M108" t="s">
        <v>8285</v>
      </c>
      <c r="N108">
        <v>100111003</v>
      </c>
      <c r="O108" t="s">
        <v>13816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53569.499946104945</v>
      </c>
      <c r="AY108">
        <v>30581.48</v>
      </c>
      <c r="AZ108">
        <v>6973.6</v>
      </c>
      <c r="BA108">
        <v>10456.6</v>
      </c>
      <c r="BB108">
        <v>7913.08</v>
      </c>
      <c r="BC108">
        <v>7952.9</v>
      </c>
      <c r="BD108">
        <v>7216.5</v>
      </c>
      <c r="BE108">
        <v>12827.2</v>
      </c>
    </row>
    <row r="109" spans="9:57" x14ac:dyDescent="0.25">
      <c r="I109">
        <v>7</v>
      </c>
      <c r="J109" t="s">
        <v>540</v>
      </c>
      <c r="K109" t="s">
        <v>24637</v>
      </c>
      <c r="L109">
        <v>100111</v>
      </c>
      <c r="M109" t="s">
        <v>8285</v>
      </c>
      <c r="N109">
        <v>100111003</v>
      </c>
      <c r="O109" t="s">
        <v>13816</v>
      </c>
      <c r="P109">
        <v>1</v>
      </c>
      <c r="Q109">
        <v>54597</v>
      </c>
      <c r="R109">
        <v>74255</v>
      </c>
      <c r="S109">
        <v>78439</v>
      </c>
      <c r="T109">
        <v>73076</v>
      </c>
      <c r="U109">
        <v>139608</v>
      </c>
      <c r="V109">
        <v>146871</v>
      </c>
      <c r="W109">
        <v>83618</v>
      </c>
      <c r="X109">
        <v>66065</v>
      </c>
      <c r="Y109">
        <v>82319</v>
      </c>
      <c r="Z109">
        <v>132894</v>
      </c>
      <c r="AA109">
        <v>98823</v>
      </c>
      <c r="AB109">
        <v>93314.4</v>
      </c>
      <c r="AC109">
        <v>120137.4</v>
      </c>
      <c r="AD109">
        <v>101933.3</v>
      </c>
      <c r="AE109">
        <v>105390.2</v>
      </c>
      <c r="AF109">
        <v>0</v>
      </c>
      <c r="AG109">
        <v>110551.8</v>
      </c>
      <c r="AH109">
        <v>108590.39999999999</v>
      </c>
      <c r="AI109">
        <v>131580.5</v>
      </c>
      <c r="AJ109">
        <v>35077.1</v>
      </c>
      <c r="AK109">
        <v>68860.100000000006</v>
      </c>
      <c r="AL109">
        <v>115690.8</v>
      </c>
      <c r="AM109">
        <v>123323.7</v>
      </c>
      <c r="AN109">
        <v>189406.7</v>
      </c>
      <c r="AO109">
        <v>228000</v>
      </c>
      <c r="AP109">
        <v>278068.8</v>
      </c>
      <c r="AQ109">
        <v>252974.7</v>
      </c>
      <c r="AR109">
        <v>280938.09999999998</v>
      </c>
      <c r="AS109">
        <v>369813.6</v>
      </c>
      <c r="AT109">
        <v>412654.7</v>
      </c>
      <c r="AU109">
        <v>417174.2</v>
      </c>
      <c r="AV109">
        <v>388019</v>
      </c>
      <c r="AW109">
        <v>520967.04000000004</v>
      </c>
      <c r="AX109">
        <v>429557.49503695942</v>
      </c>
      <c r="AY109">
        <v>338167.66</v>
      </c>
      <c r="AZ109">
        <v>410769.9</v>
      </c>
      <c r="BA109">
        <v>276338.59999999998</v>
      </c>
      <c r="BB109">
        <v>239235.08</v>
      </c>
      <c r="BC109">
        <v>266653.90000000002</v>
      </c>
      <c r="BD109">
        <v>283504.7</v>
      </c>
      <c r="BE109">
        <v>183996.1</v>
      </c>
    </row>
    <row r="110" spans="9:57" x14ac:dyDescent="0.25">
      <c r="I110">
        <v>7</v>
      </c>
      <c r="J110" t="s">
        <v>540</v>
      </c>
      <c r="K110" t="s">
        <v>15252</v>
      </c>
      <c r="L110">
        <v>100114</v>
      </c>
      <c r="M110" t="s">
        <v>8606</v>
      </c>
      <c r="N110">
        <v>100114001</v>
      </c>
      <c r="O110" t="s">
        <v>15252</v>
      </c>
      <c r="P110">
        <v>1</v>
      </c>
      <c r="Q110">
        <v>132230</v>
      </c>
      <c r="R110">
        <v>184114</v>
      </c>
      <c r="S110">
        <v>122380</v>
      </c>
      <c r="T110">
        <v>115846</v>
      </c>
      <c r="U110">
        <v>209293</v>
      </c>
      <c r="V110">
        <v>158822</v>
      </c>
      <c r="W110">
        <v>93190</v>
      </c>
      <c r="X110">
        <v>64837</v>
      </c>
      <c r="Y110">
        <v>126048</v>
      </c>
      <c r="Z110">
        <v>86854</v>
      </c>
      <c r="AA110">
        <v>124089</v>
      </c>
      <c r="AB110">
        <v>91024.9</v>
      </c>
      <c r="AC110">
        <v>77492</v>
      </c>
      <c r="AD110">
        <v>91749.8</v>
      </c>
      <c r="AE110">
        <v>78117.399999999994</v>
      </c>
      <c r="AF110">
        <v>0</v>
      </c>
      <c r="AG110">
        <v>91900.1</v>
      </c>
      <c r="AH110">
        <v>83443.8</v>
      </c>
      <c r="AI110">
        <v>86706.7</v>
      </c>
      <c r="AJ110">
        <v>17375.099999999999</v>
      </c>
      <c r="AK110">
        <v>32254.3</v>
      </c>
      <c r="AL110">
        <v>71274</v>
      </c>
      <c r="AM110">
        <v>62218.6</v>
      </c>
      <c r="AN110">
        <v>57216.7</v>
      </c>
      <c r="AO110">
        <v>57190</v>
      </c>
      <c r="AP110">
        <v>42448</v>
      </c>
      <c r="AQ110">
        <v>63355.6</v>
      </c>
      <c r="AR110">
        <v>44973.2</v>
      </c>
      <c r="AS110">
        <v>58550.1</v>
      </c>
      <c r="AT110">
        <v>31915.5</v>
      </c>
      <c r="AU110">
        <v>57455.5</v>
      </c>
      <c r="AV110">
        <v>111620</v>
      </c>
      <c r="AW110">
        <v>34486.400000000001</v>
      </c>
      <c r="AX110">
        <v>69067.986200520332</v>
      </c>
      <c r="AY110">
        <v>45494.03</v>
      </c>
      <c r="AZ110">
        <v>59085.4</v>
      </c>
      <c r="BA110">
        <v>88711.6</v>
      </c>
      <c r="BB110">
        <v>92237.84</v>
      </c>
      <c r="BC110">
        <v>73415.3</v>
      </c>
      <c r="BD110">
        <v>114912.5</v>
      </c>
      <c r="BE110">
        <v>134541.5</v>
      </c>
    </row>
    <row r="111" spans="9:57" x14ac:dyDescent="0.25">
      <c r="I111">
        <v>7</v>
      </c>
      <c r="J111" t="s">
        <v>540</v>
      </c>
      <c r="K111" t="s">
        <v>24638</v>
      </c>
      <c r="L111">
        <v>100110</v>
      </c>
      <c r="M111" t="s">
        <v>8269</v>
      </c>
      <c r="N111">
        <v>100110002</v>
      </c>
      <c r="O111" t="s">
        <v>14514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10405.87685837085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9:57" x14ac:dyDescent="0.25">
      <c r="I112">
        <v>7</v>
      </c>
      <c r="J112" t="s">
        <v>540</v>
      </c>
      <c r="K112" t="s">
        <v>24639</v>
      </c>
      <c r="L112">
        <v>100110</v>
      </c>
      <c r="M112" t="s">
        <v>8269</v>
      </c>
      <c r="N112">
        <v>100110002</v>
      </c>
      <c r="O112" t="s">
        <v>14514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9:57" x14ac:dyDescent="0.25">
      <c r="I113">
        <v>7</v>
      </c>
      <c r="J113" t="s">
        <v>540</v>
      </c>
      <c r="K113" t="s">
        <v>24640</v>
      </c>
      <c r="L113">
        <v>100110</v>
      </c>
      <c r="M113" t="s">
        <v>8269</v>
      </c>
      <c r="N113">
        <v>100110002</v>
      </c>
      <c r="O113" t="s">
        <v>14514</v>
      </c>
      <c r="P113">
        <v>1</v>
      </c>
      <c r="Q113">
        <v>26712</v>
      </c>
      <c r="R113">
        <v>52602</v>
      </c>
      <c r="S113">
        <v>69007</v>
      </c>
      <c r="T113">
        <v>33972</v>
      </c>
      <c r="U113">
        <v>36768</v>
      </c>
      <c r="V113">
        <v>36986</v>
      </c>
      <c r="W113">
        <v>34684</v>
      </c>
      <c r="X113">
        <v>30546</v>
      </c>
      <c r="Y113">
        <v>38304</v>
      </c>
      <c r="Z113">
        <v>30936</v>
      </c>
      <c r="AA113">
        <v>38860</v>
      </c>
      <c r="AB113">
        <v>56485</v>
      </c>
      <c r="AC113">
        <v>35666</v>
      </c>
      <c r="AD113">
        <v>19134.400000000001</v>
      </c>
      <c r="AE113">
        <v>22497.200000000001</v>
      </c>
      <c r="AF113">
        <v>0</v>
      </c>
      <c r="AG113">
        <v>28618</v>
      </c>
      <c r="AH113">
        <v>18165.2</v>
      </c>
      <c r="AI113">
        <v>33233.599999999999</v>
      </c>
      <c r="AJ113">
        <v>15646.4</v>
      </c>
      <c r="AK113">
        <v>25519.200000000001</v>
      </c>
      <c r="AL113">
        <v>28303.7</v>
      </c>
      <c r="AM113">
        <v>23827.599999999999</v>
      </c>
      <c r="AN113">
        <v>28204.3</v>
      </c>
      <c r="AO113">
        <v>28665</v>
      </c>
      <c r="AP113">
        <v>24532.2</v>
      </c>
      <c r="AQ113">
        <v>28089.9</v>
      </c>
      <c r="AR113">
        <v>9885.4</v>
      </c>
      <c r="AS113">
        <v>11082.8</v>
      </c>
      <c r="AT113">
        <v>17488.2</v>
      </c>
      <c r="AU113">
        <v>12307.5</v>
      </c>
      <c r="AV113">
        <v>13476</v>
      </c>
      <c r="AW113">
        <v>5504.59</v>
      </c>
      <c r="AX113">
        <v>10405.87685837085</v>
      </c>
      <c r="AY113">
        <v>8898.68</v>
      </c>
      <c r="AZ113">
        <v>8067.5</v>
      </c>
      <c r="BA113">
        <v>7501.8</v>
      </c>
      <c r="BB113">
        <v>6937.6</v>
      </c>
      <c r="BC113">
        <v>8885.1</v>
      </c>
      <c r="BD113">
        <v>10875.3</v>
      </c>
      <c r="BE113">
        <v>2910.8</v>
      </c>
    </row>
    <row r="114" spans="9:57" x14ac:dyDescent="0.25">
      <c r="I114">
        <v>7</v>
      </c>
      <c r="J114" t="s">
        <v>540</v>
      </c>
      <c r="K114" t="s">
        <v>13826</v>
      </c>
      <c r="L114">
        <v>100113</v>
      </c>
      <c r="M114" t="s">
        <v>8570</v>
      </c>
      <c r="N114">
        <v>100113003</v>
      </c>
      <c r="O114" t="s">
        <v>13826</v>
      </c>
      <c r="P114">
        <v>1</v>
      </c>
      <c r="Q114">
        <v>8</v>
      </c>
      <c r="R114">
        <v>0</v>
      </c>
      <c r="S114">
        <v>10</v>
      </c>
      <c r="T114">
        <v>0</v>
      </c>
      <c r="U114">
        <v>0</v>
      </c>
      <c r="V114">
        <v>0</v>
      </c>
      <c r="W114">
        <v>3566</v>
      </c>
      <c r="X114">
        <v>163</v>
      </c>
      <c r="Y114">
        <v>867</v>
      </c>
      <c r="Z114">
        <v>408</v>
      </c>
      <c r="AA114">
        <v>478</v>
      </c>
      <c r="AB114">
        <v>628</v>
      </c>
      <c r="AC114">
        <v>80</v>
      </c>
      <c r="AD114">
        <v>6.8</v>
      </c>
      <c r="AE114">
        <v>130.9</v>
      </c>
      <c r="AF114">
        <v>0</v>
      </c>
      <c r="AG114">
        <v>283.39999999999998</v>
      </c>
      <c r="AH114">
        <v>343.1</v>
      </c>
      <c r="AI114">
        <v>436.4</v>
      </c>
      <c r="AJ114">
        <v>152.9</v>
      </c>
      <c r="AK114">
        <v>0</v>
      </c>
      <c r="AL114">
        <v>0</v>
      </c>
      <c r="AM114">
        <v>0</v>
      </c>
      <c r="AN114">
        <v>0</v>
      </c>
      <c r="AO114">
        <v>486.2</v>
      </c>
      <c r="AP114">
        <v>365</v>
      </c>
      <c r="AQ114">
        <v>255.5</v>
      </c>
      <c r="AR114">
        <v>38.906249999999993</v>
      </c>
      <c r="AS114">
        <v>525</v>
      </c>
      <c r="AT114">
        <v>996.5</v>
      </c>
      <c r="AU114">
        <v>0</v>
      </c>
      <c r="AV114">
        <v>0</v>
      </c>
      <c r="AW114">
        <v>1538.32</v>
      </c>
      <c r="AX114">
        <v>248.4</v>
      </c>
      <c r="AY114">
        <v>1720.8200000000002</v>
      </c>
      <c r="AZ114">
        <v>1230.5</v>
      </c>
      <c r="BA114">
        <v>2245.5</v>
      </c>
      <c r="BB114">
        <v>1717</v>
      </c>
      <c r="BC114">
        <v>2733.1</v>
      </c>
      <c r="BD114">
        <v>599.70000000000005</v>
      </c>
      <c r="BE114">
        <v>207.6</v>
      </c>
    </row>
    <row r="115" spans="9:57" x14ac:dyDescent="0.25">
      <c r="I115">
        <v>7</v>
      </c>
      <c r="J115" t="s">
        <v>540</v>
      </c>
      <c r="K115" t="s">
        <v>8637</v>
      </c>
      <c r="L115">
        <v>100114</v>
      </c>
      <c r="M115" t="s">
        <v>8606</v>
      </c>
      <c r="N115">
        <v>100114011</v>
      </c>
      <c r="O115" t="s">
        <v>8637</v>
      </c>
      <c r="P115">
        <v>1</v>
      </c>
      <c r="Q115">
        <v>241758</v>
      </c>
      <c r="R115">
        <v>786404</v>
      </c>
      <c r="S115">
        <v>447763</v>
      </c>
      <c r="T115">
        <v>751392</v>
      </c>
      <c r="U115">
        <v>1169964</v>
      </c>
      <c r="V115">
        <v>990750</v>
      </c>
      <c r="W115">
        <v>1423854</v>
      </c>
      <c r="X115">
        <v>1346727</v>
      </c>
      <c r="Y115">
        <v>1342681</v>
      </c>
      <c r="Z115">
        <v>1401865</v>
      </c>
      <c r="AA115">
        <v>1170738</v>
      </c>
      <c r="AB115">
        <v>1141887.1629999999</v>
      </c>
      <c r="AC115">
        <v>1639207</v>
      </c>
      <c r="AD115">
        <v>1558688.5290000001</v>
      </c>
      <c r="AE115">
        <v>1534244.97</v>
      </c>
      <c r="AF115">
        <v>0</v>
      </c>
      <c r="AG115">
        <v>1499459.394771466</v>
      </c>
      <c r="AH115">
        <v>1007892.4</v>
      </c>
      <c r="AI115">
        <v>1111922</v>
      </c>
      <c r="AJ115">
        <v>967147</v>
      </c>
      <c r="AK115">
        <v>1083381.6000000001</v>
      </c>
      <c r="AL115">
        <v>944000</v>
      </c>
      <c r="AM115">
        <v>1189681.1000000001</v>
      </c>
      <c r="AN115">
        <v>676200</v>
      </c>
      <c r="AO115">
        <v>832370</v>
      </c>
      <c r="AP115">
        <v>765081.3</v>
      </c>
      <c r="AQ115">
        <v>615115.80000000005</v>
      </c>
      <c r="AR115">
        <v>723.8574820942971</v>
      </c>
      <c r="AS115">
        <v>312080</v>
      </c>
      <c r="AT115">
        <v>192760.4</v>
      </c>
      <c r="AU115">
        <v>296181.59999999998</v>
      </c>
      <c r="AV115">
        <v>655544</v>
      </c>
      <c r="AW115">
        <v>542707.19999999995</v>
      </c>
      <c r="AX115">
        <v>508638.72737548966</v>
      </c>
      <c r="AY115">
        <v>521439.04000000004</v>
      </c>
      <c r="AZ115">
        <v>838146.5</v>
      </c>
      <c r="BA115">
        <v>630593.6</v>
      </c>
      <c r="BB115">
        <v>605420.1</v>
      </c>
      <c r="BC115">
        <v>638962.69999999995</v>
      </c>
      <c r="BD115">
        <v>371919.9</v>
      </c>
      <c r="BE115">
        <v>282738.09999999998</v>
      </c>
    </row>
    <row r="116" spans="9:57" x14ac:dyDescent="0.25">
      <c r="I116">
        <v>7</v>
      </c>
      <c r="J116" t="s">
        <v>540</v>
      </c>
      <c r="K116" t="s">
        <v>8571</v>
      </c>
      <c r="L116">
        <v>100113</v>
      </c>
      <c r="M116" t="s">
        <v>8570</v>
      </c>
      <c r="N116">
        <v>100113005</v>
      </c>
      <c r="O116" t="s">
        <v>8571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1980.7</v>
      </c>
      <c r="V116">
        <v>1968.3710000000001</v>
      </c>
      <c r="W116">
        <v>1961</v>
      </c>
      <c r="X116">
        <v>2256.9079999999999</v>
      </c>
      <c r="Y116">
        <v>3049</v>
      </c>
      <c r="Z116">
        <v>3936</v>
      </c>
      <c r="AA116">
        <v>4853</v>
      </c>
      <c r="AB116">
        <v>5902</v>
      </c>
      <c r="AC116">
        <v>6659</v>
      </c>
      <c r="AD116">
        <v>8758</v>
      </c>
      <c r="AE116">
        <v>7139.7150000000001</v>
      </c>
      <c r="AF116">
        <v>5104.7259999999997</v>
      </c>
      <c r="AG116">
        <v>5311</v>
      </c>
      <c r="AH116">
        <v>5344.7</v>
      </c>
      <c r="AI116">
        <v>5357</v>
      </c>
      <c r="AJ116">
        <v>5238</v>
      </c>
      <c r="AK116">
        <v>4199.3</v>
      </c>
      <c r="AL116">
        <v>3643.6</v>
      </c>
      <c r="AM116">
        <v>2499.6</v>
      </c>
      <c r="AN116">
        <v>2660.2</v>
      </c>
      <c r="AO116">
        <v>3677.2</v>
      </c>
      <c r="AP116">
        <v>4056</v>
      </c>
      <c r="AQ116">
        <v>2850</v>
      </c>
      <c r="AR116">
        <v>30.706929656135451</v>
      </c>
      <c r="AS116">
        <v>32032</v>
      </c>
      <c r="AT116">
        <v>2691.5</v>
      </c>
      <c r="AU116">
        <v>2750</v>
      </c>
      <c r="AV116">
        <v>4067</v>
      </c>
      <c r="AW116">
        <v>3900.65</v>
      </c>
      <c r="AX116">
        <v>3687.6922045072761</v>
      </c>
      <c r="AY116">
        <v>2832</v>
      </c>
      <c r="AZ116">
        <v>2318.8000000000002</v>
      </c>
      <c r="BA116">
        <v>3030.4</v>
      </c>
      <c r="BB116">
        <v>1455</v>
      </c>
      <c r="BC116">
        <v>1975.2</v>
      </c>
      <c r="BD116">
        <v>2647.3</v>
      </c>
      <c r="BE116">
        <v>2062.3000000000002</v>
      </c>
    </row>
    <row r="117" spans="9:57" x14ac:dyDescent="0.25">
      <c r="I117">
        <v>7</v>
      </c>
      <c r="J117" t="s">
        <v>540</v>
      </c>
      <c r="K117" t="s">
        <v>24612</v>
      </c>
      <c r="L117">
        <v>100112</v>
      </c>
      <c r="M117" t="s">
        <v>8326</v>
      </c>
      <c r="N117">
        <v>100112020</v>
      </c>
      <c r="O117" t="s">
        <v>8402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482.70195740489964</v>
      </c>
      <c r="AS117">
        <v>0</v>
      </c>
      <c r="AT117">
        <v>0</v>
      </c>
      <c r="AU117">
        <v>0</v>
      </c>
      <c r="AV117">
        <v>0</v>
      </c>
      <c r="AW117">
        <v>424251.8</v>
      </c>
      <c r="AX117">
        <v>453574.59175304382</v>
      </c>
      <c r="AY117">
        <v>302866.05</v>
      </c>
      <c r="AZ117">
        <v>360444.7</v>
      </c>
      <c r="BA117">
        <v>445119.8</v>
      </c>
      <c r="BB117">
        <v>278689.59999999998</v>
      </c>
      <c r="BC117">
        <v>343310.1</v>
      </c>
      <c r="BD117">
        <v>389224.8</v>
      </c>
      <c r="BE117">
        <v>263831.3</v>
      </c>
    </row>
    <row r="118" spans="9:57" x14ac:dyDescent="0.25">
      <c r="I118">
        <v>7</v>
      </c>
      <c r="J118" t="s">
        <v>540</v>
      </c>
      <c r="K118" t="s">
        <v>24641</v>
      </c>
      <c r="L118">
        <v>100111</v>
      </c>
      <c r="M118" t="s">
        <v>8285</v>
      </c>
      <c r="N118">
        <v>100111002</v>
      </c>
      <c r="O118" t="s">
        <v>14519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10598.946878508445</v>
      </c>
      <c r="AY118">
        <v>14809.2</v>
      </c>
      <c r="AZ118">
        <v>17995.5</v>
      </c>
      <c r="BA118">
        <v>20036.5</v>
      </c>
      <c r="BB118">
        <v>25782.629999999997</v>
      </c>
      <c r="BC118">
        <v>37237.9</v>
      </c>
      <c r="BD118">
        <v>51349.3</v>
      </c>
      <c r="BE118">
        <v>31050.2</v>
      </c>
    </row>
    <row r="119" spans="9:57" x14ac:dyDescent="0.25">
      <c r="I119">
        <v>7</v>
      </c>
      <c r="J119" t="s">
        <v>540</v>
      </c>
      <c r="K119" t="s">
        <v>24642</v>
      </c>
      <c r="L119">
        <v>100111</v>
      </c>
      <c r="M119" t="s">
        <v>8285</v>
      </c>
      <c r="N119">
        <v>100111002</v>
      </c>
      <c r="O119" t="s">
        <v>14519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147429.89228911561</v>
      </c>
      <c r="AY119">
        <v>151427.34</v>
      </c>
      <c r="AZ119">
        <v>167987.4</v>
      </c>
      <c r="BA119">
        <v>230712</v>
      </c>
      <c r="BB119">
        <v>136315.33000000002</v>
      </c>
      <c r="BC119">
        <v>102080.3</v>
      </c>
      <c r="BD119">
        <v>91524.5</v>
      </c>
      <c r="BE119">
        <v>104422.8</v>
      </c>
    </row>
    <row r="120" spans="9:57" x14ac:dyDescent="0.25">
      <c r="I120">
        <v>7</v>
      </c>
      <c r="J120" t="s">
        <v>540</v>
      </c>
      <c r="K120" t="s">
        <v>24643</v>
      </c>
      <c r="L120">
        <v>100111</v>
      </c>
      <c r="M120" t="s">
        <v>8285</v>
      </c>
      <c r="N120">
        <v>100111002</v>
      </c>
      <c r="O120" t="s">
        <v>14519</v>
      </c>
      <c r="P120">
        <v>1</v>
      </c>
      <c r="Q120">
        <v>111244</v>
      </c>
      <c r="R120">
        <v>67363</v>
      </c>
      <c r="S120">
        <v>77888</v>
      </c>
      <c r="T120">
        <v>59625</v>
      </c>
      <c r="U120">
        <v>115779</v>
      </c>
      <c r="V120">
        <v>152570</v>
      </c>
      <c r="W120">
        <v>219960</v>
      </c>
      <c r="X120">
        <v>219709</v>
      </c>
      <c r="Y120">
        <v>169692</v>
      </c>
      <c r="Z120">
        <v>202232</v>
      </c>
      <c r="AA120">
        <v>257755</v>
      </c>
      <c r="AB120">
        <v>246228</v>
      </c>
      <c r="AC120">
        <v>212191.9</v>
      </c>
      <c r="AD120">
        <v>196541.6</v>
      </c>
      <c r="AE120">
        <v>205900.2</v>
      </c>
      <c r="AF120">
        <v>0</v>
      </c>
      <c r="AG120">
        <v>211475.5</v>
      </c>
      <c r="AH120">
        <v>242504.5</v>
      </c>
      <c r="AI120">
        <v>239216.2</v>
      </c>
      <c r="AJ120">
        <v>131767.79999999999</v>
      </c>
      <c r="AK120">
        <v>220774.39999999999</v>
      </c>
      <c r="AL120">
        <v>264274</v>
      </c>
      <c r="AM120">
        <v>261399.5</v>
      </c>
      <c r="AN120">
        <v>253149.9</v>
      </c>
      <c r="AO120">
        <v>266838</v>
      </c>
      <c r="AP120">
        <v>260416.5</v>
      </c>
      <c r="AQ120">
        <v>184470.3</v>
      </c>
      <c r="AR120">
        <v>103329.8</v>
      </c>
      <c r="AS120">
        <v>141570</v>
      </c>
      <c r="AT120">
        <v>143736.5</v>
      </c>
      <c r="AU120">
        <v>156432</v>
      </c>
      <c r="AV120">
        <v>184421</v>
      </c>
      <c r="AW120">
        <v>159522.4</v>
      </c>
      <c r="AX120">
        <v>158028.83916762404</v>
      </c>
      <c r="AY120">
        <v>166236.53999999998</v>
      </c>
      <c r="AZ120">
        <v>185982.9</v>
      </c>
      <c r="BA120">
        <v>250748.5</v>
      </c>
      <c r="BB120">
        <v>162097.96000000002</v>
      </c>
      <c r="BC120">
        <v>139318.20000000001</v>
      </c>
      <c r="BD120">
        <v>142873.79999999999</v>
      </c>
      <c r="BE120">
        <v>135473</v>
      </c>
    </row>
    <row r="121" spans="9:57" x14ac:dyDescent="0.25">
      <c r="I121">
        <v>7</v>
      </c>
      <c r="J121" t="s">
        <v>540</v>
      </c>
      <c r="K121" t="s">
        <v>8321</v>
      </c>
      <c r="L121">
        <v>100111</v>
      </c>
      <c r="M121" t="s">
        <v>8285</v>
      </c>
      <c r="N121">
        <v>100111012</v>
      </c>
      <c r="O121" t="s">
        <v>8321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179.6</v>
      </c>
      <c r="AS121">
        <v>0</v>
      </c>
      <c r="AT121">
        <v>0</v>
      </c>
      <c r="AU121">
        <v>0</v>
      </c>
      <c r="AV121">
        <v>0</v>
      </c>
      <c r="AW121">
        <v>84</v>
      </c>
      <c r="AX121">
        <v>0</v>
      </c>
      <c r="AY121">
        <v>520.56000000000006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9:57" x14ac:dyDescent="0.25">
      <c r="I122">
        <v>8</v>
      </c>
      <c r="J122" t="s">
        <v>24625</v>
      </c>
      <c r="K122" t="s">
        <v>24611</v>
      </c>
      <c r="L122">
        <v>100112</v>
      </c>
      <c r="M122" t="s">
        <v>8326</v>
      </c>
      <c r="N122">
        <v>100112010</v>
      </c>
      <c r="O122" t="s">
        <v>8352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374.85515065991535</v>
      </c>
      <c r="AS122">
        <v>0</v>
      </c>
      <c r="AT122">
        <v>0</v>
      </c>
      <c r="AU122">
        <v>0</v>
      </c>
      <c r="AV122">
        <v>0</v>
      </c>
      <c r="AW122">
        <v>110748.7</v>
      </c>
      <c r="AX122">
        <v>126541.26166120064</v>
      </c>
      <c r="AY122">
        <v>116057</v>
      </c>
      <c r="AZ122">
        <v>156186.79999999999</v>
      </c>
      <c r="BA122">
        <v>125600.2</v>
      </c>
      <c r="BB122">
        <v>144628.83000000002</v>
      </c>
      <c r="BC122">
        <v>140096.6</v>
      </c>
      <c r="BD122">
        <v>0</v>
      </c>
      <c r="BE122">
        <v>0</v>
      </c>
    </row>
    <row r="123" spans="9:57" x14ac:dyDescent="0.25">
      <c r="I123">
        <v>8</v>
      </c>
      <c r="J123" t="s">
        <v>24625</v>
      </c>
      <c r="K123" t="s">
        <v>15237</v>
      </c>
      <c r="L123">
        <v>100111</v>
      </c>
      <c r="M123" t="s">
        <v>8285</v>
      </c>
      <c r="N123">
        <v>100111001</v>
      </c>
      <c r="O123" t="s">
        <v>15237</v>
      </c>
      <c r="P123">
        <v>1</v>
      </c>
      <c r="Q123">
        <v>15619</v>
      </c>
      <c r="R123">
        <v>12120</v>
      </c>
      <c r="S123">
        <v>20934</v>
      </c>
      <c r="T123">
        <v>30477</v>
      </c>
      <c r="U123">
        <v>38266</v>
      </c>
      <c r="V123">
        <v>27702</v>
      </c>
      <c r="W123">
        <v>25521</v>
      </c>
      <c r="X123">
        <v>25103</v>
      </c>
      <c r="Y123">
        <v>30362</v>
      </c>
      <c r="Z123">
        <v>36750</v>
      </c>
      <c r="AA123">
        <v>22196</v>
      </c>
      <c r="AB123">
        <v>23688</v>
      </c>
      <c r="AC123">
        <v>25338</v>
      </c>
      <c r="AD123">
        <v>23619.1</v>
      </c>
      <c r="AE123">
        <v>24176.7</v>
      </c>
      <c r="AF123">
        <v>0</v>
      </c>
      <c r="AG123">
        <v>26470.2</v>
      </c>
      <c r="AH123">
        <v>14119.2</v>
      </c>
      <c r="AI123">
        <v>24243.4</v>
      </c>
      <c r="AJ123">
        <v>9427.2000000000007</v>
      </c>
      <c r="AK123">
        <v>21257.4</v>
      </c>
      <c r="AL123">
        <v>20135.400000000001</v>
      </c>
      <c r="AM123">
        <v>22845.8</v>
      </c>
      <c r="AN123">
        <v>23932.2</v>
      </c>
      <c r="AO123">
        <v>17860</v>
      </c>
      <c r="AP123">
        <v>18950</v>
      </c>
      <c r="AQ123">
        <v>26609.8</v>
      </c>
      <c r="AR123">
        <v>19856.3</v>
      </c>
      <c r="AS123">
        <v>19868.5</v>
      </c>
      <c r="AT123">
        <v>24096.3</v>
      </c>
      <c r="AU123">
        <v>13826.4</v>
      </c>
      <c r="AV123">
        <v>21887</v>
      </c>
      <c r="AW123">
        <v>23513.07</v>
      </c>
      <c r="AX123">
        <v>22387.187502150591</v>
      </c>
      <c r="AY123">
        <v>29770.2</v>
      </c>
      <c r="AZ123">
        <v>19591.099999999999</v>
      </c>
      <c r="BA123">
        <v>25500.5</v>
      </c>
      <c r="BB123">
        <v>16364.040000000003</v>
      </c>
      <c r="BC123">
        <v>0</v>
      </c>
      <c r="BD123">
        <v>0</v>
      </c>
      <c r="BE123">
        <v>0</v>
      </c>
    </row>
    <row r="124" spans="9:57" x14ac:dyDescent="0.25">
      <c r="I124">
        <v>8</v>
      </c>
      <c r="J124" t="s">
        <v>24625</v>
      </c>
      <c r="K124" t="s">
        <v>24624</v>
      </c>
      <c r="L124">
        <v>100110</v>
      </c>
      <c r="M124" t="s">
        <v>8269</v>
      </c>
      <c r="N124">
        <v>100110006</v>
      </c>
      <c r="O124" t="s">
        <v>8275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229.72115936689011</v>
      </c>
      <c r="AY124">
        <v>124.3</v>
      </c>
      <c r="AZ124">
        <v>0</v>
      </c>
      <c r="BA124">
        <v>67.400000000000006</v>
      </c>
      <c r="BB124">
        <v>0</v>
      </c>
      <c r="BC124">
        <v>0</v>
      </c>
      <c r="BD124">
        <v>0</v>
      </c>
      <c r="BE124">
        <v>0</v>
      </c>
    </row>
    <row r="125" spans="9:57" x14ac:dyDescent="0.25">
      <c r="I125">
        <v>8</v>
      </c>
      <c r="J125" t="s">
        <v>24625</v>
      </c>
      <c r="K125" t="s">
        <v>8286</v>
      </c>
      <c r="L125">
        <v>100111</v>
      </c>
      <c r="M125" t="s">
        <v>8285</v>
      </c>
      <c r="N125">
        <v>100111005</v>
      </c>
      <c r="O125" t="s">
        <v>8286</v>
      </c>
      <c r="P125">
        <v>1</v>
      </c>
      <c r="Q125">
        <v>42390</v>
      </c>
      <c r="R125">
        <v>27113</v>
      </c>
      <c r="S125">
        <v>20192</v>
      </c>
      <c r="T125">
        <v>33868</v>
      </c>
      <c r="U125">
        <v>42703</v>
      </c>
      <c r="V125">
        <v>57119</v>
      </c>
      <c r="W125">
        <v>40379</v>
      </c>
      <c r="X125">
        <v>31704</v>
      </c>
      <c r="Y125">
        <v>40606</v>
      </c>
      <c r="Z125">
        <v>49605</v>
      </c>
      <c r="AA125">
        <v>64725</v>
      </c>
      <c r="AB125">
        <v>56190.2</v>
      </c>
      <c r="AC125">
        <v>39922</v>
      </c>
      <c r="AD125">
        <v>40010.9</v>
      </c>
      <c r="AE125">
        <v>33185.1</v>
      </c>
      <c r="AF125">
        <v>0</v>
      </c>
      <c r="AG125">
        <v>53665.2</v>
      </c>
      <c r="AH125">
        <v>94148.800000000003</v>
      </c>
      <c r="AI125">
        <v>58172.800000000003</v>
      </c>
      <c r="AJ125">
        <v>31309.4</v>
      </c>
      <c r="AK125">
        <v>56069.3</v>
      </c>
      <c r="AL125">
        <v>84520.7</v>
      </c>
      <c r="AM125">
        <v>124660.8</v>
      </c>
      <c r="AN125">
        <v>130519.9</v>
      </c>
      <c r="AO125">
        <v>152550</v>
      </c>
      <c r="AP125">
        <v>110860</v>
      </c>
      <c r="AQ125">
        <v>107643.8</v>
      </c>
      <c r="AR125">
        <v>76533.399999999994</v>
      </c>
      <c r="AS125">
        <v>76958</v>
      </c>
      <c r="AT125">
        <v>81304.100000000006</v>
      </c>
      <c r="AU125">
        <v>98413.8</v>
      </c>
      <c r="AV125">
        <v>112954</v>
      </c>
      <c r="AW125">
        <v>104932.25</v>
      </c>
      <c r="AX125">
        <v>146506.54493320442</v>
      </c>
      <c r="AY125">
        <v>119473.96</v>
      </c>
      <c r="AZ125">
        <v>98755</v>
      </c>
      <c r="BA125">
        <v>109100.5</v>
      </c>
      <c r="BB125">
        <v>166869.35999999999</v>
      </c>
      <c r="BC125">
        <v>50862.7</v>
      </c>
      <c r="BD125">
        <v>0</v>
      </c>
      <c r="BE125">
        <v>0</v>
      </c>
    </row>
    <row r="126" spans="9:57" x14ac:dyDescent="0.25">
      <c r="I126">
        <v>8</v>
      </c>
      <c r="J126" t="s">
        <v>24625</v>
      </c>
      <c r="K126" t="s">
        <v>24626</v>
      </c>
      <c r="L126">
        <v>100111</v>
      </c>
      <c r="M126" t="s">
        <v>8285</v>
      </c>
      <c r="N126">
        <v>100111004</v>
      </c>
      <c r="O126" t="s">
        <v>13117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9665.5</v>
      </c>
      <c r="AY126">
        <v>7317.31</v>
      </c>
      <c r="AZ126">
        <v>12776.5</v>
      </c>
      <c r="BA126">
        <v>20236.099999999999</v>
      </c>
      <c r="BB126">
        <v>6896.9699999999993</v>
      </c>
      <c r="BC126">
        <v>16680.2</v>
      </c>
      <c r="BD126">
        <v>0</v>
      </c>
      <c r="BE126">
        <v>0</v>
      </c>
    </row>
    <row r="127" spans="9:57" x14ac:dyDescent="0.25">
      <c r="I127">
        <v>8</v>
      </c>
      <c r="J127" t="s">
        <v>24625</v>
      </c>
      <c r="K127" t="s">
        <v>24627</v>
      </c>
      <c r="L127">
        <v>100111</v>
      </c>
      <c r="M127" t="s">
        <v>8285</v>
      </c>
      <c r="N127">
        <v>100111004</v>
      </c>
      <c r="O127" t="s">
        <v>13117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3552.2951266691539</v>
      </c>
      <c r="AY127">
        <v>2871.84</v>
      </c>
      <c r="AZ127">
        <v>1497</v>
      </c>
      <c r="BA127">
        <v>1878.3</v>
      </c>
      <c r="BB127">
        <v>2368.2600000000002</v>
      </c>
      <c r="BC127">
        <v>1333.6</v>
      </c>
      <c r="BD127">
        <v>0</v>
      </c>
      <c r="BE127">
        <v>0</v>
      </c>
    </row>
    <row r="128" spans="9:57" x14ac:dyDescent="0.25">
      <c r="I128">
        <v>8</v>
      </c>
      <c r="J128" t="s">
        <v>24625</v>
      </c>
      <c r="K128" t="s">
        <v>24628</v>
      </c>
      <c r="L128">
        <v>100111</v>
      </c>
      <c r="M128" t="s">
        <v>8285</v>
      </c>
      <c r="N128">
        <v>100111004</v>
      </c>
      <c r="O128" t="s">
        <v>13117</v>
      </c>
      <c r="P128">
        <v>1</v>
      </c>
      <c r="Q128">
        <v>2766</v>
      </c>
      <c r="R128">
        <v>5403</v>
      </c>
      <c r="S128">
        <v>7150</v>
      </c>
      <c r="T128">
        <v>7956</v>
      </c>
      <c r="U128">
        <v>13710</v>
      </c>
      <c r="V128">
        <v>20789</v>
      </c>
      <c r="W128">
        <v>19341</v>
      </c>
      <c r="X128">
        <v>10279</v>
      </c>
      <c r="Y128">
        <v>15574</v>
      </c>
      <c r="Z128">
        <v>15043</v>
      </c>
      <c r="AA128">
        <v>16758</v>
      </c>
      <c r="AB128">
        <v>16880.400000000001</v>
      </c>
      <c r="AC128">
        <v>13626.9</v>
      </c>
      <c r="AD128">
        <v>11385</v>
      </c>
      <c r="AE128">
        <v>10285.200000000001</v>
      </c>
      <c r="AF128">
        <v>0</v>
      </c>
      <c r="AG128">
        <v>13600</v>
      </c>
      <c r="AH128">
        <v>19983.7</v>
      </c>
      <c r="AI128">
        <v>22308</v>
      </c>
      <c r="AJ128">
        <v>17145.599999999999</v>
      </c>
      <c r="AK128">
        <v>17145.2</v>
      </c>
      <c r="AL128">
        <v>17415.599999999999</v>
      </c>
      <c r="AM128">
        <v>23963.3</v>
      </c>
      <c r="AN128">
        <v>17471.400000000001</v>
      </c>
      <c r="AO128">
        <v>14868</v>
      </c>
      <c r="AP128">
        <v>19400</v>
      </c>
      <c r="AQ128">
        <v>20364.2</v>
      </c>
      <c r="AR128">
        <v>14739.9</v>
      </c>
      <c r="AS128">
        <v>13636</v>
      </c>
      <c r="AT128">
        <v>13184.3</v>
      </c>
      <c r="AU128">
        <v>13861.5</v>
      </c>
      <c r="AV128">
        <v>17903</v>
      </c>
      <c r="AW128">
        <v>13857.6</v>
      </c>
      <c r="AX128">
        <v>13217.795126669154</v>
      </c>
      <c r="AY128">
        <v>10189.15</v>
      </c>
      <c r="AZ128">
        <v>0</v>
      </c>
      <c r="BA128">
        <v>22114.400000000001</v>
      </c>
      <c r="BB128">
        <v>9265.23</v>
      </c>
      <c r="BC128">
        <v>18013.8</v>
      </c>
      <c r="BD128">
        <v>0</v>
      </c>
      <c r="BE128">
        <v>0</v>
      </c>
    </row>
    <row r="129" spans="9:57" x14ac:dyDescent="0.25">
      <c r="I129">
        <v>8</v>
      </c>
      <c r="J129" t="s">
        <v>24625</v>
      </c>
      <c r="K129" t="s">
        <v>8291</v>
      </c>
      <c r="L129">
        <v>100111</v>
      </c>
      <c r="M129" t="s">
        <v>8285</v>
      </c>
      <c r="N129">
        <v>100111006</v>
      </c>
      <c r="O129" t="s">
        <v>8291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1673.1799999999998</v>
      </c>
      <c r="AY129">
        <v>1710.5</v>
      </c>
      <c r="AZ129">
        <v>984.5</v>
      </c>
      <c r="BA129">
        <v>1837</v>
      </c>
      <c r="BB129">
        <v>0</v>
      </c>
      <c r="BC129">
        <v>0</v>
      </c>
      <c r="BD129">
        <v>0</v>
      </c>
      <c r="BE129">
        <v>0</v>
      </c>
    </row>
    <row r="130" spans="9:57" x14ac:dyDescent="0.25">
      <c r="I130">
        <v>8</v>
      </c>
      <c r="J130" t="s">
        <v>24625</v>
      </c>
      <c r="K130" t="s">
        <v>24629</v>
      </c>
      <c r="L130">
        <v>100112</v>
      </c>
      <c r="M130" t="s">
        <v>8326</v>
      </c>
      <c r="N130">
        <v>100112022</v>
      </c>
      <c r="O130" t="s">
        <v>8412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218.1140652943424</v>
      </c>
      <c r="AY130">
        <v>39.200000000000003</v>
      </c>
      <c r="AZ130">
        <v>0</v>
      </c>
      <c r="BA130">
        <v>141.6</v>
      </c>
      <c r="BB130">
        <v>0</v>
      </c>
      <c r="BC130">
        <v>0</v>
      </c>
      <c r="BD130">
        <v>0</v>
      </c>
      <c r="BE130">
        <v>0</v>
      </c>
    </row>
    <row r="131" spans="9:57" x14ac:dyDescent="0.25">
      <c r="I131">
        <v>8</v>
      </c>
      <c r="J131" t="s">
        <v>24625</v>
      </c>
      <c r="K131" t="s">
        <v>24630</v>
      </c>
      <c r="L131">
        <v>100110</v>
      </c>
      <c r="M131" t="s">
        <v>8269</v>
      </c>
      <c r="N131">
        <v>100110005</v>
      </c>
      <c r="O131" t="s">
        <v>8270</v>
      </c>
      <c r="P131">
        <v>1</v>
      </c>
      <c r="Q131">
        <v>2058</v>
      </c>
      <c r="R131">
        <v>850</v>
      </c>
      <c r="S131">
        <v>727</v>
      </c>
      <c r="T131">
        <v>632</v>
      </c>
      <c r="U131">
        <v>710</v>
      </c>
      <c r="V131">
        <v>1598</v>
      </c>
      <c r="W131">
        <v>1813</v>
      </c>
      <c r="X131">
        <v>783</v>
      </c>
      <c r="Y131">
        <v>747</v>
      </c>
      <c r="Z131">
        <v>568</v>
      </c>
      <c r="AA131">
        <v>1082</v>
      </c>
      <c r="AB131">
        <v>3242</v>
      </c>
      <c r="AC131">
        <v>7398</v>
      </c>
      <c r="AD131">
        <v>5383.2</v>
      </c>
      <c r="AE131">
        <v>5331.7</v>
      </c>
      <c r="AF131">
        <v>0</v>
      </c>
      <c r="AG131">
        <v>5308.1</v>
      </c>
      <c r="AH131">
        <v>909.7</v>
      </c>
      <c r="AI131">
        <v>1675.2</v>
      </c>
      <c r="AJ131">
        <v>135</v>
      </c>
      <c r="AK131">
        <v>389.7</v>
      </c>
      <c r="AL131">
        <v>67.7</v>
      </c>
      <c r="AM131">
        <v>79.3</v>
      </c>
      <c r="AN131">
        <v>328.7</v>
      </c>
      <c r="AO131">
        <v>365</v>
      </c>
      <c r="AP131">
        <v>536</v>
      </c>
      <c r="AQ131">
        <v>604.5</v>
      </c>
      <c r="AR131">
        <v>9885</v>
      </c>
      <c r="AS131">
        <v>576</v>
      </c>
      <c r="AT131">
        <v>605.20000000000005</v>
      </c>
      <c r="AU131">
        <v>1204.3</v>
      </c>
      <c r="AV131">
        <v>450</v>
      </c>
      <c r="AW131">
        <v>107.8</v>
      </c>
      <c r="AX131">
        <v>284.01594805859548</v>
      </c>
      <c r="AY131">
        <v>53.9</v>
      </c>
      <c r="AZ131">
        <v>40.950000000000003</v>
      </c>
      <c r="BA131">
        <v>0</v>
      </c>
      <c r="BB131">
        <v>44.5</v>
      </c>
      <c r="BC131">
        <v>61.319999999999993</v>
      </c>
      <c r="BD131">
        <v>0</v>
      </c>
      <c r="BE131">
        <v>0</v>
      </c>
    </row>
    <row r="132" spans="9:57" x14ac:dyDescent="0.25">
      <c r="I132">
        <v>8</v>
      </c>
      <c r="J132" t="s">
        <v>24625</v>
      </c>
      <c r="K132" t="s">
        <v>24631</v>
      </c>
      <c r="L132">
        <v>100110</v>
      </c>
      <c r="M132" t="s">
        <v>8269</v>
      </c>
      <c r="N132">
        <v>100110003</v>
      </c>
      <c r="O132" t="s">
        <v>13811</v>
      </c>
      <c r="P132">
        <v>1</v>
      </c>
      <c r="Q132">
        <v>16868</v>
      </c>
      <c r="R132">
        <v>11024</v>
      </c>
      <c r="S132">
        <v>10604</v>
      </c>
      <c r="T132">
        <v>9461</v>
      </c>
      <c r="U132">
        <v>9622</v>
      </c>
      <c r="V132">
        <v>14815</v>
      </c>
      <c r="W132">
        <v>17109</v>
      </c>
      <c r="X132">
        <v>11495</v>
      </c>
      <c r="Y132">
        <v>9842</v>
      </c>
      <c r="Z132">
        <v>3920</v>
      </c>
      <c r="AA132">
        <v>5305</v>
      </c>
      <c r="AB132">
        <v>6345</v>
      </c>
      <c r="AC132">
        <v>8981</v>
      </c>
      <c r="AD132">
        <v>6305.8</v>
      </c>
      <c r="AE132">
        <v>5991.3</v>
      </c>
      <c r="AF132">
        <v>0</v>
      </c>
      <c r="AG132">
        <v>7168.7</v>
      </c>
      <c r="AH132">
        <v>2284.6999999999998</v>
      </c>
      <c r="AI132">
        <v>2592.5</v>
      </c>
      <c r="AJ132">
        <v>1610.6</v>
      </c>
      <c r="AK132">
        <v>757.4</v>
      </c>
      <c r="AL132">
        <v>625.6</v>
      </c>
      <c r="AM132">
        <v>377.8</v>
      </c>
      <c r="AN132">
        <v>466.7</v>
      </c>
      <c r="AO132">
        <v>560</v>
      </c>
      <c r="AP132">
        <v>456</v>
      </c>
      <c r="AQ132">
        <v>331.5</v>
      </c>
      <c r="AR132">
        <v>4247</v>
      </c>
      <c r="AS132">
        <v>352</v>
      </c>
      <c r="AT132">
        <v>478.8</v>
      </c>
      <c r="AU132">
        <v>402.5</v>
      </c>
      <c r="AV132">
        <v>541</v>
      </c>
      <c r="AW132">
        <v>513.8900000000001</v>
      </c>
      <c r="AX132">
        <v>465.13879203771705</v>
      </c>
      <c r="AY132">
        <v>313.8</v>
      </c>
      <c r="AZ132">
        <v>218.3</v>
      </c>
      <c r="BA132">
        <v>570.70000000000005</v>
      </c>
      <c r="BB132">
        <v>636.0200000000001</v>
      </c>
      <c r="BC132">
        <v>208.1</v>
      </c>
      <c r="BD132">
        <v>0</v>
      </c>
      <c r="BE132">
        <v>0</v>
      </c>
    </row>
    <row r="133" spans="9:57" x14ac:dyDescent="0.25">
      <c r="I133">
        <v>8</v>
      </c>
      <c r="J133" t="s">
        <v>24625</v>
      </c>
      <c r="K133" t="s">
        <v>24632</v>
      </c>
      <c r="L133">
        <v>100113</v>
      </c>
      <c r="M133" t="s">
        <v>8570</v>
      </c>
      <c r="N133">
        <v>100113001</v>
      </c>
      <c r="O133" t="s">
        <v>15247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183.69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9:57" x14ac:dyDescent="0.25">
      <c r="I134">
        <v>8</v>
      </c>
      <c r="J134" t="s">
        <v>24625</v>
      </c>
      <c r="K134" t="s">
        <v>24633</v>
      </c>
      <c r="L134">
        <v>100113</v>
      </c>
      <c r="M134" t="s">
        <v>8570</v>
      </c>
      <c r="N134">
        <v>100113001</v>
      </c>
      <c r="O134" t="s">
        <v>15247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9:57" x14ac:dyDescent="0.25">
      <c r="I135">
        <v>8</v>
      </c>
      <c r="J135" t="s">
        <v>24625</v>
      </c>
      <c r="K135" t="s">
        <v>24634</v>
      </c>
      <c r="L135">
        <v>100113</v>
      </c>
      <c r="M135" t="s">
        <v>8570</v>
      </c>
      <c r="N135">
        <v>100113001</v>
      </c>
      <c r="O135" t="s">
        <v>15247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72</v>
      </c>
      <c r="W135">
        <v>13</v>
      </c>
      <c r="X135">
        <v>0</v>
      </c>
      <c r="Y135">
        <v>39</v>
      </c>
      <c r="Z135">
        <v>17</v>
      </c>
      <c r="AA135">
        <v>259</v>
      </c>
      <c r="AB135">
        <v>984</v>
      </c>
      <c r="AC135">
        <v>766</v>
      </c>
      <c r="AD135">
        <v>16.100000000000001</v>
      </c>
      <c r="AE135">
        <v>1585.2</v>
      </c>
      <c r="AF135">
        <v>0</v>
      </c>
      <c r="AG135">
        <v>422.7</v>
      </c>
      <c r="AH135">
        <v>460.9</v>
      </c>
      <c r="AI135">
        <v>1450.6</v>
      </c>
      <c r="AJ135">
        <v>0</v>
      </c>
      <c r="AK135">
        <v>2687.1</v>
      </c>
      <c r="AL135">
        <v>186</v>
      </c>
      <c r="AM135">
        <v>264</v>
      </c>
      <c r="AN135">
        <v>405.5</v>
      </c>
      <c r="AO135">
        <v>435</v>
      </c>
      <c r="AP135">
        <v>0</v>
      </c>
      <c r="AQ135">
        <v>3324.5</v>
      </c>
      <c r="AR135">
        <v>28.330299089726921</v>
      </c>
      <c r="AS135">
        <v>19754</v>
      </c>
      <c r="AT135">
        <v>873.3</v>
      </c>
      <c r="AU135">
        <v>3965.2</v>
      </c>
      <c r="AV135">
        <v>859</v>
      </c>
      <c r="AW135">
        <v>485</v>
      </c>
      <c r="AX135">
        <v>0</v>
      </c>
      <c r="AY135">
        <v>183.69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9:57" x14ac:dyDescent="0.25">
      <c r="I136">
        <v>8</v>
      </c>
      <c r="J136" t="s">
        <v>24625</v>
      </c>
      <c r="K136" t="s">
        <v>14529</v>
      </c>
      <c r="L136">
        <v>100113</v>
      </c>
      <c r="M136" t="s">
        <v>8570</v>
      </c>
      <c r="N136">
        <v>100113002</v>
      </c>
      <c r="O136" t="s">
        <v>14529</v>
      </c>
      <c r="P136">
        <v>1</v>
      </c>
      <c r="Q136">
        <v>3491</v>
      </c>
      <c r="R136">
        <v>314</v>
      </c>
      <c r="S136">
        <v>217</v>
      </c>
      <c r="T136">
        <v>0</v>
      </c>
      <c r="U136">
        <v>362</v>
      </c>
      <c r="V136">
        <v>2376</v>
      </c>
      <c r="W136">
        <v>3474</v>
      </c>
      <c r="X136">
        <v>2219</v>
      </c>
      <c r="Y136">
        <v>2630</v>
      </c>
      <c r="Z136">
        <v>2600</v>
      </c>
      <c r="AA136">
        <v>739</v>
      </c>
      <c r="AB136">
        <v>1445</v>
      </c>
      <c r="AC136">
        <v>3736</v>
      </c>
      <c r="AD136">
        <v>2082.8000000000002</v>
      </c>
      <c r="AE136">
        <v>948.7</v>
      </c>
      <c r="AF136">
        <v>0</v>
      </c>
      <c r="AG136">
        <v>591.70000000000005</v>
      </c>
      <c r="AH136">
        <v>140.19999999999999</v>
      </c>
      <c r="AI136">
        <v>323.10000000000002</v>
      </c>
      <c r="AJ136">
        <v>1760.6</v>
      </c>
      <c r="AK136">
        <v>3095.5</v>
      </c>
      <c r="AL136">
        <v>439.8</v>
      </c>
      <c r="AM136">
        <v>629.1</v>
      </c>
      <c r="AN136">
        <v>320</v>
      </c>
      <c r="AO136">
        <v>323.2</v>
      </c>
      <c r="AP136">
        <v>548.1</v>
      </c>
      <c r="AQ136">
        <v>1342</v>
      </c>
      <c r="AR136">
        <v>42.1875</v>
      </c>
      <c r="AS136">
        <v>727.2</v>
      </c>
      <c r="AT136">
        <v>3960.3</v>
      </c>
      <c r="AU136">
        <v>3809.1</v>
      </c>
      <c r="AV136">
        <v>1752</v>
      </c>
      <c r="AW136">
        <v>2142.4</v>
      </c>
      <c r="AX136">
        <v>4049.1442275421059</v>
      </c>
      <c r="AY136">
        <v>2054.94</v>
      </c>
      <c r="AZ136">
        <v>945.7</v>
      </c>
      <c r="BA136">
        <v>1166</v>
      </c>
      <c r="BB136">
        <v>0</v>
      </c>
      <c r="BC136">
        <v>3232.6</v>
      </c>
      <c r="BD136">
        <v>0</v>
      </c>
      <c r="BE136">
        <v>0</v>
      </c>
    </row>
    <row r="137" spans="9:57" x14ac:dyDescent="0.25">
      <c r="I137">
        <v>8</v>
      </c>
      <c r="J137" t="s">
        <v>24625</v>
      </c>
      <c r="K137" t="s">
        <v>24635</v>
      </c>
      <c r="L137">
        <v>100111</v>
      </c>
      <c r="M137" t="s">
        <v>8285</v>
      </c>
      <c r="N137">
        <v>100111003</v>
      </c>
      <c r="O137" t="s">
        <v>13816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242986.60642992955</v>
      </c>
      <c r="AY137">
        <v>173234.16</v>
      </c>
      <c r="AZ137">
        <v>248125.1</v>
      </c>
      <c r="BA137">
        <v>219442.9</v>
      </c>
      <c r="BB137">
        <v>197143.45</v>
      </c>
      <c r="BC137">
        <v>122100.8</v>
      </c>
      <c r="BD137">
        <v>0</v>
      </c>
      <c r="BE137">
        <v>0</v>
      </c>
    </row>
    <row r="138" spans="9:57" x14ac:dyDescent="0.25">
      <c r="I138">
        <v>8</v>
      </c>
      <c r="J138" t="s">
        <v>24625</v>
      </c>
      <c r="K138" t="s">
        <v>24636</v>
      </c>
      <c r="L138">
        <v>100111</v>
      </c>
      <c r="M138" t="s">
        <v>8285</v>
      </c>
      <c r="N138">
        <v>100111003</v>
      </c>
      <c r="O138" t="s">
        <v>13816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7620.9696978408774</v>
      </c>
      <c r="AY138">
        <v>11132.22</v>
      </c>
      <c r="AZ138">
        <v>387.9</v>
      </c>
      <c r="BA138">
        <v>3527.6</v>
      </c>
      <c r="BB138">
        <v>1128</v>
      </c>
      <c r="BC138">
        <v>1541.3</v>
      </c>
      <c r="BD138">
        <v>0</v>
      </c>
      <c r="BE138">
        <v>0</v>
      </c>
    </row>
    <row r="139" spans="9:57" x14ac:dyDescent="0.25">
      <c r="I139">
        <v>8</v>
      </c>
      <c r="J139" t="s">
        <v>24625</v>
      </c>
      <c r="K139" t="s">
        <v>24637</v>
      </c>
      <c r="L139">
        <v>100111</v>
      </c>
      <c r="M139" t="s">
        <v>8285</v>
      </c>
      <c r="N139">
        <v>100111003</v>
      </c>
      <c r="O139" t="s">
        <v>13816</v>
      </c>
      <c r="P139">
        <v>1</v>
      </c>
      <c r="Q139">
        <v>9065</v>
      </c>
      <c r="R139">
        <v>10171</v>
      </c>
      <c r="S139">
        <v>10782</v>
      </c>
      <c r="T139">
        <v>15730</v>
      </c>
      <c r="U139">
        <v>12826</v>
      </c>
      <c r="V139">
        <v>13506</v>
      </c>
      <c r="W139">
        <v>9674</v>
      </c>
      <c r="X139">
        <v>4123</v>
      </c>
      <c r="Y139">
        <v>8980</v>
      </c>
      <c r="Z139">
        <v>11739</v>
      </c>
      <c r="AA139">
        <v>10193</v>
      </c>
      <c r="AB139">
        <v>10776.6</v>
      </c>
      <c r="AC139">
        <v>13789.1</v>
      </c>
      <c r="AD139">
        <v>11835.7</v>
      </c>
      <c r="AE139">
        <v>7466.6</v>
      </c>
      <c r="AF139">
        <v>0</v>
      </c>
      <c r="AG139">
        <v>9455.2000000000007</v>
      </c>
      <c r="AH139">
        <v>12690.1</v>
      </c>
      <c r="AI139">
        <v>7526.3</v>
      </c>
      <c r="AJ139">
        <v>3918.4</v>
      </c>
      <c r="AK139">
        <v>8227.9</v>
      </c>
      <c r="AL139">
        <v>21852.2</v>
      </c>
      <c r="AM139">
        <v>34318.800000000003</v>
      </c>
      <c r="AN139">
        <v>34077.300000000003</v>
      </c>
      <c r="AO139">
        <v>53460</v>
      </c>
      <c r="AP139">
        <v>64610</v>
      </c>
      <c r="AQ139">
        <v>52332.800000000003</v>
      </c>
      <c r="AR139">
        <v>111728.1</v>
      </c>
      <c r="AS139">
        <v>81928</v>
      </c>
      <c r="AT139">
        <v>142452.5</v>
      </c>
      <c r="AU139">
        <v>132886.29999999999</v>
      </c>
      <c r="AV139">
        <v>163808</v>
      </c>
      <c r="AW139">
        <v>208461.41999999998</v>
      </c>
      <c r="AX139">
        <v>250607.57612777044</v>
      </c>
      <c r="AY139">
        <v>184366.38</v>
      </c>
      <c r="AZ139">
        <v>248513</v>
      </c>
      <c r="BA139">
        <v>222970.5</v>
      </c>
      <c r="BB139">
        <v>198271.45</v>
      </c>
      <c r="BC139">
        <v>123642.1</v>
      </c>
      <c r="BD139">
        <v>0</v>
      </c>
      <c r="BE139">
        <v>0</v>
      </c>
    </row>
    <row r="140" spans="9:57" x14ac:dyDescent="0.25">
      <c r="I140">
        <v>8</v>
      </c>
      <c r="J140" t="s">
        <v>24625</v>
      </c>
      <c r="K140" t="s">
        <v>15252</v>
      </c>
      <c r="L140">
        <v>100114</v>
      </c>
      <c r="M140" t="s">
        <v>8606</v>
      </c>
      <c r="N140">
        <v>100114001</v>
      </c>
      <c r="O140" t="s">
        <v>15252</v>
      </c>
      <c r="P140">
        <v>1</v>
      </c>
      <c r="Q140">
        <v>93914</v>
      </c>
      <c r="R140">
        <v>121262</v>
      </c>
      <c r="S140">
        <v>104493</v>
      </c>
      <c r="T140">
        <v>82374</v>
      </c>
      <c r="U140">
        <v>92936</v>
      </c>
      <c r="V140">
        <v>94567</v>
      </c>
      <c r="W140">
        <v>68630</v>
      </c>
      <c r="X140">
        <v>56189</v>
      </c>
      <c r="Y140">
        <v>68114</v>
      </c>
      <c r="Z140">
        <v>59819</v>
      </c>
      <c r="AA140">
        <v>58487</v>
      </c>
      <c r="AB140">
        <v>53276.2</v>
      </c>
      <c r="AC140">
        <v>146381</v>
      </c>
      <c r="AD140">
        <v>68378.8</v>
      </c>
      <c r="AE140">
        <v>73231.8</v>
      </c>
      <c r="AF140">
        <v>0</v>
      </c>
      <c r="AG140">
        <v>54605.9</v>
      </c>
      <c r="AH140">
        <v>128297.4</v>
      </c>
      <c r="AI140">
        <v>68749.600000000006</v>
      </c>
      <c r="AJ140">
        <v>59080.9</v>
      </c>
      <c r="AK140">
        <v>42175.199999999997</v>
      </c>
      <c r="AL140">
        <v>63949.8</v>
      </c>
      <c r="AM140">
        <v>104593.9</v>
      </c>
      <c r="AN140">
        <v>113195.2</v>
      </c>
      <c r="AO140">
        <v>128320</v>
      </c>
      <c r="AP140">
        <v>127498.3</v>
      </c>
      <c r="AQ140">
        <v>131670</v>
      </c>
      <c r="AR140">
        <v>97715.5</v>
      </c>
      <c r="AS140">
        <v>135270</v>
      </c>
      <c r="AT140">
        <v>109800.8</v>
      </c>
      <c r="AU140">
        <v>165633.4</v>
      </c>
      <c r="AV140">
        <v>255835</v>
      </c>
      <c r="AW140">
        <v>101006.31999999999</v>
      </c>
      <c r="AX140">
        <v>152632.15975101327</v>
      </c>
      <c r="AY140">
        <v>131819.4</v>
      </c>
      <c r="AZ140">
        <v>137049.29999999999</v>
      </c>
      <c r="BA140">
        <v>132490.29999999999</v>
      </c>
      <c r="BB140">
        <v>170637</v>
      </c>
      <c r="BC140">
        <v>76334.600000000006</v>
      </c>
      <c r="BD140">
        <v>0</v>
      </c>
      <c r="BE140">
        <v>0</v>
      </c>
    </row>
    <row r="141" spans="9:57" x14ac:dyDescent="0.25">
      <c r="I141">
        <v>8</v>
      </c>
      <c r="J141" t="s">
        <v>24625</v>
      </c>
      <c r="K141" t="s">
        <v>24638</v>
      </c>
      <c r="L141">
        <v>100110</v>
      </c>
      <c r="M141" t="s">
        <v>8269</v>
      </c>
      <c r="N141">
        <v>100110002</v>
      </c>
      <c r="O141" t="s">
        <v>14514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3545.7151120312105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9:57" x14ac:dyDescent="0.25">
      <c r="I142">
        <v>8</v>
      </c>
      <c r="J142" t="s">
        <v>24625</v>
      </c>
      <c r="K142" t="s">
        <v>24639</v>
      </c>
      <c r="L142">
        <v>100110</v>
      </c>
      <c r="M142" t="s">
        <v>8269</v>
      </c>
      <c r="N142">
        <v>100110002</v>
      </c>
      <c r="O142" t="s">
        <v>14514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2015.5820350508518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9:57" x14ac:dyDescent="0.25">
      <c r="I143">
        <v>8</v>
      </c>
      <c r="J143" t="s">
        <v>24625</v>
      </c>
      <c r="K143" t="s">
        <v>24640</v>
      </c>
      <c r="L143">
        <v>100110</v>
      </c>
      <c r="M143" t="s">
        <v>8269</v>
      </c>
      <c r="N143">
        <v>100110002</v>
      </c>
      <c r="O143" t="s">
        <v>14514</v>
      </c>
      <c r="P143">
        <v>1</v>
      </c>
      <c r="Q143">
        <v>25269</v>
      </c>
      <c r="R143">
        <v>37518</v>
      </c>
      <c r="S143">
        <v>37049</v>
      </c>
      <c r="T143">
        <v>23035</v>
      </c>
      <c r="U143">
        <v>34222</v>
      </c>
      <c r="V143">
        <v>34346</v>
      </c>
      <c r="W143">
        <v>27391</v>
      </c>
      <c r="X143">
        <v>26167</v>
      </c>
      <c r="Y143">
        <v>32687</v>
      </c>
      <c r="Z143">
        <v>24712</v>
      </c>
      <c r="AA143">
        <v>29580</v>
      </c>
      <c r="AB143">
        <v>38311</v>
      </c>
      <c r="AC143">
        <v>28511</v>
      </c>
      <c r="AD143">
        <v>20140</v>
      </c>
      <c r="AE143">
        <v>20732.3</v>
      </c>
      <c r="AF143">
        <v>0</v>
      </c>
      <c r="AG143">
        <v>22539.200000000001</v>
      </c>
      <c r="AH143">
        <v>10959.3</v>
      </c>
      <c r="AI143">
        <v>13804.6</v>
      </c>
      <c r="AJ143">
        <v>8768</v>
      </c>
      <c r="AK143">
        <v>7242.2</v>
      </c>
      <c r="AL143">
        <v>13840.1</v>
      </c>
      <c r="AM143">
        <v>9504.7000000000007</v>
      </c>
      <c r="AN143">
        <v>9654.7999999999993</v>
      </c>
      <c r="AO143">
        <v>9345.6</v>
      </c>
      <c r="AP143">
        <v>10670</v>
      </c>
      <c r="AQ143">
        <v>12301.8</v>
      </c>
      <c r="AR143">
        <v>5801.7</v>
      </c>
      <c r="AS143">
        <v>5494</v>
      </c>
      <c r="AT143">
        <v>5422.6</v>
      </c>
      <c r="AU143">
        <v>6292.5</v>
      </c>
      <c r="AV143">
        <v>8096</v>
      </c>
      <c r="AW143">
        <v>4276.49</v>
      </c>
      <c r="AX143">
        <v>5561.2971470820621</v>
      </c>
      <c r="AY143">
        <v>5652.7800000000007</v>
      </c>
      <c r="AZ143">
        <v>3884.9</v>
      </c>
      <c r="BA143">
        <v>9043.4</v>
      </c>
      <c r="BB143">
        <v>6445.8899999999994</v>
      </c>
      <c r="BC143">
        <v>2086.3000000000002</v>
      </c>
      <c r="BD143">
        <v>0</v>
      </c>
      <c r="BE143">
        <v>0</v>
      </c>
    </row>
    <row r="144" spans="9:57" x14ac:dyDescent="0.25">
      <c r="I144">
        <v>8</v>
      </c>
      <c r="J144" t="s">
        <v>24625</v>
      </c>
      <c r="K144" t="s">
        <v>13826</v>
      </c>
      <c r="L144">
        <v>100113</v>
      </c>
      <c r="M144" t="s">
        <v>8570</v>
      </c>
      <c r="N144">
        <v>100113003</v>
      </c>
      <c r="O144" t="s">
        <v>13826</v>
      </c>
      <c r="P144">
        <v>1</v>
      </c>
      <c r="Q144">
        <v>7877</v>
      </c>
      <c r="R144">
        <v>3423</v>
      </c>
      <c r="S144">
        <v>1842</v>
      </c>
      <c r="T144">
        <v>145</v>
      </c>
      <c r="U144">
        <v>75</v>
      </c>
      <c r="V144">
        <v>7453</v>
      </c>
      <c r="W144">
        <v>23326</v>
      </c>
      <c r="X144">
        <v>41031</v>
      </c>
      <c r="Y144">
        <v>53541</v>
      </c>
      <c r="Z144">
        <v>46351</v>
      </c>
      <c r="AA144">
        <v>23526</v>
      </c>
      <c r="AB144">
        <v>19739</v>
      </c>
      <c r="AC144">
        <v>18282</v>
      </c>
      <c r="AD144">
        <v>4045.2</v>
      </c>
      <c r="AE144">
        <v>6407.3</v>
      </c>
      <c r="AF144">
        <v>0</v>
      </c>
      <c r="AG144">
        <v>10708.1</v>
      </c>
      <c r="AH144">
        <v>9590.2999999999993</v>
      </c>
      <c r="AI144">
        <v>20023</v>
      </c>
      <c r="AJ144">
        <v>21882</v>
      </c>
      <c r="AK144">
        <v>11151.2</v>
      </c>
      <c r="AL144">
        <v>12816</v>
      </c>
      <c r="AM144">
        <v>0</v>
      </c>
      <c r="AN144">
        <v>5724</v>
      </c>
      <c r="AO144">
        <v>5883</v>
      </c>
      <c r="AP144">
        <v>14400.5</v>
      </c>
      <c r="AQ144">
        <v>14707.6</v>
      </c>
      <c r="AR144">
        <v>37.129138598251402</v>
      </c>
      <c r="AS144">
        <v>15686</v>
      </c>
      <c r="AT144">
        <v>14904.1</v>
      </c>
      <c r="AU144">
        <v>3894.9</v>
      </c>
      <c r="AV144">
        <v>13922</v>
      </c>
      <c r="AW144">
        <v>30127.8</v>
      </c>
      <c r="AX144">
        <v>25107.4295668185</v>
      </c>
      <c r="AY144">
        <v>23167.079999999998</v>
      </c>
      <c r="AZ144">
        <v>26092.1</v>
      </c>
      <c r="BA144">
        <v>38722.199999999997</v>
      </c>
      <c r="BB144">
        <v>30533.379999999997</v>
      </c>
      <c r="BC144">
        <v>27399.8</v>
      </c>
      <c r="BD144">
        <v>0</v>
      </c>
      <c r="BE144">
        <v>0</v>
      </c>
    </row>
    <row r="145" spans="9:57" x14ac:dyDescent="0.25">
      <c r="I145">
        <v>8</v>
      </c>
      <c r="J145" t="s">
        <v>24625</v>
      </c>
      <c r="K145" t="s">
        <v>8637</v>
      </c>
      <c r="L145">
        <v>100114</v>
      </c>
      <c r="M145" t="s">
        <v>8606</v>
      </c>
      <c r="N145">
        <v>100114011</v>
      </c>
      <c r="O145" t="s">
        <v>8637</v>
      </c>
      <c r="P145">
        <v>1</v>
      </c>
      <c r="Q145">
        <v>144165</v>
      </c>
      <c r="R145">
        <v>708476</v>
      </c>
      <c r="S145">
        <v>363477</v>
      </c>
      <c r="T145">
        <v>518507</v>
      </c>
      <c r="U145">
        <v>744993</v>
      </c>
      <c r="V145">
        <v>679458</v>
      </c>
      <c r="W145">
        <v>864848</v>
      </c>
      <c r="X145">
        <v>918896</v>
      </c>
      <c r="Y145">
        <v>976290</v>
      </c>
      <c r="Z145">
        <v>929325</v>
      </c>
      <c r="AA145">
        <v>795414</v>
      </c>
      <c r="AB145">
        <v>787077.58499999996</v>
      </c>
      <c r="AC145">
        <v>1129454</v>
      </c>
      <c r="AD145">
        <v>1074369.5549999999</v>
      </c>
      <c r="AE145">
        <v>1057521.1499999999</v>
      </c>
      <c r="AF145">
        <v>0</v>
      </c>
      <c r="AG145">
        <v>1154878.4304675476</v>
      </c>
      <c r="AH145">
        <v>1005110.5</v>
      </c>
      <c r="AI145">
        <v>1131392</v>
      </c>
      <c r="AJ145">
        <v>1217680</v>
      </c>
      <c r="AK145">
        <v>1232646.3</v>
      </c>
      <c r="AL145">
        <v>1122000</v>
      </c>
      <c r="AM145">
        <v>1164531.5</v>
      </c>
      <c r="AN145">
        <v>912404</v>
      </c>
      <c r="AO145">
        <v>1038125</v>
      </c>
      <c r="AP145">
        <v>1361640</v>
      </c>
      <c r="AQ145">
        <v>1287207</v>
      </c>
      <c r="AR145">
        <v>789.79187990982552</v>
      </c>
      <c r="AS145">
        <v>794640</v>
      </c>
      <c r="AT145">
        <v>810201</v>
      </c>
      <c r="AU145">
        <v>1046650.1</v>
      </c>
      <c r="AV145">
        <v>1238272</v>
      </c>
      <c r="AW145">
        <v>1201229.7</v>
      </c>
      <c r="AX145">
        <v>1303570.933588821</v>
      </c>
      <c r="AY145">
        <v>0</v>
      </c>
      <c r="AZ145">
        <v>1156788.8</v>
      </c>
      <c r="BA145">
        <v>912714.6</v>
      </c>
      <c r="BB145">
        <v>1120911.3299999998</v>
      </c>
      <c r="BC145">
        <v>607729.1</v>
      </c>
      <c r="BD145">
        <v>0</v>
      </c>
      <c r="BE145">
        <v>0</v>
      </c>
    </row>
    <row r="146" spans="9:57" x14ac:dyDescent="0.25">
      <c r="I146">
        <v>8</v>
      </c>
      <c r="J146" t="s">
        <v>24625</v>
      </c>
      <c r="K146" t="s">
        <v>8571</v>
      </c>
      <c r="L146">
        <v>100113</v>
      </c>
      <c r="M146" t="s">
        <v>8570</v>
      </c>
      <c r="N146">
        <v>100113005</v>
      </c>
      <c r="O146" t="s">
        <v>8571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100.2</v>
      </c>
      <c r="AF146">
        <v>78.3</v>
      </c>
      <c r="AG146">
        <v>174.2</v>
      </c>
      <c r="AH146">
        <v>171.5</v>
      </c>
      <c r="AI146">
        <v>210.9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777.4</v>
      </c>
      <c r="AP146">
        <v>789.6</v>
      </c>
      <c r="AQ146">
        <v>677.5</v>
      </c>
      <c r="AR146">
        <v>27.032019704433495</v>
      </c>
      <c r="AS146">
        <v>6270</v>
      </c>
      <c r="AT146">
        <v>838.7</v>
      </c>
      <c r="AU146">
        <v>998.8</v>
      </c>
      <c r="AV146">
        <v>1116</v>
      </c>
      <c r="AW146">
        <v>861</v>
      </c>
      <c r="AX146">
        <v>903</v>
      </c>
      <c r="AY146">
        <v>634.4</v>
      </c>
      <c r="AZ146">
        <v>886.4</v>
      </c>
      <c r="BA146">
        <v>228.8</v>
      </c>
      <c r="BB146">
        <v>267.2</v>
      </c>
      <c r="BC146">
        <v>158.47</v>
      </c>
      <c r="BD146">
        <v>0</v>
      </c>
      <c r="BE146">
        <v>0</v>
      </c>
    </row>
    <row r="147" spans="9:57" x14ac:dyDescent="0.25">
      <c r="I147">
        <v>8</v>
      </c>
      <c r="J147" t="s">
        <v>24625</v>
      </c>
      <c r="K147" t="s">
        <v>24612</v>
      </c>
      <c r="L147">
        <v>100112</v>
      </c>
      <c r="M147" t="s">
        <v>8326</v>
      </c>
      <c r="N147">
        <v>100112020</v>
      </c>
      <c r="O147" t="s">
        <v>8402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155.16157989228006</v>
      </c>
      <c r="AS147">
        <v>0</v>
      </c>
      <c r="AT147">
        <v>0</v>
      </c>
      <c r="AU147">
        <v>0</v>
      </c>
      <c r="AV147">
        <v>0</v>
      </c>
      <c r="AW147">
        <v>6840</v>
      </c>
      <c r="AX147">
        <v>9700</v>
      </c>
      <c r="AY147">
        <v>0</v>
      </c>
      <c r="AZ147">
        <v>0</v>
      </c>
      <c r="BA147">
        <v>0</v>
      </c>
      <c r="BB147">
        <v>81774</v>
      </c>
      <c r="BC147">
        <v>0</v>
      </c>
      <c r="BD147">
        <v>0</v>
      </c>
      <c r="BE147">
        <v>0</v>
      </c>
    </row>
    <row r="148" spans="9:57" x14ac:dyDescent="0.25">
      <c r="I148">
        <v>8</v>
      </c>
      <c r="J148" t="s">
        <v>24625</v>
      </c>
      <c r="K148" t="s">
        <v>24641</v>
      </c>
      <c r="L148">
        <v>100111</v>
      </c>
      <c r="M148" t="s">
        <v>8285</v>
      </c>
      <c r="N148">
        <v>100111002</v>
      </c>
      <c r="O148" t="s">
        <v>14519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47335.020091837527</v>
      </c>
      <c r="AY148">
        <v>63748.800000000003</v>
      </c>
      <c r="AZ148">
        <v>80136.800000000003</v>
      </c>
      <c r="BA148">
        <v>96910.399999999994</v>
      </c>
      <c r="BB148">
        <v>70864.36</v>
      </c>
      <c r="BC148">
        <v>93226.8</v>
      </c>
      <c r="BD148">
        <v>0</v>
      </c>
      <c r="BE148">
        <v>0</v>
      </c>
    </row>
    <row r="149" spans="9:57" x14ac:dyDescent="0.25">
      <c r="I149">
        <v>8</v>
      </c>
      <c r="J149" t="s">
        <v>24625</v>
      </c>
      <c r="K149" t="s">
        <v>24642</v>
      </c>
      <c r="L149">
        <v>100111</v>
      </c>
      <c r="M149" t="s">
        <v>8285</v>
      </c>
      <c r="N149">
        <v>100111002</v>
      </c>
      <c r="O149" t="s">
        <v>14519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377776.50947358541</v>
      </c>
      <c r="AY149">
        <v>378936.32000000001</v>
      </c>
      <c r="AZ149">
        <v>348524.1</v>
      </c>
      <c r="BA149">
        <v>426388.5</v>
      </c>
      <c r="BB149">
        <v>305440.98</v>
      </c>
      <c r="BC149">
        <v>105857</v>
      </c>
      <c r="BD149">
        <v>0</v>
      </c>
      <c r="BE149">
        <v>0</v>
      </c>
    </row>
    <row r="150" spans="9:57" x14ac:dyDescent="0.25">
      <c r="I150">
        <v>8</v>
      </c>
      <c r="J150" t="s">
        <v>24625</v>
      </c>
      <c r="K150" t="s">
        <v>24643</v>
      </c>
      <c r="L150">
        <v>100111</v>
      </c>
      <c r="M150" t="s">
        <v>8285</v>
      </c>
      <c r="N150">
        <v>100111002</v>
      </c>
      <c r="O150" t="s">
        <v>14519</v>
      </c>
      <c r="P150">
        <v>1</v>
      </c>
      <c r="Q150">
        <v>249113</v>
      </c>
      <c r="R150">
        <v>175583</v>
      </c>
      <c r="S150">
        <v>196111</v>
      </c>
      <c r="T150">
        <v>184653</v>
      </c>
      <c r="U150">
        <v>320632</v>
      </c>
      <c r="V150">
        <v>314758</v>
      </c>
      <c r="W150">
        <v>392878</v>
      </c>
      <c r="X150">
        <v>384081</v>
      </c>
      <c r="Y150">
        <v>395911</v>
      </c>
      <c r="Z150">
        <v>415350</v>
      </c>
      <c r="AA150">
        <v>343630</v>
      </c>
      <c r="AB150">
        <v>359848</v>
      </c>
      <c r="AC150">
        <v>369714</v>
      </c>
      <c r="AD150">
        <v>347974.40000000002</v>
      </c>
      <c r="AE150">
        <v>333123.40000000002</v>
      </c>
      <c r="AF150">
        <v>0</v>
      </c>
      <c r="AG150">
        <v>295262.90000000002</v>
      </c>
      <c r="AH150">
        <v>345568.8</v>
      </c>
      <c r="AI150">
        <v>392290.9</v>
      </c>
      <c r="AJ150">
        <v>330003.40000000002</v>
      </c>
      <c r="AK150">
        <v>400326.40000000002</v>
      </c>
      <c r="AL150">
        <v>471000.6</v>
      </c>
      <c r="AM150">
        <v>431516.3</v>
      </c>
      <c r="AN150">
        <v>436296.9</v>
      </c>
      <c r="AO150">
        <v>505463</v>
      </c>
      <c r="AP150">
        <v>475776</v>
      </c>
      <c r="AQ150">
        <v>391804.5</v>
      </c>
      <c r="AR150">
        <v>320775.8</v>
      </c>
      <c r="AS150">
        <v>360654</v>
      </c>
      <c r="AT150">
        <v>309339.5</v>
      </c>
      <c r="AU150">
        <v>399634.7</v>
      </c>
      <c r="AV150">
        <v>384046</v>
      </c>
      <c r="AW150">
        <v>286464.3</v>
      </c>
      <c r="AX150">
        <v>425111.52956542291</v>
      </c>
      <c r="AY150">
        <v>442685.12</v>
      </c>
      <c r="AZ150">
        <v>428660.9</v>
      </c>
      <c r="BA150">
        <v>523298.9</v>
      </c>
      <c r="BB150">
        <v>376305.33999999997</v>
      </c>
      <c r="BC150">
        <v>199083.8</v>
      </c>
      <c r="BD150">
        <v>0</v>
      </c>
      <c r="BE150">
        <v>0</v>
      </c>
    </row>
    <row r="151" spans="9:57" x14ac:dyDescent="0.25">
      <c r="I151">
        <v>8</v>
      </c>
      <c r="J151" t="s">
        <v>24625</v>
      </c>
      <c r="K151" t="s">
        <v>8321</v>
      </c>
      <c r="L151">
        <v>100111</v>
      </c>
      <c r="M151" t="s">
        <v>8285</v>
      </c>
      <c r="N151">
        <v>100111012</v>
      </c>
      <c r="O151" t="s">
        <v>8321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14085.1</v>
      </c>
      <c r="AS151">
        <v>0</v>
      </c>
      <c r="AT151">
        <v>0</v>
      </c>
      <c r="AU151">
        <v>0</v>
      </c>
      <c r="AV151">
        <v>16378</v>
      </c>
      <c r="AW151">
        <v>6664.0199999999995</v>
      </c>
      <c r="AX151">
        <v>5932.21881738712</v>
      </c>
      <c r="AY151">
        <v>14348.88</v>
      </c>
      <c r="AZ151">
        <v>19766.400000000001</v>
      </c>
      <c r="BA151">
        <v>24251.200000000001</v>
      </c>
      <c r="BB151">
        <v>11279.439999999999</v>
      </c>
      <c r="BC151">
        <v>12563.7</v>
      </c>
      <c r="BD151">
        <v>0</v>
      </c>
      <c r="BE151">
        <v>0</v>
      </c>
    </row>
    <row r="152" spans="9:57" x14ac:dyDescent="0.25">
      <c r="I152">
        <v>8</v>
      </c>
      <c r="J152" t="s">
        <v>24625</v>
      </c>
      <c r="K152" t="s">
        <v>24611</v>
      </c>
      <c r="L152">
        <v>100112</v>
      </c>
      <c r="M152" t="s">
        <v>8326</v>
      </c>
      <c r="N152">
        <v>100112010</v>
      </c>
      <c r="O152" t="s">
        <v>8352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129842.7</v>
      </c>
      <c r="BE152">
        <v>104699.3</v>
      </c>
    </row>
    <row r="153" spans="9:57" x14ac:dyDescent="0.25">
      <c r="I153">
        <v>8</v>
      </c>
      <c r="J153" t="s">
        <v>24625</v>
      </c>
      <c r="K153" t="s">
        <v>15237</v>
      </c>
      <c r="L153">
        <v>100111</v>
      </c>
      <c r="M153" t="s">
        <v>8285</v>
      </c>
      <c r="N153">
        <v>100111001</v>
      </c>
      <c r="O153" t="s">
        <v>15237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9:57" x14ac:dyDescent="0.25">
      <c r="I154">
        <v>8</v>
      </c>
      <c r="J154" t="s">
        <v>24625</v>
      </c>
      <c r="K154" t="s">
        <v>8286</v>
      </c>
      <c r="L154">
        <v>100111</v>
      </c>
      <c r="M154" t="s">
        <v>8285</v>
      </c>
      <c r="N154">
        <v>100111005</v>
      </c>
      <c r="O154" t="s">
        <v>8286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26559.7</v>
      </c>
      <c r="BE154">
        <v>60639.4</v>
      </c>
    </row>
    <row r="155" spans="9:57" x14ac:dyDescent="0.25">
      <c r="I155">
        <v>8</v>
      </c>
      <c r="J155" t="s">
        <v>24625</v>
      </c>
      <c r="K155" t="s">
        <v>24626</v>
      </c>
      <c r="L155">
        <v>100111</v>
      </c>
      <c r="M155" t="s">
        <v>8285</v>
      </c>
      <c r="N155">
        <v>100111004</v>
      </c>
      <c r="O155" t="s">
        <v>13117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15887.6</v>
      </c>
      <c r="BE155">
        <v>24145.8</v>
      </c>
    </row>
    <row r="156" spans="9:57" x14ac:dyDescent="0.25">
      <c r="I156">
        <v>8</v>
      </c>
      <c r="J156" t="s">
        <v>24625</v>
      </c>
      <c r="K156" t="s">
        <v>24627</v>
      </c>
      <c r="L156">
        <v>100111</v>
      </c>
      <c r="M156" t="s">
        <v>8285</v>
      </c>
      <c r="N156">
        <v>100111004</v>
      </c>
      <c r="O156" t="s">
        <v>13117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1651.8</v>
      </c>
      <c r="BE156">
        <v>3698.7</v>
      </c>
    </row>
    <row r="157" spans="9:57" x14ac:dyDescent="0.25">
      <c r="I157">
        <v>8</v>
      </c>
      <c r="J157" t="s">
        <v>24625</v>
      </c>
      <c r="K157" t="s">
        <v>24628</v>
      </c>
      <c r="L157">
        <v>100111</v>
      </c>
      <c r="M157" t="s">
        <v>8285</v>
      </c>
      <c r="N157">
        <v>100111004</v>
      </c>
      <c r="O157" t="s">
        <v>13117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17539.400000000001</v>
      </c>
      <c r="BE157">
        <v>27844.5</v>
      </c>
    </row>
    <row r="158" spans="9:57" x14ac:dyDescent="0.25">
      <c r="I158">
        <v>8</v>
      </c>
      <c r="J158" t="s">
        <v>24625</v>
      </c>
      <c r="K158" t="s">
        <v>24630</v>
      </c>
      <c r="L158">
        <v>100110</v>
      </c>
      <c r="M158" t="s">
        <v>8269</v>
      </c>
      <c r="N158">
        <v>100110005</v>
      </c>
      <c r="O158" t="s">
        <v>8270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16.399999999999999</v>
      </c>
    </row>
    <row r="159" spans="9:57" x14ac:dyDescent="0.25">
      <c r="I159">
        <v>8</v>
      </c>
      <c r="J159" t="s">
        <v>24625</v>
      </c>
      <c r="K159" t="s">
        <v>24631</v>
      </c>
      <c r="L159">
        <v>100110</v>
      </c>
      <c r="M159" t="s">
        <v>8269</v>
      </c>
      <c r="N159">
        <v>100110003</v>
      </c>
      <c r="O159" t="s">
        <v>13811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531.6</v>
      </c>
      <c r="BE159">
        <v>170.6</v>
      </c>
    </row>
    <row r="160" spans="9:57" x14ac:dyDescent="0.25">
      <c r="I160">
        <v>8</v>
      </c>
      <c r="J160" t="s">
        <v>24625</v>
      </c>
      <c r="K160" t="s">
        <v>24632</v>
      </c>
      <c r="L160">
        <v>100113</v>
      </c>
      <c r="M160" t="s">
        <v>8570</v>
      </c>
      <c r="N160">
        <v>100113001</v>
      </c>
      <c r="O160" t="s">
        <v>15247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9:57" x14ac:dyDescent="0.25">
      <c r="I161">
        <v>8</v>
      </c>
      <c r="J161" t="s">
        <v>24625</v>
      </c>
      <c r="K161" t="s">
        <v>24633</v>
      </c>
      <c r="L161">
        <v>100113</v>
      </c>
      <c r="M161" t="s">
        <v>8570</v>
      </c>
      <c r="N161">
        <v>100113001</v>
      </c>
      <c r="O161" t="s">
        <v>15247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742.1</v>
      </c>
      <c r="BE161">
        <v>0</v>
      </c>
    </row>
    <row r="162" spans="9:57" x14ac:dyDescent="0.25">
      <c r="I162">
        <v>8</v>
      </c>
      <c r="J162" t="s">
        <v>24625</v>
      </c>
      <c r="K162" t="s">
        <v>24634</v>
      </c>
      <c r="L162">
        <v>100113</v>
      </c>
      <c r="M162" t="s">
        <v>8570</v>
      </c>
      <c r="N162">
        <v>100113001</v>
      </c>
      <c r="O162" t="s">
        <v>15247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742.1</v>
      </c>
      <c r="BE162">
        <v>2211.1</v>
      </c>
    </row>
    <row r="163" spans="9:57" x14ac:dyDescent="0.25">
      <c r="I163">
        <v>8</v>
      </c>
      <c r="J163" t="s">
        <v>24625</v>
      </c>
      <c r="K163" t="s">
        <v>14529</v>
      </c>
      <c r="L163">
        <v>100113</v>
      </c>
      <c r="M163" t="s">
        <v>8570</v>
      </c>
      <c r="N163">
        <v>100113002</v>
      </c>
      <c r="O163" t="s">
        <v>14529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416</v>
      </c>
      <c r="BE163">
        <v>390</v>
      </c>
    </row>
    <row r="164" spans="9:57" x14ac:dyDescent="0.25">
      <c r="I164">
        <v>8</v>
      </c>
      <c r="J164" t="s">
        <v>24625</v>
      </c>
      <c r="K164" t="s">
        <v>24635</v>
      </c>
      <c r="L164">
        <v>100111</v>
      </c>
      <c r="M164" t="s">
        <v>8285</v>
      </c>
      <c r="N164">
        <v>100111003</v>
      </c>
      <c r="O164" t="s">
        <v>13816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110983.6</v>
      </c>
      <c r="BE164">
        <v>102287.9</v>
      </c>
    </row>
    <row r="165" spans="9:57" x14ac:dyDescent="0.25">
      <c r="I165">
        <v>8</v>
      </c>
      <c r="J165" t="s">
        <v>24625</v>
      </c>
      <c r="K165" t="s">
        <v>24636</v>
      </c>
      <c r="L165">
        <v>100111</v>
      </c>
      <c r="M165" t="s">
        <v>8285</v>
      </c>
      <c r="N165">
        <v>100111003</v>
      </c>
      <c r="O165" t="s">
        <v>13816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3146.1</v>
      </c>
      <c r="BE165">
        <v>1570.8</v>
      </c>
    </row>
    <row r="166" spans="9:57" x14ac:dyDescent="0.25">
      <c r="I166">
        <v>8</v>
      </c>
      <c r="J166" t="s">
        <v>24625</v>
      </c>
      <c r="K166" t="s">
        <v>24637</v>
      </c>
      <c r="L166">
        <v>100111</v>
      </c>
      <c r="M166" t="s">
        <v>8285</v>
      </c>
      <c r="N166">
        <v>100111003</v>
      </c>
      <c r="O166" t="s">
        <v>13816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114129.7</v>
      </c>
      <c r="BE166">
        <v>103858.7</v>
      </c>
    </row>
    <row r="167" spans="9:57" x14ac:dyDescent="0.25">
      <c r="I167">
        <v>8</v>
      </c>
      <c r="J167" t="s">
        <v>24625</v>
      </c>
      <c r="K167" t="s">
        <v>15252</v>
      </c>
      <c r="L167">
        <v>100114</v>
      </c>
      <c r="M167" t="s">
        <v>8606</v>
      </c>
      <c r="N167">
        <v>100114001</v>
      </c>
      <c r="O167" t="s">
        <v>15252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48415.8</v>
      </c>
      <c r="BE167">
        <v>32644</v>
      </c>
    </row>
    <row r="168" spans="9:57" x14ac:dyDescent="0.25">
      <c r="I168">
        <v>8</v>
      </c>
      <c r="J168" t="s">
        <v>24625</v>
      </c>
      <c r="K168" t="s">
        <v>24640</v>
      </c>
      <c r="L168">
        <v>100110</v>
      </c>
      <c r="M168" t="s">
        <v>8269</v>
      </c>
      <c r="N168">
        <v>100110002</v>
      </c>
      <c r="O168" t="s">
        <v>14514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2849.7</v>
      </c>
      <c r="BE168">
        <v>2424</v>
      </c>
    </row>
    <row r="169" spans="9:57" x14ac:dyDescent="0.25">
      <c r="I169">
        <v>8</v>
      </c>
      <c r="J169" t="s">
        <v>24625</v>
      </c>
      <c r="K169" t="s">
        <v>13826</v>
      </c>
      <c r="L169">
        <v>100113</v>
      </c>
      <c r="M169" t="s">
        <v>8570</v>
      </c>
      <c r="N169">
        <v>100113003</v>
      </c>
      <c r="O169" t="s">
        <v>13826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20462.2</v>
      </c>
      <c r="BE169">
        <v>14715.3</v>
      </c>
    </row>
    <row r="170" spans="9:57" x14ac:dyDescent="0.25">
      <c r="I170">
        <v>8</v>
      </c>
      <c r="J170" t="s">
        <v>24625</v>
      </c>
      <c r="K170" t="s">
        <v>8637</v>
      </c>
      <c r="L170">
        <v>100114</v>
      </c>
      <c r="M170" t="s">
        <v>8606</v>
      </c>
      <c r="N170">
        <v>100114011</v>
      </c>
      <c r="O170" t="s">
        <v>8637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243563.6</v>
      </c>
      <c r="BE170">
        <v>221126.39999999999</v>
      </c>
    </row>
    <row r="171" spans="9:57" x14ac:dyDescent="0.25">
      <c r="I171">
        <v>8</v>
      </c>
      <c r="J171" t="s">
        <v>24625</v>
      </c>
      <c r="K171" t="s">
        <v>8571</v>
      </c>
      <c r="L171">
        <v>100113</v>
      </c>
      <c r="M171" t="s">
        <v>8570</v>
      </c>
      <c r="N171">
        <v>100113005</v>
      </c>
      <c r="O171" t="s">
        <v>8571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123.4</v>
      </c>
      <c r="BE171">
        <v>187.2</v>
      </c>
    </row>
    <row r="172" spans="9:57" x14ac:dyDescent="0.25">
      <c r="I172">
        <v>8</v>
      </c>
      <c r="J172" t="s">
        <v>24625</v>
      </c>
      <c r="K172" t="s">
        <v>24612</v>
      </c>
      <c r="L172">
        <v>100112</v>
      </c>
      <c r="M172" t="s">
        <v>8326</v>
      </c>
      <c r="N172">
        <v>100112020</v>
      </c>
      <c r="O172" t="s">
        <v>8402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3862.6803852002026</v>
      </c>
    </row>
    <row r="173" spans="9:57" x14ac:dyDescent="0.25">
      <c r="I173">
        <v>8</v>
      </c>
      <c r="J173" t="s">
        <v>24625</v>
      </c>
      <c r="K173" t="s">
        <v>24641</v>
      </c>
      <c r="L173">
        <v>100111</v>
      </c>
      <c r="M173" t="s">
        <v>8285</v>
      </c>
      <c r="N173">
        <v>100111002</v>
      </c>
      <c r="O173" t="s">
        <v>14519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49167.1</v>
      </c>
      <c r="BE173">
        <v>43091.4</v>
      </c>
    </row>
    <row r="174" spans="9:57" x14ac:dyDescent="0.25">
      <c r="I174">
        <v>8</v>
      </c>
      <c r="J174" t="s">
        <v>24625</v>
      </c>
      <c r="K174" t="s">
        <v>24642</v>
      </c>
      <c r="L174">
        <v>100111</v>
      </c>
      <c r="M174" t="s">
        <v>8285</v>
      </c>
      <c r="N174">
        <v>100111002</v>
      </c>
      <c r="O174" t="s">
        <v>14519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119591</v>
      </c>
      <c r="BE174">
        <v>153108.6</v>
      </c>
    </row>
    <row r="175" spans="9:57" x14ac:dyDescent="0.25">
      <c r="I175">
        <v>8</v>
      </c>
      <c r="J175" t="s">
        <v>24625</v>
      </c>
      <c r="K175" t="s">
        <v>24643</v>
      </c>
      <c r="L175">
        <v>100111</v>
      </c>
      <c r="M175" t="s">
        <v>8285</v>
      </c>
      <c r="N175">
        <v>100111002</v>
      </c>
      <c r="O175" t="s">
        <v>14519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168758.1</v>
      </c>
      <c r="BE175">
        <v>196200</v>
      </c>
    </row>
    <row r="176" spans="9:57" x14ac:dyDescent="0.25">
      <c r="I176">
        <v>8</v>
      </c>
      <c r="J176" t="s">
        <v>24625</v>
      </c>
      <c r="K176" t="s">
        <v>8321</v>
      </c>
      <c r="L176">
        <v>100111</v>
      </c>
      <c r="M176" t="s">
        <v>8285</v>
      </c>
      <c r="N176">
        <v>100111012</v>
      </c>
      <c r="O176" t="s">
        <v>8321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8207.2000000000007</v>
      </c>
      <c r="BE176">
        <v>6542.8</v>
      </c>
    </row>
    <row r="177" spans="9:57" x14ac:dyDescent="0.25">
      <c r="I177">
        <v>9</v>
      </c>
      <c r="J177" t="s">
        <v>524</v>
      </c>
      <c r="K177" t="s">
        <v>24611</v>
      </c>
      <c r="L177">
        <v>100112</v>
      </c>
      <c r="M177" t="s">
        <v>8326</v>
      </c>
      <c r="N177">
        <v>100112010</v>
      </c>
      <c r="O177" t="s">
        <v>8352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230.23255813953486</v>
      </c>
      <c r="AS177">
        <v>0</v>
      </c>
      <c r="AT177">
        <v>0</v>
      </c>
      <c r="AU177">
        <v>0</v>
      </c>
      <c r="AV177">
        <v>0</v>
      </c>
      <c r="AW177">
        <v>15955.8</v>
      </c>
      <c r="AX177">
        <v>6829.7411642343623</v>
      </c>
      <c r="AY177">
        <v>12972</v>
      </c>
      <c r="AZ177">
        <v>0</v>
      </c>
      <c r="BA177">
        <v>0</v>
      </c>
      <c r="BB177">
        <v>0</v>
      </c>
      <c r="BC177">
        <v>0</v>
      </c>
      <c r="BD177">
        <v>28979.599999999999</v>
      </c>
      <c r="BE177">
        <v>0</v>
      </c>
    </row>
    <row r="178" spans="9:57" x14ac:dyDescent="0.25">
      <c r="I178">
        <v>9</v>
      </c>
      <c r="J178" t="s">
        <v>524</v>
      </c>
      <c r="K178" t="s">
        <v>15237</v>
      </c>
      <c r="L178">
        <v>100111</v>
      </c>
      <c r="M178" t="s">
        <v>8285</v>
      </c>
      <c r="N178">
        <v>100111001</v>
      </c>
      <c r="O178" t="s">
        <v>15237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9:57" x14ac:dyDescent="0.25">
      <c r="I179">
        <v>9</v>
      </c>
      <c r="J179" t="s">
        <v>524</v>
      </c>
      <c r="K179" t="s">
        <v>24624</v>
      </c>
      <c r="L179">
        <v>100110</v>
      </c>
      <c r="M179" t="s">
        <v>8269</v>
      </c>
      <c r="N179">
        <v>100110006</v>
      </c>
      <c r="O179" t="s">
        <v>8275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151.85334962918142</v>
      </c>
      <c r="AY179">
        <v>521.16</v>
      </c>
      <c r="AZ179">
        <v>158.4</v>
      </c>
      <c r="BA179">
        <v>855</v>
      </c>
      <c r="BB179">
        <v>0</v>
      </c>
      <c r="BC179">
        <v>0</v>
      </c>
      <c r="BD179">
        <v>0</v>
      </c>
      <c r="BE179">
        <v>0</v>
      </c>
    </row>
    <row r="180" spans="9:57" x14ac:dyDescent="0.25">
      <c r="I180">
        <v>9</v>
      </c>
      <c r="J180" t="s">
        <v>524</v>
      </c>
      <c r="K180" t="s">
        <v>8286</v>
      </c>
      <c r="L180">
        <v>100111</v>
      </c>
      <c r="M180" t="s">
        <v>8285</v>
      </c>
      <c r="N180">
        <v>100111005</v>
      </c>
      <c r="O180" t="s">
        <v>8286</v>
      </c>
      <c r="P180">
        <v>1</v>
      </c>
      <c r="Q180">
        <v>74770</v>
      </c>
      <c r="R180">
        <v>43490</v>
      </c>
      <c r="S180">
        <v>41339</v>
      </c>
      <c r="T180">
        <v>53935</v>
      </c>
      <c r="U180">
        <v>63556</v>
      </c>
      <c r="V180">
        <v>63630</v>
      </c>
      <c r="W180">
        <v>47497</v>
      </c>
      <c r="X180">
        <v>58773</v>
      </c>
      <c r="Y180">
        <v>73534</v>
      </c>
      <c r="Z180">
        <v>66585</v>
      </c>
      <c r="AA180">
        <v>85872</v>
      </c>
      <c r="AB180">
        <v>103099.2</v>
      </c>
      <c r="AC180">
        <v>85829.2</v>
      </c>
      <c r="AD180">
        <v>112547.7</v>
      </c>
      <c r="AE180">
        <v>85076.4</v>
      </c>
      <c r="AF180">
        <v>0</v>
      </c>
      <c r="AG180">
        <v>99023.4</v>
      </c>
      <c r="AH180">
        <v>167920.4</v>
      </c>
      <c r="AI180">
        <v>130329.3</v>
      </c>
      <c r="AJ180">
        <v>89207.8</v>
      </c>
      <c r="AK180">
        <v>139864</v>
      </c>
      <c r="AL180">
        <v>211867.1</v>
      </c>
      <c r="AM180">
        <v>232434.9</v>
      </c>
      <c r="AN180">
        <v>290391.3</v>
      </c>
      <c r="AO180">
        <v>319510</v>
      </c>
      <c r="AP180">
        <v>181817.3</v>
      </c>
      <c r="AQ180">
        <v>245075.20000000001</v>
      </c>
      <c r="AR180">
        <v>208005.9</v>
      </c>
      <c r="AS180">
        <v>240285</v>
      </c>
      <c r="AT180">
        <v>216864.6</v>
      </c>
      <c r="AU180">
        <v>223582.8</v>
      </c>
      <c r="AV180">
        <v>369382</v>
      </c>
      <c r="AW180">
        <v>274448</v>
      </c>
      <c r="AX180">
        <v>422402.2672907263</v>
      </c>
      <c r="AY180">
        <v>403200.72000000003</v>
      </c>
      <c r="AZ180">
        <v>261941.2</v>
      </c>
      <c r="BA180">
        <v>354606.1</v>
      </c>
      <c r="BB180">
        <v>443052.75</v>
      </c>
      <c r="BC180">
        <v>351893.4</v>
      </c>
      <c r="BD180">
        <v>220780.5</v>
      </c>
      <c r="BE180">
        <v>272526.09999999998</v>
      </c>
    </row>
    <row r="181" spans="9:57" x14ac:dyDescent="0.25">
      <c r="I181">
        <v>9</v>
      </c>
      <c r="J181" t="s">
        <v>524</v>
      </c>
      <c r="K181" t="s">
        <v>24626</v>
      </c>
      <c r="L181">
        <v>100111</v>
      </c>
      <c r="M181" t="s">
        <v>8285</v>
      </c>
      <c r="N181">
        <v>100111004</v>
      </c>
      <c r="O181" t="s">
        <v>13117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31674.5</v>
      </c>
      <c r="AY181">
        <v>41899</v>
      </c>
      <c r="AZ181">
        <v>14326.9</v>
      </c>
      <c r="BA181">
        <v>34561</v>
      </c>
      <c r="BB181">
        <v>41522.380000000005</v>
      </c>
      <c r="BC181">
        <v>63493.8</v>
      </c>
      <c r="BD181">
        <v>100356.4</v>
      </c>
      <c r="BE181">
        <v>58948.2</v>
      </c>
    </row>
    <row r="182" spans="9:57" x14ac:dyDescent="0.25">
      <c r="I182">
        <v>9</v>
      </c>
      <c r="J182" t="s">
        <v>524</v>
      </c>
      <c r="K182" t="s">
        <v>24627</v>
      </c>
      <c r="L182">
        <v>100111</v>
      </c>
      <c r="M182" t="s">
        <v>8285</v>
      </c>
      <c r="N182">
        <v>100111004</v>
      </c>
      <c r="O182" t="s">
        <v>13117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3687.6408757219519</v>
      </c>
      <c r="AY182">
        <v>5642</v>
      </c>
      <c r="AZ182">
        <v>6770.5</v>
      </c>
      <c r="BA182">
        <v>15030.7</v>
      </c>
      <c r="BB182">
        <v>9937.35</v>
      </c>
      <c r="BC182">
        <v>18875.7</v>
      </c>
      <c r="BD182">
        <v>21910.3</v>
      </c>
      <c r="BE182">
        <v>7439.7</v>
      </c>
    </row>
    <row r="183" spans="9:57" x14ac:dyDescent="0.25">
      <c r="I183">
        <v>9</v>
      </c>
      <c r="J183" t="s">
        <v>524</v>
      </c>
      <c r="K183" t="s">
        <v>24628</v>
      </c>
      <c r="L183">
        <v>100111</v>
      </c>
      <c r="M183" t="s">
        <v>8285</v>
      </c>
      <c r="N183">
        <v>100111004</v>
      </c>
      <c r="O183" t="s">
        <v>13117</v>
      </c>
      <c r="P183">
        <v>1</v>
      </c>
      <c r="Q183">
        <v>74629</v>
      </c>
      <c r="R183">
        <v>63331</v>
      </c>
      <c r="S183">
        <v>73030</v>
      </c>
      <c r="T183">
        <v>42061</v>
      </c>
      <c r="U183">
        <v>29516</v>
      </c>
      <c r="V183">
        <v>33142</v>
      </c>
      <c r="W183">
        <v>17753</v>
      </c>
      <c r="X183">
        <v>11827</v>
      </c>
      <c r="Y183">
        <v>30510</v>
      </c>
      <c r="Z183">
        <v>34736</v>
      </c>
      <c r="AA183">
        <v>41554</v>
      </c>
      <c r="AB183">
        <v>54182.9</v>
      </c>
      <c r="AC183">
        <v>54031.8</v>
      </c>
      <c r="AD183">
        <v>36090.9</v>
      </c>
      <c r="AE183">
        <v>58510.1</v>
      </c>
      <c r="AF183">
        <v>0</v>
      </c>
      <c r="AG183">
        <v>26063.5</v>
      </c>
      <c r="AH183">
        <v>36445.5</v>
      </c>
      <c r="AI183">
        <v>72385</v>
      </c>
      <c r="AJ183">
        <v>37525.1</v>
      </c>
      <c r="AK183">
        <v>22003.599999999999</v>
      </c>
      <c r="AL183">
        <v>33008.9</v>
      </c>
      <c r="AM183">
        <v>34142</v>
      </c>
      <c r="AN183">
        <v>45282.1</v>
      </c>
      <c r="AO183">
        <v>27775</v>
      </c>
      <c r="AP183">
        <v>56871.6</v>
      </c>
      <c r="AQ183">
        <v>78847.3</v>
      </c>
      <c r="AR183">
        <v>45451.9</v>
      </c>
      <c r="AS183">
        <v>55912</v>
      </c>
      <c r="AT183">
        <v>36765</v>
      </c>
      <c r="AU183">
        <v>61774.1</v>
      </c>
      <c r="AV183">
        <v>76039</v>
      </c>
      <c r="AW183">
        <v>42862.3</v>
      </c>
      <c r="AX183">
        <v>35362.140875721954</v>
      </c>
      <c r="AY183">
        <v>47541</v>
      </c>
      <c r="AZ183">
        <v>0</v>
      </c>
      <c r="BA183">
        <v>49591.7</v>
      </c>
      <c r="BB183">
        <v>51459.73</v>
      </c>
      <c r="BC183">
        <v>82369.5</v>
      </c>
      <c r="BD183">
        <v>122266.7</v>
      </c>
      <c r="BE183">
        <v>66387.899999999994</v>
      </c>
    </row>
    <row r="184" spans="9:57" x14ac:dyDescent="0.25">
      <c r="I184">
        <v>9</v>
      </c>
      <c r="J184" t="s">
        <v>524</v>
      </c>
      <c r="K184" t="s">
        <v>8291</v>
      </c>
      <c r="L184">
        <v>100111</v>
      </c>
      <c r="M184" t="s">
        <v>8285</v>
      </c>
      <c r="N184">
        <v>100111006</v>
      </c>
      <c r="O184" t="s">
        <v>8291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1956.4152823100758</v>
      </c>
      <c r="AY184">
        <v>1470.52</v>
      </c>
      <c r="AZ184">
        <v>2118.6099999999997</v>
      </c>
      <c r="BA184">
        <v>2761.2</v>
      </c>
      <c r="BB184">
        <v>0</v>
      </c>
      <c r="BC184">
        <v>0</v>
      </c>
      <c r="BD184">
        <v>0</v>
      </c>
      <c r="BE184">
        <v>0</v>
      </c>
    </row>
    <row r="185" spans="9:57" x14ac:dyDescent="0.25">
      <c r="I185">
        <v>9</v>
      </c>
      <c r="J185" t="s">
        <v>524</v>
      </c>
      <c r="K185" t="s">
        <v>24629</v>
      </c>
      <c r="L185">
        <v>100112</v>
      </c>
      <c r="M185" t="s">
        <v>8326</v>
      </c>
      <c r="N185">
        <v>100112022</v>
      </c>
      <c r="O185" t="s">
        <v>8412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15</v>
      </c>
      <c r="BB185">
        <v>0</v>
      </c>
      <c r="BC185">
        <v>0</v>
      </c>
      <c r="BD185">
        <v>0</v>
      </c>
      <c r="BE185">
        <v>0</v>
      </c>
    </row>
    <row r="186" spans="9:57" x14ac:dyDescent="0.25">
      <c r="I186">
        <v>9</v>
      </c>
      <c r="J186" t="s">
        <v>524</v>
      </c>
      <c r="K186" t="s">
        <v>24630</v>
      </c>
      <c r="L186">
        <v>100110</v>
      </c>
      <c r="M186" t="s">
        <v>8269</v>
      </c>
      <c r="N186">
        <v>100110005</v>
      </c>
      <c r="O186" t="s">
        <v>8270</v>
      </c>
      <c r="P186">
        <v>1</v>
      </c>
      <c r="Q186">
        <v>977</v>
      </c>
      <c r="R186">
        <v>304</v>
      </c>
      <c r="S186">
        <v>25</v>
      </c>
      <c r="T186">
        <v>25</v>
      </c>
      <c r="U186">
        <v>82</v>
      </c>
      <c r="V186">
        <v>24</v>
      </c>
      <c r="W186">
        <v>51</v>
      </c>
      <c r="X186">
        <v>42</v>
      </c>
      <c r="Y186">
        <v>183</v>
      </c>
      <c r="Z186">
        <v>13</v>
      </c>
      <c r="AA186">
        <v>9</v>
      </c>
      <c r="AB186">
        <v>19</v>
      </c>
      <c r="AC186">
        <v>34</v>
      </c>
      <c r="AD186">
        <v>15.6</v>
      </c>
      <c r="AE186">
        <v>6.6</v>
      </c>
      <c r="AF186">
        <v>0</v>
      </c>
      <c r="AG186">
        <v>10.9</v>
      </c>
      <c r="AH186">
        <v>53.8</v>
      </c>
      <c r="AI186">
        <v>6.5</v>
      </c>
      <c r="AJ186">
        <v>0</v>
      </c>
      <c r="AK186">
        <v>0</v>
      </c>
      <c r="AL186">
        <v>0</v>
      </c>
      <c r="AM186">
        <v>7</v>
      </c>
      <c r="AN186">
        <v>281.7</v>
      </c>
      <c r="AO186">
        <v>65</v>
      </c>
      <c r="AP186">
        <v>0</v>
      </c>
      <c r="AQ186">
        <v>13</v>
      </c>
      <c r="AR186">
        <v>36</v>
      </c>
      <c r="AS186">
        <v>17.399999999999999</v>
      </c>
      <c r="AT186">
        <v>3</v>
      </c>
      <c r="AU186">
        <v>1.3</v>
      </c>
      <c r="AV186">
        <v>0</v>
      </c>
      <c r="AW186">
        <v>2.1</v>
      </c>
      <c r="AX186">
        <v>1.7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9:57" x14ac:dyDescent="0.25">
      <c r="I187">
        <v>9</v>
      </c>
      <c r="J187" t="s">
        <v>524</v>
      </c>
      <c r="K187" t="s">
        <v>24631</v>
      </c>
      <c r="L187">
        <v>100110</v>
      </c>
      <c r="M187" t="s">
        <v>8269</v>
      </c>
      <c r="N187">
        <v>100110003</v>
      </c>
      <c r="O187" t="s">
        <v>13811</v>
      </c>
      <c r="P187">
        <v>1</v>
      </c>
      <c r="Q187">
        <v>6173</v>
      </c>
      <c r="R187">
        <v>4430</v>
      </c>
      <c r="S187">
        <v>3350</v>
      </c>
      <c r="T187">
        <v>2811</v>
      </c>
      <c r="U187">
        <v>3879</v>
      </c>
      <c r="V187">
        <v>4102</v>
      </c>
      <c r="W187">
        <v>6197</v>
      </c>
      <c r="X187">
        <v>9457</v>
      </c>
      <c r="Y187">
        <v>6337</v>
      </c>
      <c r="Z187">
        <v>2475</v>
      </c>
      <c r="AA187">
        <v>1626</v>
      </c>
      <c r="AB187">
        <v>3290</v>
      </c>
      <c r="AC187">
        <v>3958</v>
      </c>
      <c r="AD187">
        <v>2120.4</v>
      </c>
      <c r="AE187">
        <v>1756.3</v>
      </c>
      <c r="AF187">
        <v>0</v>
      </c>
      <c r="AG187">
        <v>707.4</v>
      </c>
      <c r="AH187">
        <v>431.3</v>
      </c>
      <c r="AI187">
        <v>728.2</v>
      </c>
      <c r="AJ187">
        <v>35.700000000000003</v>
      </c>
      <c r="AK187">
        <v>22.7</v>
      </c>
      <c r="AL187">
        <v>35.200000000000003</v>
      </c>
      <c r="AM187">
        <v>11.5</v>
      </c>
      <c r="AN187">
        <v>66</v>
      </c>
      <c r="AO187">
        <v>66</v>
      </c>
      <c r="AP187">
        <v>317.5</v>
      </c>
      <c r="AQ187">
        <v>142.1</v>
      </c>
      <c r="AR187">
        <v>953</v>
      </c>
      <c r="AS187">
        <v>74.400000000000006</v>
      </c>
      <c r="AT187">
        <v>26.3</v>
      </c>
      <c r="AU187">
        <v>97.2</v>
      </c>
      <c r="AV187">
        <v>194</v>
      </c>
      <c r="AW187">
        <v>84.8</v>
      </c>
      <c r="AX187">
        <v>89.264185817943286</v>
      </c>
      <c r="AY187">
        <v>148.5</v>
      </c>
      <c r="AZ187">
        <v>50.7</v>
      </c>
      <c r="BA187">
        <v>60.5</v>
      </c>
      <c r="BB187">
        <v>55.370000000000005</v>
      </c>
      <c r="BC187">
        <v>126.56000000000002</v>
      </c>
      <c r="BD187">
        <v>242.4</v>
      </c>
      <c r="BE187">
        <v>140.80000000000001</v>
      </c>
    </row>
    <row r="188" spans="9:57" x14ac:dyDescent="0.25">
      <c r="I188">
        <v>9</v>
      </c>
      <c r="J188" t="s">
        <v>524</v>
      </c>
      <c r="K188" t="s">
        <v>24632</v>
      </c>
      <c r="L188">
        <v>100113</v>
      </c>
      <c r="M188" t="s">
        <v>8570</v>
      </c>
      <c r="N188">
        <v>100113001</v>
      </c>
      <c r="O188" t="s">
        <v>15247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14795.923535659318</v>
      </c>
      <c r="AY188">
        <v>6380.25</v>
      </c>
      <c r="AZ188">
        <v>7711.5</v>
      </c>
      <c r="BA188">
        <v>8042.2</v>
      </c>
      <c r="BB188">
        <v>19290.68</v>
      </c>
      <c r="BC188">
        <v>16071.2</v>
      </c>
      <c r="BD188">
        <v>10767.4</v>
      </c>
      <c r="BE188">
        <v>9877.6</v>
      </c>
    </row>
    <row r="189" spans="9:57" x14ac:dyDescent="0.25">
      <c r="I189">
        <v>9</v>
      </c>
      <c r="J189" t="s">
        <v>524</v>
      </c>
      <c r="K189" t="s">
        <v>24633</v>
      </c>
      <c r="L189">
        <v>100113</v>
      </c>
      <c r="M189" t="s">
        <v>8570</v>
      </c>
      <c r="N189">
        <v>100113001</v>
      </c>
      <c r="O189" t="s">
        <v>15247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25256.912399639798</v>
      </c>
      <c r="AY189">
        <v>9246.3599999999988</v>
      </c>
      <c r="AZ189">
        <v>11722.9</v>
      </c>
      <c r="BA189">
        <v>16970</v>
      </c>
      <c r="BB189">
        <v>25055.94</v>
      </c>
      <c r="BC189">
        <v>25164.1</v>
      </c>
      <c r="BD189">
        <v>26411.1</v>
      </c>
      <c r="BE189">
        <v>0</v>
      </c>
    </row>
    <row r="190" spans="9:57" x14ac:dyDescent="0.25">
      <c r="I190">
        <v>9</v>
      </c>
      <c r="J190" t="s">
        <v>524</v>
      </c>
      <c r="K190" t="s">
        <v>24634</v>
      </c>
      <c r="L190">
        <v>100113</v>
      </c>
      <c r="M190" t="s">
        <v>8570</v>
      </c>
      <c r="N190">
        <v>100113001</v>
      </c>
      <c r="O190" t="s">
        <v>15247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16095</v>
      </c>
      <c r="W190">
        <v>9531</v>
      </c>
      <c r="X190">
        <v>13272</v>
      </c>
      <c r="Y190">
        <v>12468</v>
      </c>
      <c r="Z190">
        <v>15661</v>
      </c>
      <c r="AA190">
        <v>20923</v>
      </c>
      <c r="AB190">
        <v>13386</v>
      </c>
      <c r="AC190">
        <v>17885</v>
      </c>
      <c r="AD190">
        <v>26198.7</v>
      </c>
      <c r="AE190">
        <v>42496.4</v>
      </c>
      <c r="AF190">
        <v>0</v>
      </c>
      <c r="AG190">
        <v>24599.3</v>
      </c>
      <c r="AH190">
        <v>24840</v>
      </c>
      <c r="AI190">
        <v>40624.400000000001</v>
      </c>
      <c r="AJ190">
        <v>22415.599999999999</v>
      </c>
      <c r="AK190">
        <v>38687.300000000003</v>
      </c>
      <c r="AL190">
        <v>36757.9</v>
      </c>
      <c r="AM190">
        <v>30744</v>
      </c>
      <c r="AN190">
        <v>42224</v>
      </c>
      <c r="AO190">
        <v>49140</v>
      </c>
      <c r="AP190">
        <v>59320.800000000003</v>
      </c>
      <c r="AQ190">
        <v>64006.2</v>
      </c>
      <c r="AR190">
        <v>21.884786931054869</v>
      </c>
      <c r="AS190">
        <v>283560</v>
      </c>
      <c r="AT190">
        <v>9752.9</v>
      </c>
      <c r="AU190">
        <v>66163.7</v>
      </c>
      <c r="AV190">
        <v>42109</v>
      </c>
      <c r="AW190">
        <v>37113.67</v>
      </c>
      <c r="AX190">
        <v>40052.83593529911</v>
      </c>
      <c r="AY190">
        <v>15626.61</v>
      </c>
      <c r="AZ190">
        <v>19434.400000000001</v>
      </c>
      <c r="BA190">
        <v>25012.2</v>
      </c>
      <c r="BB190">
        <v>44346.62</v>
      </c>
      <c r="BC190">
        <v>41235.300000000003</v>
      </c>
      <c r="BD190">
        <v>37178.5</v>
      </c>
      <c r="BE190">
        <v>27753.5</v>
      </c>
    </row>
    <row r="191" spans="9:57" x14ac:dyDescent="0.25">
      <c r="I191">
        <v>9</v>
      </c>
      <c r="J191" t="s">
        <v>524</v>
      </c>
      <c r="K191" t="s">
        <v>14529</v>
      </c>
      <c r="L191">
        <v>100113</v>
      </c>
      <c r="M191" t="s">
        <v>8570</v>
      </c>
      <c r="N191">
        <v>100113002</v>
      </c>
      <c r="O191" t="s">
        <v>14529</v>
      </c>
      <c r="P191">
        <v>1</v>
      </c>
      <c r="Q191">
        <v>229</v>
      </c>
      <c r="R191">
        <v>0</v>
      </c>
      <c r="S191">
        <v>0</v>
      </c>
      <c r="T191">
        <v>23</v>
      </c>
      <c r="U191">
        <v>112</v>
      </c>
      <c r="V191">
        <v>0</v>
      </c>
      <c r="W191">
        <v>672</v>
      </c>
      <c r="X191">
        <v>592</v>
      </c>
      <c r="Y191">
        <v>785</v>
      </c>
      <c r="Z191">
        <v>588</v>
      </c>
      <c r="AA191">
        <v>1231</v>
      </c>
      <c r="AB191">
        <v>1736</v>
      </c>
      <c r="AC191">
        <v>1661</v>
      </c>
      <c r="AD191">
        <v>0</v>
      </c>
      <c r="AE191">
        <v>68.099999999999994</v>
      </c>
      <c r="AF191">
        <v>0</v>
      </c>
      <c r="AG191">
        <v>167.2</v>
      </c>
      <c r="AH191">
        <v>47.9</v>
      </c>
      <c r="AI191">
        <v>0</v>
      </c>
      <c r="AJ191">
        <v>320.89999999999998</v>
      </c>
      <c r="AK191">
        <v>794.9</v>
      </c>
      <c r="AL191">
        <v>256.5</v>
      </c>
      <c r="AM191">
        <v>382.5</v>
      </c>
      <c r="AN191">
        <v>0</v>
      </c>
      <c r="AO191">
        <v>0</v>
      </c>
      <c r="AP191">
        <v>37</v>
      </c>
      <c r="AQ191">
        <v>343</v>
      </c>
      <c r="AR191">
        <v>53.66743916570104</v>
      </c>
      <c r="AS191">
        <v>191.8</v>
      </c>
      <c r="AT191">
        <v>750.1</v>
      </c>
      <c r="AU191">
        <v>1733.3</v>
      </c>
      <c r="AV191">
        <v>204</v>
      </c>
      <c r="AW191">
        <v>188.57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9:57" x14ac:dyDescent="0.25">
      <c r="I192">
        <v>9</v>
      </c>
      <c r="J192" t="s">
        <v>524</v>
      </c>
      <c r="K192" t="s">
        <v>24635</v>
      </c>
      <c r="L192">
        <v>100111</v>
      </c>
      <c r="M192" t="s">
        <v>8285</v>
      </c>
      <c r="N192">
        <v>100111003</v>
      </c>
      <c r="O192" t="s">
        <v>13816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2775.4289341644626</v>
      </c>
      <c r="AY192">
        <v>1898.73</v>
      </c>
      <c r="AZ192">
        <v>8798.6899999999987</v>
      </c>
      <c r="BA192">
        <v>1106.7</v>
      </c>
      <c r="BB192">
        <v>1248</v>
      </c>
      <c r="BC192">
        <v>1470</v>
      </c>
      <c r="BD192">
        <v>3330</v>
      </c>
      <c r="BE192">
        <v>1199</v>
      </c>
    </row>
    <row r="193" spans="9:57" x14ac:dyDescent="0.25">
      <c r="I193">
        <v>9</v>
      </c>
      <c r="J193" t="s">
        <v>524</v>
      </c>
      <c r="K193" t="s">
        <v>24636</v>
      </c>
      <c r="L193">
        <v>100111</v>
      </c>
      <c r="M193" t="s">
        <v>8285</v>
      </c>
      <c r="N193">
        <v>100111003</v>
      </c>
      <c r="O193" t="s">
        <v>13816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154.56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9:57" x14ac:dyDescent="0.25">
      <c r="I194">
        <v>9</v>
      </c>
      <c r="J194" t="s">
        <v>524</v>
      </c>
      <c r="K194" t="s">
        <v>24637</v>
      </c>
      <c r="L194">
        <v>100111</v>
      </c>
      <c r="M194" t="s">
        <v>8285</v>
      </c>
      <c r="N194">
        <v>100111003</v>
      </c>
      <c r="O194" t="s">
        <v>13816</v>
      </c>
      <c r="P194">
        <v>1</v>
      </c>
      <c r="Q194">
        <v>2436</v>
      </c>
      <c r="R194">
        <v>1647</v>
      </c>
      <c r="S194">
        <v>1492</v>
      </c>
      <c r="T194">
        <v>1331</v>
      </c>
      <c r="U194">
        <v>337</v>
      </c>
      <c r="V194">
        <v>1476</v>
      </c>
      <c r="W194">
        <v>452</v>
      </c>
      <c r="X194">
        <v>597</v>
      </c>
      <c r="Y194">
        <v>399</v>
      </c>
      <c r="Z194">
        <v>830</v>
      </c>
      <c r="AA194">
        <v>519</v>
      </c>
      <c r="AB194">
        <v>342.8</v>
      </c>
      <c r="AC194">
        <v>503.9</v>
      </c>
      <c r="AD194">
        <v>441.4</v>
      </c>
      <c r="AE194">
        <v>80.5</v>
      </c>
      <c r="AF194">
        <v>0</v>
      </c>
      <c r="AG194">
        <v>66</v>
      </c>
      <c r="AH194">
        <v>347.9</v>
      </c>
      <c r="AI194">
        <v>208.6</v>
      </c>
      <c r="AJ194">
        <v>73.099999999999994</v>
      </c>
      <c r="AK194">
        <v>143.9</v>
      </c>
      <c r="AL194">
        <v>769.5</v>
      </c>
      <c r="AM194">
        <v>1575</v>
      </c>
      <c r="AN194">
        <v>910</v>
      </c>
      <c r="AO194">
        <v>910</v>
      </c>
      <c r="AP194">
        <v>1874.5</v>
      </c>
      <c r="AQ194">
        <v>3780</v>
      </c>
      <c r="AR194">
        <v>4019</v>
      </c>
      <c r="AS194">
        <v>2908.8</v>
      </c>
      <c r="AT194">
        <v>3280.6</v>
      </c>
      <c r="AU194">
        <v>8824.6</v>
      </c>
      <c r="AV194">
        <v>4174</v>
      </c>
      <c r="AW194">
        <v>18822.629999999997</v>
      </c>
      <c r="AX194">
        <v>2929.9889341644625</v>
      </c>
      <c r="AY194">
        <v>1898.73</v>
      </c>
      <c r="AZ194">
        <v>8798.7000000000007</v>
      </c>
      <c r="BA194">
        <v>1106.7</v>
      </c>
      <c r="BB194">
        <v>1248</v>
      </c>
      <c r="BC194">
        <v>1470</v>
      </c>
      <c r="BD194">
        <v>3330</v>
      </c>
      <c r="BE194">
        <v>1199</v>
      </c>
    </row>
    <row r="195" spans="9:57" x14ac:dyDescent="0.25">
      <c r="I195">
        <v>9</v>
      </c>
      <c r="J195" t="s">
        <v>524</v>
      </c>
      <c r="K195" t="s">
        <v>15252</v>
      </c>
      <c r="L195">
        <v>100114</v>
      </c>
      <c r="M195" t="s">
        <v>8606</v>
      </c>
      <c r="N195">
        <v>100114001</v>
      </c>
      <c r="O195" t="s">
        <v>15252</v>
      </c>
      <c r="P195">
        <v>1</v>
      </c>
      <c r="Q195">
        <v>99741</v>
      </c>
      <c r="R195">
        <v>109020</v>
      </c>
      <c r="S195">
        <v>75368</v>
      </c>
      <c r="T195">
        <v>50317</v>
      </c>
      <c r="U195">
        <v>97359</v>
      </c>
      <c r="V195">
        <v>133003</v>
      </c>
      <c r="W195">
        <v>126861</v>
      </c>
      <c r="X195">
        <v>115667</v>
      </c>
      <c r="Y195">
        <v>111006</v>
      </c>
      <c r="Z195">
        <v>95489</v>
      </c>
      <c r="AA195">
        <v>104788</v>
      </c>
      <c r="AB195">
        <v>146738.4</v>
      </c>
      <c r="AC195">
        <v>195067</v>
      </c>
      <c r="AD195">
        <v>191132.5</v>
      </c>
      <c r="AE195">
        <v>168954.5</v>
      </c>
      <c r="AF195">
        <v>0</v>
      </c>
      <c r="AG195">
        <v>190927.7</v>
      </c>
      <c r="AH195">
        <v>332425.3</v>
      </c>
      <c r="AI195">
        <v>175007.2</v>
      </c>
      <c r="AJ195">
        <v>231950.3</v>
      </c>
      <c r="AK195">
        <v>190331.6</v>
      </c>
      <c r="AL195">
        <v>342052.8</v>
      </c>
      <c r="AM195">
        <v>420346.7</v>
      </c>
      <c r="AN195">
        <v>297628.59999999998</v>
      </c>
      <c r="AO195">
        <v>302400</v>
      </c>
      <c r="AP195">
        <v>321303.40000000002</v>
      </c>
      <c r="AQ195">
        <v>446083.8</v>
      </c>
      <c r="AR195">
        <v>212544.8</v>
      </c>
      <c r="AS195">
        <v>220224</v>
      </c>
      <c r="AT195">
        <v>265552.8</v>
      </c>
      <c r="AU195">
        <v>315519.2</v>
      </c>
      <c r="AV195">
        <v>615990</v>
      </c>
      <c r="AW195">
        <v>272034.59999999998</v>
      </c>
      <c r="AX195">
        <v>314581.74984666158</v>
      </c>
      <c r="AY195">
        <v>272045.36</v>
      </c>
      <c r="AZ195">
        <v>305709.5</v>
      </c>
      <c r="BA195">
        <v>338757.1</v>
      </c>
      <c r="BB195">
        <v>369923.04</v>
      </c>
      <c r="BC195">
        <v>396541.3</v>
      </c>
      <c r="BD195">
        <v>259521.5</v>
      </c>
      <c r="BE195">
        <v>349145.3</v>
      </c>
    </row>
    <row r="196" spans="9:57" x14ac:dyDescent="0.25">
      <c r="I196">
        <v>9</v>
      </c>
      <c r="J196" t="s">
        <v>524</v>
      </c>
      <c r="K196" t="s">
        <v>24638</v>
      </c>
      <c r="L196">
        <v>100110</v>
      </c>
      <c r="M196" t="s">
        <v>8269</v>
      </c>
      <c r="N196">
        <v>100110002</v>
      </c>
      <c r="O196" t="s">
        <v>14514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740.45351122289162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9:57" x14ac:dyDescent="0.25">
      <c r="I197">
        <v>9</v>
      </c>
      <c r="J197" t="s">
        <v>524</v>
      </c>
      <c r="K197" t="s">
        <v>24639</v>
      </c>
      <c r="L197">
        <v>100110</v>
      </c>
      <c r="M197" t="s">
        <v>8269</v>
      </c>
      <c r="N197">
        <v>100110002</v>
      </c>
      <c r="O197" t="s">
        <v>14514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9:57" x14ac:dyDescent="0.25">
      <c r="I198">
        <v>9</v>
      </c>
      <c r="J198" t="s">
        <v>524</v>
      </c>
      <c r="K198" t="s">
        <v>24640</v>
      </c>
      <c r="L198">
        <v>100110</v>
      </c>
      <c r="M198" t="s">
        <v>8269</v>
      </c>
      <c r="N198">
        <v>100110002</v>
      </c>
      <c r="O198" t="s">
        <v>14514</v>
      </c>
      <c r="P198">
        <v>1</v>
      </c>
      <c r="Q198">
        <v>5731</v>
      </c>
      <c r="R198">
        <v>7075</v>
      </c>
      <c r="S198">
        <v>8840</v>
      </c>
      <c r="T198">
        <v>6169</v>
      </c>
      <c r="U198">
        <v>4405</v>
      </c>
      <c r="V198">
        <v>7584</v>
      </c>
      <c r="W198">
        <v>5721</v>
      </c>
      <c r="X198">
        <v>3677</v>
      </c>
      <c r="Y198">
        <v>3930</v>
      </c>
      <c r="Z198">
        <v>4120</v>
      </c>
      <c r="AA198">
        <v>5341</v>
      </c>
      <c r="AB198">
        <v>6366</v>
      </c>
      <c r="AC198">
        <v>5868</v>
      </c>
      <c r="AD198">
        <v>3431.3</v>
      </c>
      <c r="AE198">
        <v>3766</v>
      </c>
      <c r="AF198">
        <v>0</v>
      </c>
      <c r="AG198">
        <v>2099.5</v>
      </c>
      <c r="AH198">
        <v>1457.7</v>
      </c>
      <c r="AI198">
        <v>1992.7</v>
      </c>
      <c r="AJ198">
        <v>1857.7</v>
      </c>
      <c r="AK198">
        <v>2575</v>
      </c>
      <c r="AL198">
        <v>6017.8</v>
      </c>
      <c r="AM198">
        <v>2440.5</v>
      </c>
      <c r="AN198">
        <v>1362.1</v>
      </c>
      <c r="AO198">
        <v>1368</v>
      </c>
      <c r="AP198">
        <v>1044</v>
      </c>
      <c r="AQ198">
        <v>2492.6</v>
      </c>
      <c r="AR198">
        <v>822.1</v>
      </c>
      <c r="AS198">
        <v>873.2</v>
      </c>
      <c r="AT198">
        <v>431.3</v>
      </c>
      <c r="AU198">
        <v>1643.6</v>
      </c>
      <c r="AV198">
        <v>553</v>
      </c>
      <c r="AW198">
        <v>741.16000000000008</v>
      </c>
      <c r="AX198">
        <v>740.45351122289162</v>
      </c>
      <c r="AY198">
        <v>870.32999999999993</v>
      </c>
      <c r="AZ198">
        <v>395.7</v>
      </c>
      <c r="BA198">
        <v>798.6</v>
      </c>
      <c r="BB198">
        <v>1627.56</v>
      </c>
      <c r="BC198">
        <v>420.2</v>
      </c>
      <c r="BD198">
        <v>0</v>
      </c>
      <c r="BE198">
        <v>1060.2379746835443</v>
      </c>
    </row>
    <row r="199" spans="9:57" x14ac:dyDescent="0.25">
      <c r="I199">
        <v>9</v>
      </c>
      <c r="J199" t="s">
        <v>524</v>
      </c>
      <c r="K199" t="s">
        <v>13826</v>
      </c>
      <c r="L199">
        <v>100113</v>
      </c>
      <c r="M199" t="s">
        <v>8570</v>
      </c>
      <c r="N199">
        <v>100113003</v>
      </c>
      <c r="O199" t="s">
        <v>13826</v>
      </c>
      <c r="P199">
        <v>1</v>
      </c>
      <c r="Q199">
        <v>55025</v>
      </c>
      <c r="R199">
        <v>17327</v>
      </c>
      <c r="S199">
        <v>6168</v>
      </c>
      <c r="T199">
        <v>1962</v>
      </c>
      <c r="U199">
        <v>3512</v>
      </c>
      <c r="V199">
        <v>16439</v>
      </c>
      <c r="W199">
        <v>46375</v>
      </c>
      <c r="X199">
        <v>40742</v>
      </c>
      <c r="Y199">
        <v>48203</v>
      </c>
      <c r="Z199">
        <v>52583</v>
      </c>
      <c r="AA199">
        <v>26064</v>
      </c>
      <c r="AB199">
        <v>27532</v>
      </c>
      <c r="AC199">
        <v>31993</v>
      </c>
      <c r="AD199">
        <v>11889.9</v>
      </c>
      <c r="AE199">
        <v>12681.5</v>
      </c>
      <c r="AF199">
        <v>0</v>
      </c>
      <c r="AG199">
        <v>20647.099999999999</v>
      </c>
      <c r="AH199">
        <v>13146.5</v>
      </c>
      <c r="AI199">
        <v>24016.7</v>
      </c>
      <c r="AJ199">
        <v>39782</v>
      </c>
      <c r="AK199">
        <v>29914.9</v>
      </c>
      <c r="AL199">
        <v>46655</v>
      </c>
      <c r="AM199">
        <v>1555.8</v>
      </c>
      <c r="AN199">
        <v>11552</v>
      </c>
      <c r="AO199">
        <v>11563</v>
      </c>
      <c r="AP199">
        <v>24120</v>
      </c>
      <c r="AQ199">
        <v>29642.400000000001</v>
      </c>
      <c r="AR199">
        <v>38.918364849152439</v>
      </c>
      <c r="AS199">
        <v>43818</v>
      </c>
      <c r="AT199">
        <v>35517.5</v>
      </c>
      <c r="AU199">
        <v>23307.599999999999</v>
      </c>
      <c r="AV199">
        <v>36578</v>
      </c>
      <c r="AW199">
        <v>57950.6</v>
      </c>
      <c r="AX199">
        <v>107404.95414194434</v>
      </c>
      <c r="AY199">
        <v>91225.5</v>
      </c>
      <c r="AZ199">
        <v>138668.1</v>
      </c>
      <c r="BA199">
        <v>142671.79999999999</v>
      </c>
      <c r="BB199">
        <v>131317.20000000001</v>
      </c>
      <c r="BC199">
        <v>146520</v>
      </c>
      <c r="BD199">
        <v>120917.1</v>
      </c>
      <c r="BE199">
        <v>95935.9</v>
      </c>
    </row>
    <row r="200" spans="9:57" x14ac:dyDescent="0.25">
      <c r="I200">
        <v>9</v>
      </c>
      <c r="J200" t="s">
        <v>524</v>
      </c>
      <c r="K200" t="s">
        <v>8637</v>
      </c>
      <c r="L200">
        <v>100114</v>
      </c>
      <c r="M200" t="s">
        <v>8606</v>
      </c>
      <c r="N200">
        <v>100114011</v>
      </c>
      <c r="O200" t="s">
        <v>8637</v>
      </c>
      <c r="P200">
        <v>1</v>
      </c>
      <c r="Q200">
        <v>30469</v>
      </c>
      <c r="R200">
        <v>82350</v>
      </c>
      <c r="S200">
        <v>101738</v>
      </c>
      <c r="T200">
        <v>71151</v>
      </c>
      <c r="U200">
        <v>95264</v>
      </c>
      <c r="V200">
        <v>98488</v>
      </c>
      <c r="W200">
        <v>184478</v>
      </c>
      <c r="X200">
        <v>124656</v>
      </c>
      <c r="Y200">
        <v>145400</v>
      </c>
      <c r="Z200">
        <v>161513</v>
      </c>
      <c r="AA200">
        <v>116714</v>
      </c>
      <c r="AB200">
        <v>119935.632</v>
      </c>
      <c r="AC200">
        <v>173243</v>
      </c>
      <c r="AD200">
        <v>163713.45600000001</v>
      </c>
      <c r="AE200">
        <v>161146.07999999999</v>
      </c>
      <c r="AF200">
        <v>0</v>
      </c>
      <c r="AG200">
        <v>113171.15993639498</v>
      </c>
      <c r="AH200">
        <v>104737.3</v>
      </c>
      <c r="AI200">
        <v>159255</v>
      </c>
      <c r="AJ200">
        <v>145820</v>
      </c>
      <c r="AK200">
        <v>144615</v>
      </c>
      <c r="AL200">
        <v>175000</v>
      </c>
      <c r="AM200">
        <v>221985.1</v>
      </c>
      <c r="AN200">
        <v>63064.800000000003</v>
      </c>
      <c r="AO200">
        <v>80464</v>
      </c>
      <c r="AP200">
        <v>117600</v>
      </c>
      <c r="AQ200">
        <v>88200</v>
      </c>
      <c r="AR200">
        <v>857.0213202132021</v>
      </c>
      <c r="AS200">
        <v>21710</v>
      </c>
      <c r="AT200">
        <v>39456.300000000003</v>
      </c>
      <c r="AU200">
        <v>70506</v>
      </c>
      <c r="AV200">
        <v>57250</v>
      </c>
      <c r="AW200">
        <v>80064</v>
      </c>
      <c r="AX200">
        <v>73411.036262089445</v>
      </c>
      <c r="AY200">
        <v>0</v>
      </c>
      <c r="AZ200">
        <v>74938.8</v>
      </c>
      <c r="BA200">
        <v>103372.5</v>
      </c>
      <c r="BB200">
        <v>44165.73</v>
      </c>
      <c r="BC200">
        <v>109422.62</v>
      </c>
      <c r="BD200">
        <v>93868.4</v>
      </c>
      <c r="BE200">
        <v>93400</v>
      </c>
    </row>
    <row r="201" spans="9:57" x14ac:dyDescent="0.25">
      <c r="I201">
        <v>9</v>
      </c>
      <c r="J201" t="s">
        <v>524</v>
      </c>
      <c r="K201" t="s">
        <v>8571</v>
      </c>
      <c r="L201">
        <v>100113</v>
      </c>
      <c r="M201" t="s">
        <v>8570</v>
      </c>
      <c r="N201">
        <v>100113005</v>
      </c>
      <c r="O201" t="s">
        <v>8571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9:57" x14ac:dyDescent="0.25">
      <c r="I202">
        <v>9</v>
      </c>
      <c r="J202" t="s">
        <v>524</v>
      </c>
      <c r="K202" t="s">
        <v>24612</v>
      </c>
      <c r="L202">
        <v>100112</v>
      </c>
      <c r="M202" t="s">
        <v>8326</v>
      </c>
      <c r="N202">
        <v>100112020</v>
      </c>
      <c r="O202" t="s">
        <v>8402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345.16129032258061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9:57" x14ac:dyDescent="0.25">
      <c r="I203">
        <v>9</v>
      </c>
      <c r="J203" t="s">
        <v>524</v>
      </c>
      <c r="K203" t="s">
        <v>24641</v>
      </c>
      <c r="L203">
        <v>100111</v>
      </c>
      <c r="M203" t="s">
        <v>8285</v>
      </c>
      <c r="N203">
        <v>100111002</v>
      </c>
      <c r="O203" t="s">
        <v>14519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291.5</v>
      </c>
      <c r="AZ203">
        <v>0</v>
      </c>
      <c r="BA203">
        <v>3016</v>
      </c>
      <c r="BB203">
        <v>2478.6</v>
      </c>
      <c r="BC203">
        <v>5753.6</v>
      </c>
      <c r="BD203">
        <v>12464.9</v>
      </c>
      <c r="BE203">
        <v>4281.3</v>
      </c>
    </row>
    <row r="204" spans="9:57" x14ac:dyDescent="0.25">
      <c r="I204">
        <v>9</v>
      </c>
      <c r="J204" t="s">
        <v>524</v>
      </c>
      <c r="K204" t="s">
        <v>24642</v>
      </c>
      <c r="L204">
        <v>100111</v>
      </c>
      <c r="M204" t="s">
        <v>8285</v>
      </c>
      <c r="N204">
        <v>100111002</v>
      </c>
      <c r="O204" t="s">
        <v>14519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578305.41789942631</v>
      </c>
      <c r="AY204">
        <v>527579.07999999996</v>
      </c>
      <c r="AZ204">
        <v>598673</v>
      </c>
      <c r="BA204">
        <v>623366.9</v>
      </c>
      <c r="BB204">
        <v>595356.64</v>
      </c>
      <c r="BC204">
        <v>657763.1</v>
      </c>
      <c r="BD204">
        <v>594002.1</v>
      </c>
      <c r="BE204">
        <v>474530.7</v>
      </c>
    </row>
    <row r="205" spans="9:57" x14ac:dyDescent="0.25">
      <c r="I205">
        <v>9</v>
      </c>
      <c r="J205" t="s">
        <v>524</v>
      </c>
      <c r="K205" t="s">
        <v>24643</v>
      </c>
      <c r="L205">
        <v>100111</v>
      </c>
      <c r="M205" t="s">
        <v>8285</v>
      </c>
      <c r="N205">
        <v>100111002</v>
      </c>
      <c r="O205" t="s">
        <v>14519</v>
      </c>
      <c r="P205">
        <v>1</v>
      </c>
      <c r="Q205">
        <v>313773</v>
      </c>
      <c r="R205">
        <v>201347</v>
      </c>
      <c r="S205">
        <v>151566</v>
      </c>
      <c r="T205">
        <v>168542</v>
      </c>
      <c r="U205">
        <v>243721</v>
      </c>
      <c r="V205">
        <v>269718</v>
      </c>
      <c r="W205">
        <v>358437</v>
      </c>
      <c r="X205">
        <v>437199</v>
      </c>
      <c r="Y205">
        <v>479766</v>
      </c>
      <c r="Z205">
        <v>492685</v>
      </c>
      <c r="AA205">
        <v>422759</v>
      </c>
      <c r="AB205">
        <v>422250</v>
      </c>
      <c r="AC205">
        <v>433720.4</v>
      </c>
      <c r="AD205">
        <v>403095.5</v>
      </c>
      <c r="AE205">
        <v>360503.1</v>
      </c>
      <c r="AF205">
        <v>0</v>
      </c>
      <c r="AG205">
        <v>340793.4</v>
      </c>
      <c r="AH205">
        <v>510701.7</v>
      </c>
      <c r="AI205">
        <v>628632.9</v>
      </c>
      <c r="AJ205">
        <v>514911.4</v>
      </c>
      <c r="AK205">
        <v>595282.30000000005</v>
      </c>
      <c r="AL205">
        <v>668216.9</v>
      </c>
      <c r="AM205">
        <v>698161.9</v>
      </c>
      <c r="AN205">
        <v>693628.1</v>
      </c>
      <c r="AO205">
        <v>726173</v>
      </c>
      <c r="AP205">
        <v>699958.5</v>
      </c>
      <c r="AQ205">
        <v>551440</v>
      </c>
      <c r="AR205">
        <v>453135.5</v>
      </c>
      <c r="AS205">
        <v>482680</v>
      </c>
      <c r="AT205">
        <v>431872.6</v>
      </c>
      <c r="AU205">
        <v>655805.5</v>
      </c>
      <c r="AV205">
        <v>680719</v>
      </c>
      <c r="AW205">
        <v>504053.5</v>
      </c>
      <c r="AX205">
        <v>578305.41789942631</v>
      </c>
      <c r="AY205">
        <v>527870.57999999996</v>
      </c>
      <c r="AZ205">
        <v>598673</v>
      </c>
      <c r="BA205">
        <v>626382.9</v>
      </c>
      <c r="BB205">
        <v>597835.24</v>
      </c>
      <c r="BC205">
        <v>663516.69999999995</v>
      </c>
      <c r="BD205">
        <v>606467</v>
      </c>
      <c r="BE205">
        <v>478812</v>
      </c>
    </row>
    <row r="206" spans="9:57" x14ac:dyDescent="0.25">
      <c r="I206">
        <v>9</v>
      </c>
      <c r="J206" t="s">
        <v>524</v>
      </c>
      <c r="K206" t="s">
        <v>8321</v>
      </c>
      <c r="L206">
        <v>100111</v>
      </c>
      <c r="M206" t="s">
        <v>8285</v>
      </c>
      <c r="N206">
        <v>100111012</v>
      </c>
      <c r="O206" t="s">
        <v>8321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76261.3</v>
      </c>
      <c r="AS206">
        <v>0</v>
      </c>
      <c r="AT206">
        <v>0</v>
      </c>
      <c r="AU206">
        <v>0</v>
      </c>
      <c r="AV206">
        <v>83192</v>
      </c>
      <c r="AW206">
        <v>58152.9</v>
      </c>
      <c r="AX206">
        <v>80407.870287263577</v>
      </c>
      <c r="AY206">
        <v>65056.680000000008</v>
      </c>
      <c r="AZ206">
        <v>83665</v>
      </c>
      <c r="BA206">
        <v>100695</v>
      </c>
      <c r="BB206">
        <v>76256.12</v>
      </c>
      <c r="BC206">
        <v>110952.1</v>
      </c>
      <c r="BD206">
        <v>122860.1</v>
      </c>
      <c r="BE206">
        <v>70469.7</v>
      </c>
    </row>
    <row r="207" spans="9:57" x14ac:dyDescent="0.25">
      <c r="I207">
        <v>10</v>
      </c>
      <c r="J207" t="s">
        <v>534</v>
      </c>
      <c r="K207" t="s">
        <v>24611</v>
      </c>
      <c r="L207">
        <v>100112</v>
      </c>
      <c r="M207" t="s">
        <v>8326</v>
      </c>
      <c r="N207">
        <v>100112010</v>
      </c>
      <c r="O207" t="s">
        <v>8352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9:57" x14ac:dyDescent="0.25">
      <c r="I208">
        <v>10</v>
      </c>
      <c r="J208" t="s">
        <v>534</v>
      </c>
      <c r="K208" t="s">
        <v>15237</v>
      </c>
      <c r="L208">
        <v>100111</v>
      </c>
      <c r="M208" t="s">
        <v>8285</v>
      </c>
      <c r="N208">
        <v>100111001</v>
      </c>
      <c r="O208" t="s">
        <v>15237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9:57" x14ac:dyDescent="0.25">
      <c r="I209">
        <v>10</v>
      </c>
      <c r="J209" t="s">
        <v>534</v>
      </c>
      <c r="K209" t="s">
        <v>24624</v>
      </c>
      <c r="L209">
        <v>100110</v>
      </c>
      <c r="M209" t="s">
        <v>8269</v>
      </c>
      <c r="N209">
        <v>100110006</v>
      </c>
      <c r="O209" t="s">
        <v>8275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9:57" x14ac:dyDescent="0.25">
      <c r="I210">
        <v>10</v>
      </c>
      <c r="J210" t="s">
        <v>534</v>
      </c>
      <c r="K210" t="s">
        <v>8286</v>
      </c>
      <c r="L210">
        <v>100111</v>
      </c>
      <c r="M210" t="s">
        <v>8285</v>
      </c>
      <c r="N210">
        <v>100111005</v>
      </c>
      <c r="O210" t="s">
        <v>8286</v>
      </c>
      <c r="P210">
        <v>1</v>
      </c>
      <c r="Q210">
        <v>46871</v>
      </c>
      <c r="R210">
        <v>55819</v>
      </c>
      <c r="S210">
        <v>50398</v>
      </c>
      <c r="T210">
        <v>52967</v>
      </c>
      <c r="U210">
        <v>46831</v>
      </c>
      <c r="V210">
        <v>43137</v>
      </c>
      <c r="W210">
        <v>30862</v>
      </c>
      <c r="X210">
        <v>31524</v>
      </c>
      <c r="Y210">
        <v>37189</v>
      </c>
      <c r="Z210">
        <v>36301</v>
      </c>
      <c r="AA210">
        <v>43400</v>
      </c>
      <c r="AB210">
        <v>35448.1</v>
      </c>
      <c r="AC210">
        <v>45119.9</v>
      </c>
      <c r="AD210">
        <v>42935.9</v>
      </c>
      <c r="AE210">
        <v>51382.400000000001</v>
      </c>
      <c r="AF210">
        <v>0</v>
      </c>
      <c r="AG210">
        <v>36112.800000000003</v>
      </c>
      <c r="AH210">
        <v>58832.800000000003</v>
      </c>
      <c r="AI210">
        <v>52427.4</v>
      </c>
      <c r="AJ210">
        <v>70436</v>
      </c>
      <c r="AK210">
        <v>39809.699999999997</v>
      </c>
      <c r="AL210">
        <v>38029.599999999999</v>
      </c>
      <c r="AM210">
        <v>44754.3</v>
      </c>
      <c r="AN210">
        <v>55272.5</v>
      </c>
      <c r="AO210">
        <v>53245</v>
      </c>
      <c r="AP210">
        <v>53952</v>
      </c>
      <c r="AQ210">
        <v>75675.600000000006</v>
      </c>
      <c r="AR210">
        <v>29267</v>
      </c>
      <c r="AS210">
        <v>33668</v>
      </c>
      <c r="AT210">
        <v>15734.3</v>
      </c>
      <c r="AU210">
        <v>22116.7</v>
      </c>
      <c r="AV210">
        <v>30380</v>
      </c>
      <c r="AW210">
        <v>22080.480000000003</v>
      </c>
      <c r="AX210">
        <v>52874.703997050157</v>
      </c>
      <c r="AY210">
        <v>36030.800000000003</v>
      </c>
      <c r="AZ210">
        <v>23064.2</v>
      </c>
      <c r="BA210">
        <v>37503.4</v>
      </c>
      <c r="BB210">
        <v>40647.599999999999</v>
      </c>
      <c r="BC210">
        <v>38259.599999999999</v>
      </c>
      <c r="BD210">
        <v>23667.7</v>
      </c>
      <c r="BE210">
        <v>42208.7</v>
      </c>
    </row>
    <row r="211" spans="9:57" x14ac:dyDescent="0.25">
      <c r="I211">
        <v>10</v>
      </c>
      <c r="J211" t="s">
        <v>534</v>
      </c>
      <c r="K211" t="s">
        <v>24626</v>
      </c>
      <c r="L211">
        <v>100111</v>
      </c>
      <c r="M211" t="s">
        <v>8285</v>
      </c>
      <c r="N211">
        <v>100111004</v>
      </c>
      <c r="O211" t="s">
        <v>13117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14424.4</v>
      </c>
      <c r="AY211">
        <v>6651.8399999999992</v>
      </c>
      <c r="AZ211">
        <v>0</v>
      </c>
      <c r="BA211">
        <v>0</v>
      </c>
      <c r="BB211">
        <v>0</v>
      </c>
      <c r="BC211">
        <v>15924.9</v>
      </c>
      <c r="BD211">
        <v>19766.2</v>
      </c>
      <c r="BE211">
        <v>30379.4</v>
      </c>
    </row>
    <row r="212" spans="9:57" x14ac:dyDescent="0.25">
      <c r="I212">
        <v>10</v>
      </c>
      <c r="J212" t="s">
        <v>534</v>
      </c>
      <c r="K212" t="s">
        <v>24627</v>
      </c>
      <c r="L212">
        <v>100111</v>
      </c>
      <c r="M212" t="s">
        <v>8285</v>
      </c>
      <c r="N212">
        <v>100111004</v>
      </c>
      <c r="O212" t="s">
        <v>13117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2747.0507655236061</v>
      </c>
      <c r="AY212">
        <v>1738.75</v>
      </c>
      <c r="AZ212">
        <v>2422.5</v>
      </c>
      <c r="BA212">
        <v>5406.5</v>
      </c>
      <c r="BB212">
        <v>3959.6699999999996</v>
      </c>
      <c r="BC212">
        <v>14957.4</v>
      </c>
      <c r="BD212">
        <v>12690.3</v>
      </c>
      <c r="BE212">
        <v>5386.5</v>
      </c>
    </row>
    <row r="213" spans="9:57" x14ac:dyDescent="0.25">
      <c r="I213">
        <v>10</v>
      </c>
      <c r="J213" t="s">
        <v>534</v>
      </c>
      <c r="K213" t="s">
        <v>24628</v>
      </c>
      <c r="L213">
        <v>100111</v>
      </c>
      <c r="M213" t="s">
        <v>8285</v>
      </c>
      <c r="N213">
        <v>100111004</v>
      </c>
      <c r="O213" t="s">
        <v>13117</v>
      </c>
      <c r="P213">
        <v>1</v>
      </c>
      <c r="Q213">
        <v>12826</v>
      </c>
      <c r="R213">
        <v>9855</v>
      </c>
      <c r="S213">
        <v>14556</v>
      </c>
      <c r="T213">
        <v>9144</v>
      </c>
      <c r="U213">
        <v>8447</v>
      </c>
      <c r="V213">
        <v>10790</v>
      </c>
      <c r="W213">
        <v>9493</v>
      </c>
      <c r="X213">
        <v>5447</v>
      </c>
      <c r="Y213">
        <v>5800</v>
      </c>
      <c r="Z213">
        <v>5752</v>
      </c>
      <c r="AA213">
        <v>4779</v>
      </c>
      <c r="AB213">
        <v>4581.5</v>
      </c>
      <c r="AC213">
        <v>10628.6</v>
      </c>
      <c r="AD213">
        <v>8381.1</v>
      </c>
      <c r="AE213">
        <v>7072.6</v>
      </c>
      <c r="AF213">
        <v>0</v>
      </c>
      <c r="AG213">
        <v>4042.1</v>
      </c>
      <c r="AH213">
        <v>7308.4</v>
      </c>
      <c r="AI213">
        <v>4134.2</v>
      </c>
      <c r="AJ213">
        <v>16706.599999999999</v>
      </c>
      <c r="AK213">
        <v>8584.7999999999993</v>
      </c>
      <c r="AL213">
        <v>7806.9</v>
      </c>
      <c r="AM213">
        <v>12731.5</v>
      </c>
      <c r="AN213">
        <v>10567.5</v>
      </c>
      <c r="AO213">
        <v>9624</v>
      </c>
      <c r="AP213">
        <v>21455.5</v>
      </c>
      <c r="AQ213">
        <v>31308.2</v>
      </c>
      <c r="AR213">
        <v>6687</v>
      </c>
      <c r="AS213">
        <v>6337.3</v>
      </c>
      <c r="AT213">
        <v>6556.4</v>
      </c>
      <c r="AU213">
        <v>9559.5</v>
      </c>
      <c r="AV213">
        <v>11967</v>
      </c>
      <c r="AW213">
        <v>2838.5</v>
      </c>
      <c r="AX213">
        <v>17171.450765523605</v>
      </c>
      <c r="AY213">
        <v>8390.59</v>
      </c>
      <c r="AZ213">
        <v>0</v>
      </c>
      <c r="BA213">
        <v>5406.5</v>
      </c>
      <c r="BB213">
        <v>3959.6699999999996</v>
      </c>
      <c r="BC213">
        <v>30882.3</v>
      </c>
      <c r="BD213">
        <v>32456.5</v>
      </c>
      <c r="BE213">
        <v>35765.9</v>
      </c>
    </row>
    <row r="214" spans="9:57" x14ac:dyDescent="0.25">
      <c r="I214">
        <v>10</v>
      </c>
      <c r="J214" t="s">
        <v>534</v>
      </c>
      <c r="K214" t="s">
        <v>8291</v>
      </c>
      <c r="L214">
        <v>100111</v>
      </c>
      <c r="M214" t="s">
        <v>8285</v>
      </c>
      <c r="N214">
        <v>100111006</v>
      </c>
      <c r="O214" t="s">
        <v>8291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9:57" x14ac:dyDescent="0.25">
      <c r="I215">
        <v>10</v>
      </c>
      <c r="J215" t="s">
        <v>534</v>
      </c>
      <c r="K215" t="s">
        <v>24629</v>
      </c>
      <c r="L215">
        <v>100112</v>
      </c>
      <c r="M215" t="s">
        <v>8326</v>
      </c>
      <c r="N215">
        <v>100112022</v>
      </c>
      <c r="O215" t="s">
        <v>8412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9:57" x14ac:dyDescent="0.25">
      <c r="I216">
        <v>10</v>
      </c>
      <c r="J216" t="s">
        <v>534</v>
      </c>
      <c r="K216" t="s">
        <v>24630</v>
      </c>
      <c r="L216">
        <v>100110</v>
      </c>
      <c r="M216" t="s">
        <v>8269</v>
      </c>
      <c r="N216">
        <v>100110005</v>
      </c>
      <c r="O216" t="s">
        <v>8270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9:57" x14ac:dyDescent="0.25">
      <c r="I217">
        <v>10</v>
      </c>
      <c r="J217" t="s">
        <v>534</v>
      </c>
      <c r="K217" t="s">
        <v>24631</v>
      </c>
      <c r="L217">
        <v>100110</v>
      </c>
      <c r="M217" t="s">
        <v>8269</v>
      </c>
      <c r="N217">
        <v>100110003</v>
      </c>
      <c r="O217" t="s">
        <v>13811</v>
      </c>
      <c r="P217">
        <v>1</v>
      </c>
      <c r="Q217">
        <v>0</v>
      </c>
      <c r="R217">
        <v>0</v>
      </c>
      <c r="S217">
        <v>0</v>
      </c>
      <c r="T217">
        <v>47</v>
      </c>
      <c r="U217">
        <v>15</v>
      </c>
      <c r="V217">
        <v>3</v>
      </c>
      <c r="W217">
        <v>6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7.3</v>
      </c>
      <c r="AI217">
        <v>9.8000000000000007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9:57" x14ac:dyDescent="0.25">
      <c r="I218">
        <v>10</v>
      </c>
      <c r="J218" t="s">
        <v>534</v>
      </c>
      <c r="K218" t="s">
        <v>24632</v>
      </c>
      <c r="L218">
        <v>100113</v>
      </c>
      <c r="M218" t="s">
        <v>8570</v>
      </c>
      <c r="N218">
        <v>100113001</v>
      </c>
      <c r="O218" t="s">
        <v>15247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9:57" x14ac:dyDescent="0.25">
      <c r="I219">
        <v>10</v>
      </c>
      <c r="J219" t="s">
        <v>534</v>
      </c>
      <c r="K219" t="s">
        <v>24633</v>
      </c>
      <c r="L219">
        <v>100113</v>
      </c>
      <c r="M219" t="s">
        <v>8570</v>
      </c>
      <c r="N219">
        <v>100113001</v>
      </c>
      <c r="O219" t="s">
        <v>15247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561.09999999999991</v>
      </c>
      <c r="AY219">
        <v>385.92</v>
      </c>
      <c r="AZ219">
        <v>1127.8</v>
      </c>
      <c r="BA219">
        <v>2495.6999999999998</v>
      </c>
      <c r="BB219">
        <v>1089.6200000000001</v>
      </c>
      <c r="BC219">
        <v>4218.1000000000004</v>
      </c>
      <c r="BD219">
        <v>7238.6</v>
      </c>
      <c r="BE219">
        <v>0</v>
      </c>
    </row>
    <row r="220" spans="9:57" x14ac:dyDescent="0.25">
      <c r="I220">
        <v>10</v>
      </c>
      <c r="J220" t="s">
        <v>534</v>
      </c>
      <c r="K220" t="s">
        <v>24634</v>
      </c>
      <c r="L220">
        <v>100113</v>
      </c>
      <c r="M220" t="s">
        <v>8570</v>
      </c>
      <c r="N220">
        <v>100113001</v>
      </c>
      <c r="O220" t="s">
        <v>15247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105</v>
      </c>
      <c r="X220">
        <v>0</v>
      </c>
      <c r="Y220">
        <v>0</v>
      </c>
      <c r="Z220">
        <v>0</v>
      </c>
      <c r="AA220">
        <v>0</v>
      </c>
      <c r="AB220">
        <v>112</v>
      </c>
      <c r="AC220">
        <v>0</v>
      </c>
      <c r="AD220">
        <v>0</v>
      </c>
      <c r="AE220">
        <v>17</v>
      </c>
      <c r="AF220">
        <v>0</v>
      </c>
      <c r="AG220">
        <v>44.4</v>
      </c>
      <c r="AH220">
        <v>28.5</v>
      </c>
      <c r="AI220">
        <v>0</v>
      </c>
      <c r="AJ220">
        <v>0</v>
      </c>
      <c r="AK220">
        <v>0</v>
      </c>
      <c r="AL220">
        <v>75</v>
      </c>
      <c r="AM220">
        <v>52.5</v>
      </c>
      <c r="AN220">
        <v>890.8</v>
      </c>
      <c r="AO220">
        <v>2436</v>
      </c>
      <c r="AP220">
        <v>3924.8</v>
      </c>
      <c r="AQ220">
        <v>2723.4</v>
      </c>
      <c r="AR220">
        <v>30.362654320987655</v>
      </c>
      <c r="AS220">
        <v>10542</v>
      </c>
      <c r="AT220">
        <v>1436.5</v>
      </c>
      <c r="AU220">
        <v>2350.8000000000002</v>
      </c>
      <c r="AV220">
        <v>1027</v>
      </c>
      <c r="AW220">
        <v>1144</v>
      </c>
      <c r="AX220">
        <v>561.09999999999991</v>
      </c>
      <c r="AY220">
        <v>385.92</v>
      </c>
      <c r="AZ220">
        <v>1127.8</v>
      </c>
      <c r="BA220">
        <v>2495.6999999999998</v>
      </c>
      <c r="BB220">
        <v>1089.6200000000001</v>
      </c>
      <c r="BC220">
        <v>4218.1000000000004</v>
      </c>
      <c r="BD220">
        <v>7238.6</v>
      </c>
      <c r="BE220">
        <v>0</v>
      </c>
    </row>
    <row r="221" spans="9:57" x14ac:dyDescent="0.25">
      <c r="I221">
        <v>10</v>
      </c>
      <c r="J221" t="s">
        <v>534</v>
      </c>
      <c r="K221" t="s">
        <v>14529</v>
      </c>
      <c r="L221">
        <v>100113</v>
      </c>
      <c r="M221" t="s">
        <v>8570</v>
      </c>
      <c r="N221">
        <v>100113002</v>
      </c>
      <c r="O221" t="s">
        <v>14529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9:57" x14ac:dyDescent="0.25">
      <c r="I222">
        <v>10</v>
      </c>
      <c r="J222" t="s">
        <v>534</v>
      </c>
      <c r="K222" t="s">
        <v>24635</v>
      </c>
      <c r="L222">
        <v>100111</v>
      </c>
      <c r="M222" t="s">
        <v>8285</v>
      </c>
      <c r="N222">
        <v>100111003</v>
      </c>
      <c r="O222" t="s">
        <v>13816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9:57" x14ac:dyDescent="0.25">
      <c r="I223">
        <v>10</v>
      </c>
      <c r="J223" t="s">
        <v>534</v>
      </c>
      <c r="K223" t="s">
        <v>24636</v>
      </c>
      <c r="L223">
        <v>100111</v>
      </c>
      <c r="M223" t="s">
        <v>8285</v>
      </c>
      <c r="N223">
        <v>100111003</v>
      </c>
      <c r="O223" t="s">
        <v>13816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9:57" x14ac:dyDescent="0.25">
      <c r="I224">
        <v>10</v>
      </c>
      <c r="J224" t="s">
        <v>534</v>
      </c>
      <c r="K224" t="s">
        <v>24637</v>
      </c>
      <c r="L224">
        <v>100111</v>
      </c>
      <c r="M224" t="s">
        <v>8285</v>
      </c>
      <c r="N224">
        <v>100111003</v>
      </c>
      <c r="O224" t="s">
        <v>13816</v>
      </c>
      <c r="P224">
        <v>1</v>
      </c>
      <c r="Q224">
        <v>33</v>
      </c>
      <c r="R224">
        <v>36</v>
      </c>
      <c r="S224">
        <v>30</v>
      </c>
      <c r="T224">
        <v>97</v>
      </c>
      <c r="U224">
        <v>1</v>
      </c>
      <c r="V224">
        <v>103</v>
      </c>
      <c r="W224">
        <v>6</v>
      </c>
      <c r="X224">
        <v>6</v>
      </c>
      <c r="Y224">
        <v>17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9:57" x14ac:dyDescent="0.25">
      <c r="I225">
        <v>10</v>
      </c>
      <c r="J225" t="s">
        <v>534</v>
      </c>
      <c r="K225" t="s">
        <v>15252</v>
      </c>
      <c r="L225">
        <v>100114</v>
      </c>
      <c r="M225" t="s">
        <v>8606</v>
      </c>
      <c r="N225">
        <v>100114001</v>
      </c>
      <c r="O225" t="s">
        <v>15252</v>
      </c>
      <c r="P225">
        <v>1</v>
      </c>
      <c r="Q225">
        <v>402777</v>
      </c>
      <c r="R225">
        <v>384118</v>
      </c>
      <c r="S225">
        <v>306734</v>
      </c>
      <c r="T225">
        <v>292424</v>
      </c>
      <c r="U225">
        <v>418439</v>
      </c>
      <c r="V225">
        <v>341304</v>
      </c>
      <c r="W225">
        <v>292780</v>
      </c>
      <c r="X225">
        <v>224878</v>
      </c>
      <c r="Y225">
        <v>297660</v>
      </c>
      <c r="Z225">
        <v>280565</v>
      </c>
      <c r="AA225">
        <v>317712</v>
      </c>
      <c r="AB225">
        <v>258800</v>
      </c>
      <c r="AC225">
        <v>293641</v>
      </c>
      <c r="AD225">
        <v>309349</v>
      </c>
      <c r="AE225">
        <v>286060.59999999998</v>
      </c>
      <c r="AF225">
        <v>0</v>
      </c>
      <c r="AG225">
        <v>238808.1</v>
      </c>
      <c r="AH225">
        <v>493273.8</v>
      </c>
      <c r="AI225">
        <v>234598.9</v>
      </c>
      <c r="AJ225">
        <v>424693.7</v>
      </c>
      <c r="AK225">
        <v>378800.5</v>
      </c>
      <c r="AL225">
        <v>408561.2</v>
      </c>
      <c r="AM225">
        <v>419319.1</v>
      </c>
      <c r="AN225">
        <v>367637.1</v>
      </c>
      <c r="AO225">
        <v>390784</v>
      </c>
      <c r="AP225">
        <v>380683.8</v>
      </c>
      <c r="AQ225">
        <v>482834</v>
      </c>
      <c r="AR225">
        <v>213984.4</v>
      </c>
      <c r="AS225">
        <v>251518.8</v>
      </c>
      <c r="AT225">
        <v>272625</v>
      </c>
      <c r="AU225">
        <v>197024.2</v>
      </c>
      <c r="AV225">
        <v>343081</v>
      </c>
      <c r="AW225">
        <v>385711.38</v>
      </c>
      <c r="AX225">
        <v>340220.209903059</v>
      </c>
      <c r="AY225">
        <v>344148.42000000004</v>
      </c>
      <c r="AZ225">
        <v>178633.9</v>
      </c>
      <c r="BA225">
        <v>350060.79999999999</v>
      </c>
      <c r="BB225">
        <v>473725.56000000006</v>
      </c>
      <c r="BC225">
        <v>284305.90000000002</v>
      </c>
      <c r="BD225">
        <v>379285</v>
      </c>
      <c r="BE225">
        <v>462451.4</v>
      </c>
    </row>
    <row r="226" spans="9:57" x14ac:dyDescent="0.25">
      <c r="I226">
        <v>10</v>
      </c>
      <c r="J226" t="s">
        <v>534</v>
      </c>
      <c r="K226" t="s">
        <v>24638</v>
      </c>
      <c r="L226">
        <v>100110</v>
      </c>
      <c r="M226" t="s">
        <v>8269</v>
      </c>
      <c r="N226">
        <v>100110002</v>
      </c>
      <c r="O226" t="s">
        <v>14514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9:57" x14ac:dyDescent="0.25">
      <c r="I227">
        <v>10</v>
      </c>
      <c r="J227" t="s">
        <v>534</v>
      </c>
      <c r="K227" t="s">
        <v>24639</v>
      </c>
      <c r="L227">
        <v>100110</v>
      </c>
      <c r="M227" t="s">
        <v>8269</v>
      </c>
      <c r="N227">
        <v>100110002</v>
      </c>
      <c r="O227" t="s">
        <v>14514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9:57" x14ac:dyDescent="0.25">
      <c r="I228">
        <v>10</v>
      </c>
      <c r="J228" t="s">
        <v>534</v>
      </c>
      <c r="K228" t="s">
        <v>24640</v>
      </c>
      <c r="L228">
        <v>100110</v>
      </c>
      <c r="M228" t="s">
        <v>8269</v>
      </c>
      <c r="N228">
        <v>100110002</v>
      </c>
      <c r="O228" t="s">
        <v>14514</v>
      </c>
      <c r="P228">
        <v>1</v>
      </c>
      <c r="Q228">
        <v>53</v>
      </c>
      <c r="R228">
        <v>83</v>
      </c>
      <c r="S228">
        <v>137</v>
      </c>
      <c r="T228">
        <v>115</v>
      </c>
      <c r="U228">
        <v>94</v>
      </c>
      <c r="V228">
        <v>6</v>
      </c>
      <c r="W228">
        <v>24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11.2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9:57" x14ac:dyDescent="0.25">
      <c r="I229">
        <v>10</v>
      </c>
      <c r="J229" t="s">
        <v>534</v>
      </c>
      <c r="K229" t="s">
        <v>13826</v>
      </c>
      <c r="L229">
        <v>100113</v>
      </c>
      <c r="M229" t="s">
        <v>8570</v>
      </c>
      <c r="N229">
        <v>100113003</v>
      </c>
      <c r="O229" t="s">
        <v>13826</v>
      </c>
      <c r="P229">
        <v>1</v>
      </c>
      <c r="Q229">
        <v>10505</v>
      </c>
      <c r="R229">
        <v>5759</v>
      </c>
      <c r="S229">
        <v>5204</v>
      </c>
      <c r="T229">
        <v>836</v>
      </c>
      <c r="U229">
        <v>168</v>
      </c>
      <c r="V229">
        <v>8020</v>
      </c>
      <c r="W229">
        <v>23806</v>
      </c>
      <c r="X229">
        <v>13203</v>
      </c>
      <c r="Y229">
        <v>19980</v>
      </c>
      <c r="Z229">
        <v>13571</v>
      </c>
      <c r="AA229">
        <v>3131</v>
      </c>
      <c r="AB229">
        <v>9781</v>
      </c>
      <c r="AC229">
        <v>11354</v>
      </c>
      <c r="AD229">
        <v>4924.8</v>
      </c>
      <c r="AE229">
        <v>3499.7</v>
      </c>
      <c r="AF229">
        <v>0</v>
      </c>
      <c r="AG229">
        <v>5814</v>
      </c>
      <c r="AH229">
        <v>6668.2</v>
      </c>
      <c r="AI229">
        <v>7535.1</v>
      </c>
      <c r="AJ229">
        <v>9787.6</v>
      </c>
      <c r="AK229">
        <v>6668.8</v>
      </c>
      <c r="AL229">
        <v>7900</v>
      </c>
      <c r="AM229">
        <v>460</v>
      </c>
      <c r="AN229">
        <v>2144.8000000000002</v>
      </c>
      <c r="AO229">
        <v>4178.8</v>
      </c>
      <c r="AP229">
        <v>2339.1999999999998</v>
      </c>
      <c r="AQ229">
        <v>2545.6</v>
      </c>
      <c r="AR229">
        <v>32.96</v>
      </c>
      <c r="AS229">
        <v>1016.4</v>
      </c>
      <c r="AT229">
        <v>17220</v>
      </c>
      <c r="AU229">
        <v>10526.7</v>
      </c>
      <c r="AV229">
        <v>13189</v>
      </c>
      <c r="AW229">
        <v>12968.999999999998</v>
      </c>
      <c r="AX229">
        <v>12187.858793729834</v>
      </c>
      <c r="AY229">
        <v>9613.2899999999991</v>
      </c>
      <c r="AZ229">
        <v>15080.1</v>
      </c>
      <c r="BA229">
        <v>15292.1</v>
      </c>
      <c r="BB229">
        <v>8713.6</v>
      </c>
      <c r="BC229">
        <v>25619.200000000001</v>
      </c>
      <c r="BD229">
        <v>18820.8</v>
      </c>
      <c r="BE229">
        <v>26044.7</v>
      </c>
    </row>
    <row r="230" spans="9:57" x14ac:dyDescent="0.25">
      <c r="I230">
        <v>10</v>
      </c>
      <c r="J230" t="s">
        <v>534</v>
      </c>
      <c r="K230" t="s">
        <v>8637</v>
      </c>
      <c r="L230">
        <v>100114</v>
      </c>
      <c r="M230" t="s">
        <v>8606</v>
      </c>
      <c r="N230">
        <v>100114011</v>
      </c>
      <c r="O230" t="s">
        <v>8637</v>
      </c>
      <c r="P230">
        <v>1</v>
      </c>
      <c r="Q230">
        <v>31004</v>
      </c>
      <c r="R230">
        <v>124336</v>
      </c>
      <c r="S230">
        <v>87818</v>
      </c>
      <c r="T230">
        <v>24823</v>
      </c>
      <c r="U230">
        <v>176483</v>
      </c>
      <c r="V230">
        <v>276909</v>
      </c>
      <c r="W230">
        <v>448750</v>
      </c>
      <c r="X230">
        <v>422955</v>
      </c>
      <c r="Y230">
        <v>223568</v>
      </c>
      <c r="Z230">
        <v>297396</v>
      </c>
      <c r="AA230">
        <v>304147</v>
      </c>
      <c r="AB230">
        <v>264857.85399999999</v>
      </c>
      <c r="AC230">
        <v>380162</v>
      </c>
      <c r="AD230">
        <v>361533.88199999998</v>
      </c>
      <c r="AE230">
        <v>355864.26</v>
      </c>
      <c r="AF230">
        <v>0</v>
      </c>
      <c r="AG230">
        <v>207738.15363779332</v>
      </c>
      <c r="AH230">
        <v>201746.2</v>
      </c>
      <c r="AI230">
        <v>340314.7</v>
      </c>
      <c r="AJ230">
        <v>351000</v>
      </c>
      <c r="AK230">
        <v>410903.6</v>
      </c>
      <c r="AL230">
        <v>433300</v>
      </c>
      <c r="AM230">
        <v>437902</v>
      </c>
      <c r="AN230">
        <v>251505</v>
      </c>
      <c r="AO230">
        <v>256700</v>
      </c>
      <c r="AP230">
        <v>262430</v>
      </c>
      <c r="AQ230">
        <v>190400</v>
      </c>
      <c r="AR230">
        <v>772.28915662650604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9:57" x14ac:dyDescent="0.25">
      <c r="I231">
        <v>10</v>
      </c>
      <c r="J231" t="s">
        <v>534</v>
      </c>
      <c r="K231" t="s">
        <v>8571</v>
      </c>
      <c r="L231">
        <v>100113</v>
      </c>
      <c r="M231" t="s">
        <v>8570</v>
      </c>
      <c r="N231">
        <v>100113005</v>
      </c>
      <c r="O231" t="s">
        <v>8571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9:57" x14ac:dyDescent="0.25">
      <c r="I232">
        <v>10</v>
      </c>
      <c r="J232" t="s">
        <v>534</v>
      </c>
      <c r="K232" t="s">
        <v>24612</v>
      </c>
      <c r="L232">
        <v>100112</v>
      </c>
      <c r="M232" t="s">
        <v>8326</v>
      </c>
      <c r="N232">
        <v>100112020</v>
      </c>
      <c r="O232" t="s">
        <v>8402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9:57" x14ac:dyDescent="0.25">
      <c r="I233">
        <v>10</v>
      </c>
      <c r="J233" t="s">
        <v>534</v>
      </c>
      <c r="K233" t="s">
        <v>24641</v>
      </c>
      <c r="L233">
        <v>100111</v>
      </c>
      <c r="M233" t="s">
        <v>8285</v>
      </c>
      <c r="N233">
        <v>100111002</v>
      </c>
      <c r="O233" t="s">
        <v>14519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9:57" x14ac:dyDescent="0.25">
      <c r="I234">
        <v>10</v>
      </c>
      <c r="J234" t="s">
        <v>534</v>
      </c>
      <c r="K234" t="s">
        <v>24642</v>
      </c>
      <c r="L234">
        <v>100111</v>
      </c>
      <c r="M234" t="s">
        <v>8285</v>
      </c>
      <c r="N234">
        <v>100111002</v>
      </c>
      <c r="O234" t="s">
        <v>14519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106612.28399330072</v>
      </c>
      <c r="AY234">
        <v>57378.6</v>
      </c>
      <c r="AZ234">
        <v>80120.600000000006</v>
      </c>
      <c r="BA234">
        <v>81059.600000000006</v>
      </c>
      <c r="BB234">
        <v>69686.399999999994</v>
      </c>
      <c r="BC234">
        <v>90228.1</v>
      </c>
      <c r="BD234">
        <v>109807.5</v>
      </c>
      <c r="BE234">
        <v>91457</v>
      </c>
    </row>
    <row r="235" spans="9:57" x14ac:dyDescent="0.25">
      <c r="I235">
        <v>10</v>
      </c>
      <c r="J235" t="s">
        <v>534</v>
      </c>
      <c r="K235" t="s">
        <v>24643</v>
      </c>
      <c r="L235">
        <v>100111</v>
      </c>
      <c r="M235" t="s">
        <v>8285</v>
      </c>
      <c r="N235">
        <v>100111002</v>
      </c>
      <c r="O235" t="s">
        <v>14519</v>
      </c>
      <c r="P235">
        <v>1</v>
      </c>
      <c r="Q235">
        <v>107474</v>
      </c>
      <c r="R235">
        <v>101086</v>
      </c>
      <c r="S235">
        <v>74475</v>
      </c>
      <c r="T235">
        <v>59860</v>
      </c>
      <c r="U235">
        <v>75258</v>
      </c>
      <c r="V235">
        <v>113333</v>
      </c>
      <c r="W235">
        <v>178845</v>
      </c>
      <c r="X235">
        <v>259871</v>
      </c>
      <c r="Y235">
        <v>246441</v>
      </c>
      <c r="Z235">
        <v>262308</v>
      </c>
      <c r="AA235">
        <v>190890</v>
      </c>
      <c r="AB235">
        <v>131087</v>
      </c>
      <c r="AC235">
        <v>151118</v>
      </c>
      <c r="AD235">
        <v>132619</v>
      </c>
      <c r="AE235">
        <v>108968.6</v>
      </c>
      <c r="AF235">
        <v>0</v>
      </c>
      <c r="AG235">
        <v>89536.5</v>
      </c>
      <c r="AH235">
        <v>156806.6</v>
      </c>
      <c r="AI235">
        <v>124041.3</v>
      </c>
      <c r="AJ235">
        <v>99951.3</v>
      </c>
      <c r="AK235">
        <v>118152.8</v>
      </c>
      <c r="AL235">
        <v>177812.7</v>
      </c>
      <c r="AM235">
        <v>173959.7</v>
      </c>
      <c r="AN235">
        <v>169874.9</v>
      </c>
      <c r="AO235">
        <v>187578</v>
      </c>
      <c r="AP235">
        <v>197428.5</v>
      </c>
      <c r="AQ235">
        <v>155814.39999999999</v>
      </c>
      <c r="AR235">
        <v>73935.8</v>
      </c>
      <c r="AS235">
        <v>76270.399999999994</v>
      </c>
      <c r="AT235">
        <v>74459.7</v>
      </c>
      <c r="AU235">
        <v>100501.2</v>
      </c>
      <c r="AV235">
        <v>92233</v>
      </c>
      <c r="AW235">
        <v>59378.1</v>
      </c>
      <c r="AX235">
        <v>106612.28399330072</v>
      </c>
      <c r="AY235">
        <v>57378.6</v>
      </c>
      <c r="AZ235">
        <v>80120.600000000006</v>
      </c>
      <c r="BA235">
        <v>81059.600000000006</v>
      </c>
      <c r="BB235">
        <v>69686.399999999994</v>
      </c>
      <c r="BC235">
        <v>90228.1</v>
      </c>
      <c r="BD235">
        <v>109807.5</v>
      </c>
      <c r="BE235">
        <v>91457</v>
      </c>
    </row>
    <row r="236" spans="9:57" x14ac:dyDescent="0.25">
      <c r="I236">
        <v>10</v>
      </c>
      <c r="J236" t="s">
        <v>534</v>
      </c>
      <c r="K236" t="s">
        <v>8321</v>
      </c>
      <c r="L236">
        <v>100111</v>
      </c>
      <c r="M236" t="s">
        <v>8285</v>
      </c>
      <c r="N236">
        <v>100111012</v>
      </c>
      <c r="O236" t="s">
        <v>8321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2000.7</v>
      </c>
      <c r="AS236">
        <v>0</v>
      </c>
      <c r="AT236">
        <v>0</v>
      </c>
      <c r="AU236">
        <v>0</v>
      </c>
      <c r="AV236">
        <v>7615</v>
      </c>
      <c r="AW236">
        <v>6779.7</v>
      </c>
      <c r="AX236">
        <v>24827.135035035102</v>
      </c>
      <c r="AY236">
        <v>19051.2</v>
      </c>
      <c r="AZ236">
        <v>17419.7</v>
      </c>
      <c r="BA236">
        <v>14574</v>
      </c>
      <c r="BB236">
        <v>23753.200000000001</v>
      </c>
      <c r="BC236">
        <v>11771.6</v>
      </c>
      <c r="BD236">
        <v>9556.7000000000007</v>
      </c>
      <c r="BE236">
        <v>5046</v>
      </c>
    </row>
    <row r="237" spans="9:57" x14ac:dyDescent="0.25">
      <c r="I237">
        <v>13</v>
      </c>
      <c r="J237" t="s">
        <v>22837</v>
      </c>
      <c r="K237" t="s">
        <v>24611</v>
      </c>
      <c r="L237">
        <v>100112</v>
      </c>
      <c r="M237" t="s">
        <v>8326</v>
      </c>
      <c r="N237">
        <v>100112010</v>
      </c>
      <c r="O237" t="s">
        <v>8352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9:57" x14ac:dyDescent="0.25">
      <c r="I238">
        <v>13</v>
      </c>
      <c r="J238" t="s">
        <v>22837</v>
      </c>
      <c r="K238" t="s">
        <v>15237</v>
      </c>
      <c r="L238">
        <v>100111</v>
      </c>
      <c r="M238" t="s">
        <v>8285</v>
      </c>
      <c r="N238">
        <v>100111001</v>
      </c>
      <c r="O238" t="s">
        <v>15237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9:57" x14ac:dyDescent="0.25">
      <c r="I239">
        <v>13</v>
      </c>
      <c r="J239" t="s">
        <v>22837</v>
      </c>
      <c r="K239" t="s">
        <v>24624</v>
      </c>
      <c r="L239">
        <v>100110</v>
      </c>
      <c r="M239" t="s">
        <v>8269</v>
      </c>
      <c r="N239">
        <v>100110006</v>
      </c>
      <c r="O239" t="s">
        <v>8275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276.32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9:57" x14ac:dyDescent="0.25">
      <c r="I240">
        <v>13</v>
      </c>
      <c r="J240" t="s">
        <v>22837</v>
      </c>
      <c r="K240" t="s">
        <v>8286</v>
      </c>
      <c r="L240">
        <v>100111</v>
      </c>
      <c r="M240" t="s">
        <v>8285</v>
      </c>
      <c r="N240">
        <v>100111005</v>
      </c>
      <c r="O240" t="s">
        <v>8286</v>
      </c>
      <c r="P240">
        <v>1</v>
      </c>
      <c r="Q240">
        <v>23</v>
      </c>
      <c r="R240">
        <v>272</v>
      </c>
      <c r="S240">
        <v>0</v>
      </c>
      <c r="T240">
        <v>0</v>
      </c>
      <c r="U240">
        <v>2206</v>
      </c>
      <c r="V240">
        <v>96</v>
      </c>
      <c r="W240">
        <v>27</v>
      </c>
      <c r="X240">
        <v>0</v>
      </c>
      <c r="Y240">
        <v>338</v>
      </c>
      <c r="Z240">
        <v>2505</v>
      </c>
      <c r="AA240">
        <v>2523</v>
      </c>
      <c r="AB240">
        <v>1959.5</v>
      </c>
      <c r="AC240">
        <v>3395.9</v>
      </c>
      <c r="AD240">
        <v>0</v>
      </c>
      <c r="AE240">
        <v>0</v>
      </c>
      <c r="AF240">
        <v>0</v>
      </c>
      <c r="AG240">
        <v>86.5</v>
      </c>
      <c r="AH240">
        <v>689.7</v>
      </c>
      <c r="AI240">
        <v>264.3</v>
      </c>
      <c r="AJ240">
        <v>698.8</v>
      </c>
      <c r="AK240">
        <v>2.4</v>
      </c>
      <c r="AL240">
        <v>674.8</v>
      </c>
      <c r="AM240">
        <v>290</v>
      </c>
      <c r="AN240">
        <v>578.70000000000005</v>
      </c>
      <c r="AO240">
        <v>870</v>
      </c>
      <c r="AP240">
        <v>301.5</v>
      </c>
      <c r="AQ240">
        <v>252</v>
      </c>
      <c r="AR240">
        <v>864</v>
      </c>
      <c r="AS240">
        <v>1160</v>
      </c>
      <c r="AT240">
        <v>0</v>
      </c>
      <c r="AU240">
        <v>261.8</v>
      </c>
      <c r="AV240">
        <v>0</v>
      </c>
      <c r="AW240">
        <v>100.8</v>
      </c>
      <c r="AX240">
        <v>540.91533648931511</v>
      </c>
      <c r="AY240">
        <v>2399.04</v>
      </c>
      <c r="AZ240">
        <v>656.5</v>
      </c>
      <c r="BA240">
        <v>110.3</v>
      </c>
      <c r="BB240">
        <v>3496.7899999999995</v>
      </c>
      <c r="BC240">
        <v>1129.8499999999999</v>
      </c>
      <c r="BD240">
        <v>2710.2</v>
      </c>
      <c r="BE240">
        <v>2096.5</v>
      </c>
    </row>
    <row r="241" spans="9:57" x14ac:dyDescent="0.25">
      <c r="I241">
        <v>13</v>
      </c>
      <c r="J241" t="s">
        <v>22837</v>
      </c>
      <c r="K241" t="s">
        <v>24626</v>
      </c>
      <c r="L241">
        <v>100111</v>
      </c>
      <c r="M241" t="s">
        <v>8285</v>
      </c>
      <c r="N241">
        <v>100111004</v>
      </c>
      <c r="O241" t="s">
        <v>13117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9:57" x14ac:dyDescent="0.25">
      <c r="I242">
        <v>13</v>
      </c>
      <c r="J242" t="s">
        <v>22837</v>
      </c>
      <c r="K242" t="s">
        <v>24627</v>
      </c>
      <c r="L242">
        <v>100111</v>
      </c>
      <c r="M242" t="s">
        <v>8285</v>
      </c>
      <c r="N242">
        <v>100111004</v>
      </c>
      <c r="O242" t="s">
        <v>13117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228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9:57" x14ac:dyDescent="0.25">
      <c r="I243">
        <v>13</v>
      </c>
      <c r="J243" t="s">
        <v>22837</v>
      </c>
      <c r="K243" t="s">
        <v>24628</v>
      </c>
      <c r="L243">
        <v>100111</v>
      </c>
      <c r="M243" t="s">
        <v>8285</v>
      </c>
      <c r="N243">
        <v>100111004</v>
      </c>
      <c r="O243" t="s">
        <v>13117</v>
      </c>
      <c r="P243">
        <v>1</v>
      </c>
      <c r="Q243">
        <v>5456</v>
      </c>
      <c r="R243">
        <v>3107</v>
      </c>
      <c r="S243">
        <v>5597</v>
      </c>
      <c r="T243">
        <v>1804</v>
      </c>
      <c r="U243">
        <v>6778</v>
      </c>
      <c r="V243">
        <v>3181</v>
      </c>
      <c r="W243">
        <v>1858</v>
      </c>
      <c r="X243">
        <v>36</v>
      </c>
      <c r="Y243">
        <v>247</v>
      </c>
      <c r="Z243">
        <v>723</v>
      </c>
      <c r="AA243">
        <v>1523</v>
      </c>
      <c r="AB243">
        <v>1957.4</v>
      </c>
      <c r="AC243">
        <v>522.70000000000005</v>
      </c>
      <c r="AD243">
        <v>382.4</v>
      </c>
      <c r="AE243">
        <v>806.7</v>
      </c>
      <c r="AF243">
        <v>0</v>
      </c>
      <c r="AG243">
        <v>617.79999999999995</v>
      </c>
      <c r="AH243">
        <v>489.4</v>
      </c>
      <c r="AI243">
        <v>1188.8</v>
      </c>
      <c r="AJ243">
        <v>860</v>
      </c>
      <c r="AK243">
        <v>34.1</v>
      </c>
      <c r="AL243">
        <v>526.70000000000005</v>
      </c>
      <c r="AM243">
        <v>0</v>
      </c>
      <c r="AN243">
        <v>100</v>
      </c>
      <c r="AO243">
        <v>120.4</v>
      </c>
      <c r="AP243">
        <v>0</v>
      </c>
      <c r="AQ243">
        <v>136</v>
      </c>
      <c r="AR243">
        <v>554.9</v>
      </c>
      <c r="AS243">
        <v>772.8</v>
      </c>
      <c r="AT243">
        <v>1002</v>
      </c>
      <c r="AU243">
        <v>42</v>
      </c>
      <c r="AV243">
        <v>0</v>
      </c>
      <c r="AW243">
        <v>0</v>
      </c>
      <c r="AX243">
        <v>228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9:57" x14ac:dyDescent="0.25">
      <c r="I244">
        <v>13</v>
      </c>
      <c r="J244" t="s">
        <v>22837</v>
      </c>
      <c r="K244" t="s">
        <v>8291</v>
      </c>
      <c r="L244">
        <v>100111</v>
      </c>
      <c r="M244" t="s">
        <v>8285</v>
      </c>
      <c r="N244">
        <v>100111006</v>
      </c>
      <c r="O244" t="s">
        <v>8291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9:57" x14ac:dyDescent="0.25">
      <c r="I245">
        <v>13</v>
      </c>
      <c r="J245" t="s">
        <v>22837</v>
      </c>
      <c r="K245" t="s">
        <v>24629</v>
      </c>
      <c r="L245">
        <v>100112</v>
      </c>
      <c r="M245" t="s">
        <v>8326</v>
      </c>
      <c r="N245">
        <v>100112022</v>
      </c>
      <c r="O245" t="s">
        <v>8412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9:57" x14ac:dyDescent="0.25">
      <c r="I246">
        <v>13</v>
      </c>
      <c r="J246" t="s">
        <v>22837</v>
      </c>
      <c r="K246" t="s">
        <v>24630</v>
      </c>
      <c r="L246">
        <v>100110</v>
      </c>
      <c r="M246" t="s">
        <v>8269</v>
      </c>
      <c r="N246">
        <v>100110005</v>
      </c>
      <c r="O246" t="s">
        <v>8270</v>
      </c>
      <c r="P246">
        <v>1</v>
      </c>
      <c r="Q246">
        <v>634</v>
      </c>
      <c r="R246">
        <v>268</v>
      </c>
      <c r="S246">
        <v>0</v>
      </c>
      <c r="T246">
        <v>0</v>
      </c>
      <c r="U246">
        <v>297</v>
      </c>
      <c r="V246">
        <v>55</v>
      </c>
      <c r="W246">
        <v>104</v>
      </c>
      <c r="X246">
        <v>191</v>
      </c>
      <c r="Y246">
        <v>53</v>
      </c>
      <c r="Z246">
        <v>304</v>
      </c>
      <c r="AA246">
        <v>823</v>
      </c>
      <c r="AB246">
        <v>902</v>
      </c>
      <c r="AC246">
        <v>88</v>
      </c>
      <c r="AD246">
        <v>187.2</v>
      </c>
      <c r="AE246">
        <v>147.80000000000001</v>
      </c>
      <c r="AF246">
        <v>0</v>
      </c>
      <c r="AG246">
        <v>76.5</v>
      </c>
      <c r="AH246">
        <v>18</v>
      </c>
      <c r="AI246">
        <v>58.2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24</v>
      </c>
      <c r="AQ246">
        <v>0</v>
      </c>
      <c r="AR246">
        <v>109</v>
      </c>
      <c r="AS246">
        <v>6.8</v>
      </c>
      <c r="AT246">
        <v>0</v>
      </c>
      <c r="AU246">
        <v>35.700000000000003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9:57" x14ac:dyDescent="0.25">
      <c r="I247">
        <v>13</v>
      </c>
      <c r="J247" t="s">
        <v>22837</v>
      </c>
      <c r="K247" t="s">
        <v>24631</v>
      </c>
      <c r="L247">
        <v>100110</v>
      </c>
      <c r="M247" t="s">
        <v>8269</v>
      </c>
      <c r="N247">
        <v>100110003</v>
      </c>
      <c r="O247" t="s">
        <v>13811</v>
      </c>
      <c r="P247">
        <v>1</v>
      </c>
      <c r="Q247">
        <v>0</v>
      </c>
      <c r="R247">
        <v>7</v>
      </c>
      <c r="S247">
        <v>0</v>
      </c>
      <c r="T247">
        <v>0</v>
      </c>
      <c r="U247">
        <v>8</v>
      </c>
      <c r="V247">
        <v>5</v>
      </c>
      <c r="W247">
        <v>0</v>
      </c>
      <c r="X247">
        <v>8</v>
      </c>
      <c r="Y247">
        <v>9</v>
      </c>
      <c r="Z247">
        <v>0</v>
      </c>
      <c r="AA247">
        <v>16</v>
      </c>
      <c r="AB247">
        <v>14</v>
      </c>
      <c r="AC247">
        <v>101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9:57" x14ac:dyDescent="0.25">
      <c r="I248">
        <v>13</v>
      </c>
      <c r="J248" t="s">
        <v>22837</v>
      </c>
      <c r="K248" t="s">
        <v>24632</v>
      </c>
      <c r="L248">
        <v>100113</v>
      </c>
      <c r="M248" t="s">
        <v>8570</v>
      </c>
      <c r="N248">
        <v>100113001</v>
      </c>
      <c r="O248" t="s">
        <v>15247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9:57" x14ac:dyDescent="0.25">
      <c r="I249">
        <v>13</v>
      </c>
      <c r="J249" t="s">
        <v>22837</v>
      </c>
      <c r="K249" t="s">
        <v>24633</v>
      </c>
      <c r="L249">
        <v>100113</v>
      </c>
      <c r="M249" t="s">
        <v>8570</v>
      </c>
      <c r="N249">
        <v>100113001</v>
      </c>
      <c r="O249" t="s">
        <v>15247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9:57" x14ac:dyDescent="0.25">
      <c r="I250">
        <v>13</v>
      </c>
      <c r="J250" t="s">
        <v>22837</v>
      </c>
      <c r="K250" t="s">
        <v>24634</v>
      </c>
      <c r="L250">
        <v>100113</v>
      </c>
      <c r="M250" t="s">
        <v>8570</v>
      </c>
      <c r="N250">
        <v>100113001</v>
      </c>
      <c r="O250" t="s">
        <v>15247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9:57" x14ac:dyDescent="0.25">
      <c r="I251">
        <v>13</v>
      </c>
      <c r="J251" t="s">
        <v>22837</v>
      </c>
      <c r="K251" t="s">
        <v>14529</v>
      </c>
      <c r="L251">
        <v>100113</v>
      </c>
      <c r="M251" t="s">
        <v>8570</v>
      </c>
      <c r="N251">
        <v>100113002</v>
      </c>
      <c r="O251" t="s">
        <v>14529</v>
      </c>
      <c r="P251">
        <v>1</v>
      </c>
      <c r="Q251">
        <v>7222</v>
      </c>
      <c r="R251">
        <v>1635</v>
      </c>
      <c r="S251">
        <v>414</v>
      </c>
      <c r="T251">
        <v>252</v>
      </c>
      <c r="U251">
        <v>118</v>
      </c>
      <c r="V251">
        <v>2283</v>
      </c>
      <c r="W251">
        <v>6018</v>
      </c>
      <c r="X251">
        <v>6443</v>
      </c>
      <c r="Y251">
        <v>9424</v>
      </c>
      <c r="Z251">
        <v>6291</v>
      </c>
      <c r="AA251">
        <v>12052</v>
      </c>
      <c r="AB251">
        <v>5551</v>
      </c>
      <c r="AC251">
        <v>3748</v>
      </c>
      <c r="AD251">
        <v>1208.2</v>
      </c>
      <c r="AE251">
        <v>1761.8</v>
      </c>
      <c r="AF251">
        <v>0</v>
      </c>
      <c r="AG251">
        <v>999.8</v>
      </c>
      <c r="AH251">
        <v>8.9</v>
      </c>
      <c r="AI251">
        <v>918.7</v>
      </c>
      <c r="AJ251">
        <v>1301.4000000000001</v>
      </c>
      <c r="AK251">
        <v>3721.9</v>
      </c>
      <c r="AL251">
        <v>651.79999999999995</v>
      </c>
      <c r="AM251">
        <v>359.7</v>
      </c>
      <c r="AN251">
        <v>322.5</v>
      </c>
      <c r="AO251">
        <v>460</v>
      </c>
      <c r="AP251">
        <v>591.5</v>
      </c>
      <c r="AQ251">
        <v>972.8</v>
      </c>
      <c r="AR251">
        <v>13.75</v>
      </c>
      <c r="AS251">
        <v>1373.7</v>
      </c>
      <c r="AT251">
        <v>261.3</v>
      </c>
      <c r="AU251">
        <v>290</v>
      </c>
      <c r="AV251">
        <v>126</v>
      </c>
      <c r="AW251">
        <v>289.10000000000002</v>
      </c>
      <c r="AX251">
        <v>763.22577852888708</v>
      </c>
      <c r="AY251">
        <v>954.95</v>
      </c>
      <c r="AZ251">
        <v>622.4</v>
      </c>
      <c r="BA251">
        <v>116.3</v>
      </c>
      <c r="BB251">
        <v>0</v>
      </c>
      <c r="BC251">
        <v>1318.1</v>
      </c>
      <c r="BD251">
        <v>841.2</v>
      </c>
      <c r="BE251">
        <v>630.70000000000005</v>
      </c>
    </row>
    <row r="252" spans="9:57" x14ac:dyDescent="0.25">
      <c r="I252">
        <v>13</v>
      </c>
      <c r="J252" t="s">
        <v>22837</v>
      </c>
      <c r="K252" t="s">
        <v>24635</v>
      </c>
      <c r="L252">
        <v>100111</v>
      </c>
      <c r="M252" t="s">
        <v>8285</v>
      </c>
      <c r="N252">
        <v>100111003</v>
      </c>
      <c r="O252" t="s">
        <v>13816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143730.56372771616</v>
      </c>
      <c r="AY252">
        <v>100210.95</v>
      </c>
      <c r="AZ252">
        <v>126307</v>
      </c>
      <c r="BA252">
        <v>88823.9</v>
      </c>
      <c r="BB252">
        <v>66214.540000000008</v>
      </c>
      <c r="BC252">
        <v>82857</v>
      </c>
      <c r="BD252">
        <v>54555</v>
      </c>
      <c r="BE252">
        <v>24075.599999999999</v>
      </c>
    </row>
    <row r="253" spans="9:57" x14ac:dyDescent="0.25">
      <c r="I253">
        <v>13</v>
      </c>
      <c r="J253" t="s">
        <v>22837</v>
      </c>
      <c r="K253" t="s">
        <v>24636</v>
      </c>
      <c r="L253">
        <v>100111</v>
      </c>
      <c r="M253" t="s">
        <v>8285</v>
      </c>
      <c r="N253">
        <v>100111003</v>
      </c>
      <c r="O253" t="s">
        <v>13816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18404.788072805139</v>
      </c>
      <c r="AY253">
        <v>9037.7899999999991</v>
      </c>
      <c r="AZ253">
        <v>3660</v>
      </c>
      <c r="BA253">
        <v>1876.6</v>
      </c>
      <c r="BB253">
        <v>1365.38</v>
      </c>
      <c r="BC253">
        <v>3285.6</v>
      </c>
      <c r="BD253">
        <v>3108.4</v>
      </c>
      <c r="BE253">
        <v>2087.8000000000002</v>
      </c>
    </row>
    <row r="254" spans="9:57" x14ac:dyDescent="0.25">
      <c r="I254">
        <v>13</v>
      </c>
      <c r="J254" t="s">
        <v>22837</v>
      </c>
      <c r="K254" t="s">
        <v>24637</v>
      </c>
      <c r="L254">
        <v>100111</v>
      </c>
      <c r="M254" t="s">
        <v>8285</v>
      </c>
      <c r="N254">
        <v>100111003</v>
      </c>
      <c r="O254" t="s">
        <v>13816</v>
      </c>
      <c r="P254">
        <v>1</v>
      </c>
      <c r="Q254">
        <v>114638</v>
      </c>
      <c r="R254">
        <v>122494</v>
      </c>
      <c r="S254">
        <v>78570</v>
      </c>
      <c r="T254">
        <v>70258</v>
      </c>
      <c r="U254">
        <v>98165</v>
      </c>
      <c r="V254">
        <v>143229</v>
      </c>
      <c r="W254">
        <v>122449</v>
      </c>
      <c r="X254">
        <v>93897</v>
      </c>
      <c r="Y254">
        <v>107751</v>
      </c>
      <c r="Z254">
        <v>136564</v>
      </c>
      <c r="AA254">
        <v>104492</v>
      </c>
      <c r="AB254">
        <v>121793.1</v>
      </c>
      <c r="AC254">
        <v>119246.1</v>
      </c>
      <c r="AD254">
        <v>106851.2</v>
      </c>
      <c r="AE254">
        <v>97075</v>
      </c>
      <c r="AF254">
        <v>0</v>
      </c>
      <c r="AG254">
        <v>96921.7</v>
      </c>
      <c r="AH254">
        <v>99212.7</v>
      </c>
      <c r="AI254">
        <v>102950.39999999999</v>
      </c>
      <c r="AJ254">
        <v>61066.5</v>
      </c>
      <c r="AK254">
        <v>79098.399999999994</v>
      </c>
      <c r="AL254">
        <v>79887.899999999994</v>
      </c>
      <c r="AM254">
        <v>102485.2</v>
      </c>
      <c r="AN254">
        <v>151602.20000000001</v>
      </c>
      <c r="AO254">
        <v>171661</v>
      </c>
      <c r="AP254">
        <v>184585.5</v>
      </c>
      <c r="AQ254">
        <v>169148.3</v>
      </c>
      <c r="AR254">
        <v>136071.6</v>
      </c>
      <c r="AS254">
        <v>186635.7</v>
      </c>
      <c r="AT254">
        <v>182901.7</v>
      </c>
      <c r="AU254">
        <v>160813.6</v>
      </c>
      <c r="AV254">
        <v>189534</v>
      </c>
      <c r="AW254">
        <v>161447.49</v>
      </c>
      <c r="AX254">
        <v>162135.35180052131</v>
      </c>
      <c r="AY254">
        <v>109248.73999999999</v>
      </c>
      <c r="AZ254">
        <v>129967</v>
      </c>
      <c r="BA254">
        <v>90700.5</v>
      </c>
      <c r="BB254">
        <v>67579.920000000013</v>
      </c>
      <c r="BC254">
        <v>86142.6</v>
      </c>
      <c r="BD254">
        <v>57663.4</v>
      </c>
      <c r="BE254">
        <v>26163.4</v>
      </c>
    </row>
    <row r="255" spans="9:57" x14ac:dyDescent="0.25">
      <c r="I255">
        <v>13</v>
      </c>
      <c r="J255" t="s">
        <v>22837</v>
      </c>
      <c r="K255" t="s">
        <v>15252</v>
      </c>
      <c r="L255">
        <v>100114</v>
      </c>
      <c r="M255" t="s">
        <v>8606</v>
      </c>
      <c r="N255">
        <v>100114001</v>
      </c>
      <c r="O255" t="s">
        <v>15252</v>
      </c>
      <c r="P255">
        <v>1</v>
      </c>
      <c r="Q255">
        <v>60612</v>
      </c>
      <c r="R255">
        <v>68746</v>
      </c>
      <c r="S255">
        <v>75582</v>
      </c>
      <c r="T255">
        <v>39882</v>
      </c>
      <c r="U255">
        <v>30171</v>
      </c>
      <c r="V255">
        <v>48386</v>
      </c>
      <c r="W255">
        <v>43783</v>
      </c>
      <c r="X255">
        <v>55484</v>
      </c>
      <c r="Y255">
        <v>64912</v>
      </c>
      <c r="Z255">
        <v>66180</v>
      </c>
      <c r="AA255">
        <v>35323</v>
      </c>
      <c r="AB255">
        <v>57244</v>
      </c>
      <c r="AC255">
        <v>37246</v>
      </c>
      <c r="AD255">
        <v>45136.5</v>
      </c>
      <c r="AE255">
        <v>35984.5</v>
      </c>
      <c r="AF255">
        <v>0</v>
      </c>
      <c r="AG255">
        <v>48588.3</v>
      </c>
      <c r="AH255">
        <v>72809.100000000006</v>
      </c>
      <c r="AI255">
        <v>43618.400000000001</v>
      </c>
      <c r="AJ255">
        <v>32935.4</v>
      </c>
      <c r="AK255">
        <v>110423.1</v>
      </c>
      <c r="AL255">
        <v>113426.8</v>
      </c>
      <c r="AM255">
        <v>82529.399999999994</v>
      </c>
      <c r="AN255">
        <v>63776.2</v>
      </c>
      <c r="AO255">
        <v>63360</v>
      </c>
      <c r="AP255">
        <v>43227.6</v>
      </c>
      <c r="AQ255">
        <v>59440</v>
      </c>
      <c r="AR255">
        <v>87051.9</v>
      </c>
      <c r="AS255">
        <v>86001.3</v>
      </c>
      <c r="AT255">
        <v>53081.5</v>
      </c>
      <c r="AU255">
        <v>86174.8</v>
      </c>
      <c r="AV255">
        <v>79125</v>
      </c>
      <c r="AW255">
        <v>88299.36</v>
      </c>
      <c r="AX255">
        <v>112644.46653744439</v>
      </c>
      <c r="AY255">
        <v>77889.39</v>
      </c>
      <c r="AZ255">
        <v>112928.4</v>
      </c>
      <c r="BA255">
        <v>76522.8</v>
      </c>
      <c r="BB255">
        <v>90763</v>
      </c>
      <c r="BC255">
        <v>60586.400000000001</v>
      </c>
      <c r="BD255">
        <v>79162.100000000006</v>
      </c>
      <c r="BE255">
        <v>76896.3</v>
      </c>
    </row>
    <row r="256" spans="9:57" x14ac:dyDescent="0.25">
      <c r="I256">
        <v>13</v>
      </c>
      <c r="J256" t="s">
        <v>22837</v>
      </c>
      <c r="K256" t="s">
        <v>24638</v>
      </c>
      <c r="L256">
        <v>100110</v>
      </c>
      <c r="M256" t="s">
        <v>8269</v>
      </c>
      <c r="N256">
        <v>100110002</v>
      </c>
      <c r="O256" t="s">
        <v>14514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156.80319386072154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9:57" x14ac:dyDescent="0.25">
      <c r="I257">
        <v>13</v>
      </c>
      <c r="J257" t="s">
        <v>22837</v>
      </c>
      <c r="K257" t="s">
        <v>24639</v>
      </c>
      <c r="L257">
        <v>100110</v>
      </c>
      <c r="M257" t="s">
        <v>8269</v>
      </c>
      <c r="N257">
        <v>100110002</v>
      </c>
      <c r="O257" t="s">
        <v>14514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9:57" x14ac:dyDescent="0.25">
      <c r="I258">
        <v>13</v>
      </c>
      <c r="J258" t="s">
        <v>22837</v>
      </c>
      <c r="K258" t="s">
        <v>24640</v>
      </c>
      <c r="L258">
        <v>100110</v>
      </c>
      <c r="M258" t="s">
        <v>8269</v>
      </c>
      <c r="N258">
        <v>100110002</v>
      </c>
      <c r="O258" t="s">
        <v>14514</v>
      </c>
      <c r="P258">
        <v>1</v>
      </c>
      <c r="Q258">
        <v>1854</v>
      </c>
      <c r="R258">
        <v>3308</v>
      </c>
      <c r="S258">
        <v>1425</v>
      </c>
      <c r="T258">
        <v>2026</v>
      </c>
      <c r="U258">
        <v>1326</v>
      </c>
      <c r="V258">
        <v>2478</v>
      </c>
      <c r="W258">
        <v>2510</v>
      </c>
      <c r="X258">
        <v>2603</v>
      </c>
      <c r="Y258">
        <v>2134</v>
      </c>
      <c r="Z258">
        <v>930</v>
      </c>
      <c r="AA258">
        <v>1101</v>
      </c>
      <c r="AB258">
        <v>1300</v>
      </c>
      <c r="AC258">
        <v>1312</v>
      </c>
      <c r="AD258">
        <v>632</v>
      </c>
      <c r="AE258">
        <v>426.4</v>
      </c>
      <c r="AF258">
        <v>0</v>
      </c>
      <c r="AG258">
        <v>1990.3</v>
      </c>
      <c r="AH258">
        <v>593.9</v>
      </c>
      <c r="AI258">
        <v>358.9</v>
      </c>
      <c r="AJ258">
        <v>678</v>
      </c>
      <c r="AK258">
        <v>500.6</v>
      </c>
      <c r="AL258">
        <v>864</v>
      </c>
      <c r="AM258">
        <v>500.5</v>
      </c>
      <c r="AN258">
        <v>424.5</v>
      </c>
      <c r="AO258">
        <v>425</v>
      </c>
      <c r="AP258">
        <v>518.70000000000005</v>
      </c>
      <c r="AQ258">
        <v>1078.7</v>
      </c>
      <c r="AR258">
        <v>742.9</v>
      </c>
      <c r="AS258">
        <v>701.1</v>
      </c>
      <c r="AT258">
        <v>299.8</v>
      </c>
      <c r="AU258">
        <v>302.39999999999998</v>
      </c>
      <c r="AV258">
        <v>359</v>
      </c>
      <c r="AW258">
        <v>41.04</v>
      </c>
      <c r="AX258">
        <v>156.80319386072154</v>
      </c>
      <c r="AY258">
        <v>948.64</v>
      </c>
      <c r="AZ258">
        <v>352.5</v>
      </c>
      <c r="BA258">
        <v>29.7</v>
      </c>
      <c r="BB258">
        <v>561.20000000000005</v>
      </c>
      <c r="BC258">
        <v>133.19999999999999</v>
      </c>
      <c r="BD258">
        <v>179.1</v>
      </c>
      <c r="BE258">
        <v>521</v>
      </c>
    </row>
    <row r="259" spans="9:57" x14ac:dyDescent="0.25">
      <c r="I259">
        <v>13</v>
      </c>
      <c r="J259" t="s">
        <v>22837</v>
      </c>
      <c r="K259" t="s">
        <v>13826</v>
      </c>
      <c r="L259">
        <v>100113</v>
      </c>
      <c r="M259" t="s">
        <v>8570</v>
      </c>
      <c r="N259">
        <v>100113003</v>
      </c>
      <c r="O259" t="s">
        <v>13826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333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34</v>
      </c>
      <c r="AS259">
        <v>0</v>
      </c>
      <c r="AT259">
        <v>0</v>
      </c>
      <c r="AU259">
        <v>0</v>
      </c>
      <c r="AV259">
        <v>0</v>
      </c>
      <c r="AW259">
        <v>22</v>
      </c>
      <c r="AX259">
        <v>1114.5591975667917</v>
      </c>
      <c r="AY259">
        <v>339.42999999999995</v>
      </c>
      <c r="AZ259">
        <v>190.1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9:57" x14ac:dyDescent="0.25">
      <c r="I260">
        <v>13</v>
      </c>
      <c r="J260" t="s">
        <v>22837</v>
      </c>
      <c r="K260" t="s">
        <v>8637</v>
      </c>
      <c r="L260">
        <v>100114</v>
      </c>
      <c r="M260" t="s">
        <v>8606</v>
      </c>
      <c r="N260">
        <v>100114011</v>
      </c>
      <c r="O260" t="s">
        <v>8637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1349</v>
      </c>
      <c r="AO260">
        <v>0</v>
      </c>
      <c r="AP260">
        <v>0</v>
      </c>
      <c r="AQ260">
        <v>0</v>
      </c>
      <c r="AR260">
        <v>470.58823529411768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9:57" x14ac:dyDescent="0.25">
      <c r="I261">
        <v>13</v>
      </c>
      <c r="J261" t="s">
        <v>22837</v>
      </c>
      <c r="K261" t="s">
        <v>8571</v>
      </c>
      <c r="L261">
        <v>100113</v>
      </c>
      <c r="M261" t="s">
        <v>8570</v>
      </c>
      <c r="N261">
        <v>100113005</v>
      </c>
      <c r="O261" t="s">
        <v>8571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30.1</v>
      </c>
      <c r="AC261">
        <v>0</v>
      </c>
      <c r="AD261">
        <v>0</v>
      </c>
      <c r="AE261">
        <v>25.631</v>
      </c>
      <c r="AF261">
        <v>10.85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9:57" x14ac:dyDescent="0.25">
      <c r="I262">
        <v>13</v>
      </c>
      <c r="J262" t="s">
        <v>22837</v>
      </c>
      <c r="K262" t="s">
        <v>24612</v>
      </c>
      <c r="L262">
        <v>100112</v>
      </c>
      <c r="M262" t="s">
        <v>8326</v>
      </c>
      <c r="N262">
        <v>100112020</v>
      </c>
      <c r="O262" t="s">
        <v>8402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795.9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9:57" x14ac:dyDescent="0.25">
      <c r="I263">
        <v>13</v>
      </c>
      <c r="J263" t="s">
        <v>22837</v>
      </c>
      <c r="K263" t="s">
        <v>24641</v>
      </c>
      <c r="L263">
        <v>100111</v>
      </c>
      <c r="M263" t="s">
        <v>8285</v>
      </c>
      <c r="N263">
        <v>100111002</v>
      </c>
      <c r="O263" t="s">
        <v>14519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30303.377297386858</v>
      </c>
      <c r="AY263">
        <v>20630.7</v>
      </c>
      <c r="AZ263">
        <v>21537.4</v>
      </c>
      <c r="BA263">
        <v>31871.7</v>
      </c>
      <c r="BB263">
        <v>15131.1</v>
      </c>
      <c r="BC263">
        <v>17006</v>
      </c>
      <c r="BD263">
        <v>17902.5</v>
      </c>
      <c r="BE263">
        <v>10680.8</v>
      </c>
    </row>
    <row r="264" spans="9:57" x14ac:dyDescent="0.25">
      <c r="I264">
        <v>13</v>
      </c>
      <c r="J264" t="s">
        <v>22837</v>
      </c>
      <c r="K264" t="s">
        <v>24642</v>
      </c>
      <c r="L264">
        <v>100111</v>
      </c>
      <c r="M264" t="s">
        <v>8285</v>
      </c>
      <c r="N264">
        <v>100111002</v>
      </c>
      <c r="O264" t="s">
        <v>14519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7224.9226209103826</v>
      </c>
      <c r="AY264">
        <v>8599.08</v>
      </c>
      <c r="AZ264">
        <v>9692.7999999999993</v>
      </c>
      <c r="BA264">
        <v>11519</v>
      </c>
      <c r="BB264">
        <v>4639.8</v>
      </c>
      <c r="BC264">
        <v>5449.4</v>
      </c>
      <c r="BD264">
        <v>3539.2</v>
      </c>
      <c r="BE264">
        <v>2147.8000000000002</v>
      </c>
    </row>
    <row r="265" spans="9:57" x14ac:dyDescent="0.25">
      <c r="I265">
        <v>13</v>
      </c>
      <c r="J265" t="s">
        <v>22837</v>
      </c>
      <c r="K265" t="s">
        <v>24643</v>
      </c>
      <c r="L265">
        <v>100111</v>
      </c>
      <c r="M265" t="s">
        <v>8285</v>
      </c>
      <c r="N265">
        <v>100111002</v>
      </c>
      <c r="O265" t="s">
        <v>14519</v>
      </c>
      <c r="P265">
        <v>1</v>
      </c>
      <c r="Q265">
        <v>65220</v>
      </c>
      <c r="R265">
        <v>59499</v>
      </c>
      <c r="S265">
        <v>51842</v>
      </c>
      <c r="T265">
        <v>38838</v>
      </c>
      <c r="U265">
        <v>98767</v>
      </c>
      <c r="V265">
        <v>113536</v>
      </c>
      <c r="W265">
        <v>185217</v>
      </c>
      <c r="X265">
        <v>222137</v>
      </c>
      <c r="Y265">
        <v>144578</v>
      </c>
      <c r="Z265">
        <v>148349</v>
      </c>
      <c r="AA265">
        <v>182227</v>
      </c>
      <c r="AB265">
        <v>149886</v>
      </c>
      <c r="AC265">
        <v>136146.20000000001</v>
      </c>
      <c r="AD265">
        <v>88524.3</v>
      </c>
      <c r="AE265">
        <v>92426.5</v>
      </c>
      <c r="AF265">
        <v>0</v>
      </c>
      <c r="AG265">
        <v>92751.4</v>
      </c>
      <c r="AH265">
        <v>86373.1</v>
      </c>
      <c r="AI265">
        <v>75082.7</v>
      </c>
      <c r="AJ265">
        <v>47183.6</v>
      </c>
      <c r="AK265">
        <v>42123.199999999997</v>
      </c>
      <c r="AL265">
        <v>38040.9</v>
      </c>
      <c r="AM265">
        <v>45038.7</v>
      </c>
      <c r="AN265">
        <v>43000.3</v>
      </c>
      <c r="AO265">
        <v>43040</v>
      </c>
      <c r="AP265">
        <v>42581</v>
      </c>
      <c r="AQ265">
        <v>25090.799999999999</v>
      </c>
      <c r="AR265">
        <v>17986.2</v>
      </c>
      <c r="AS265">
        <v>23940</v>
      </c>
      <c r="AT265">
        <v>39059.9</v>
      </c>
      <c r="AU265">
        <v>118843</v>
      </c>
      <c r="AV265">
        <v>50092</v>
      </c>
      <c r="AW265">
        <v>45308.800000000003</v>
      </c>
      <c r="AX265">
        <v>37528.299918297242</v>
      </c>
      <c r="AY265">
        <v>29229.78</v>
      </c>
      <c r="AZ265">
        <v>31230.2</v>
      </c>
      <c r="BA265">
        <v>43390.7</v>
      </c>
      <c r="BB265">
        <v>19770.900000000001</v>
      </c>
      <c r="BC265">
        <v>22455.4</v>
      </c>
      <c r="BD265">
        <v>21441.7</v>
      </c>
      <c r="BE265">
        <v>12828.6</v>
      </c>
    </row>
    <row r="266" spans="9:57" x14ac:dyDescent="0.25">
      <c r="I266">
        <v>13</v>
      </c>
      <c r="J266" t="s">
        <v>22837</v>
      </c>
      <c r="K266" t="s">
        <v>8321</v>
      </c>
      <c r="L266">
        <v>100111</v>
      </c>
      <c r="M266" t="s">
        <v>8285</v>
      </c>
      <c r="N266">
        <v>100111012</v>
      </c>
      <c r="O266" t="s">
        <v>8321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9:57" x14ac:dyDescent="0.25">
      <c r="I267">
        <v>14</v>
      </c>
      <c r="J267" t="s">
        <v>536</v>
      </c>
      <c r="K267" t="s">
        <v>24611</v>
      </c>
      <c r="L267">
        <v>100112</v>
      </c>
      <c r="M267" t="s">
        <v>8326</v>
      </c>
      <c r="N267">
        <v>100112010</v>
      </c>
      <c r="O267" t="s">
        <v>8352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9:57" x14ac:dyDescent="0.25">
      <c r="I268">
        <v>14</v>
      </c>
      <c r="J268" t="s">
        <v>536</v>
      </c>
      <c r="K268" t="s">
        <v>15237</v>
      </c>
      <c r="L268">
        <v>100111</v>
      </c>
      <c r="M268" t="s">
        <v>8285</v>
      </c>
      <c r="N268">
        <v>100111001</v>
      </c>
      <c r="O268" t="s">
        <v>15237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9:57" x14ac:dyDescent="0.25">
      <c r="I269">
        <v>14</v>
      </c>
      <c r="J269" t="s">
        <v>536</v>
      </c>
      <c r="K269" t="s">
        <v>24624</v>
      </c>
      <c r="L269">
        <v>100110</v>
      </c>
      <c r="M269" t="s">
        <v>8269</v>
      </c>
      <c r="N269">
        <v>100110006</v>
      </c>
      <c r="O269" t="s">
        <v>8275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86.35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9:57" x14ac:dyDescent="0.25">
      <c r="I270">
        <v>14</v>
      </c>
      <c r="J270" t="s">
        <v>536</v>
      </c>
      <c r="K270" t="s">
        <v>8286</v>
      </c>
      <c r="L270">
        <v>100111</v>
      </c>
      <c r="M270" t="s">
        <v>8285</v>
      </c>
      <c r="N270">
        <v>100111005</v>
      </c>
      <c r="O270" t="s">
        <v>8286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17886</v>
      </c>
      <c r="AS270">
        <v>20544</v>
      </c>
      <c r="AT270">
        <v>21113</v>
      </c>
      <c r="AU270">
        <v>21519.5</v>
      </c>
      <c r="AV270">
        <v>35001</v>
      </c>
      <c r="AW270">
        <v>32937.93</v>
      </c>
      <c r="AX270">
        <v>48467.0383826787</v>
      </c>
      <c r="AY270">
        <v>35029.800000000003</v>
      </c>
      <c r="AZ270">
        <v>27368</v>
      </c>
      <c r="BA270">
        <v>23507.8</v>
      </c>
      <c r="BB270">
        <v>0</v>
      </c>
      <c r="BC270">
        <v>0</v>
      </c>
      <c r="BD270">
        <v>0</v>
      </c>
      <c r="BE270">
        <v>0</v>
      </c>
    </row>
    <row r="271" spans="9:57" x14ac:dyDescent="0.25">
      <c r="I271">
        <v>14</v>
      </c>
      <c r="J271" t="s">
        <v>536</v>
      </c>
      <c r="K271" t="s">
        <v>24626</v>
      </c>
      <c r="L271">
        <v>100111</v>
      </c>
      <c r="M271" t="s">
        <v>8285</v>
      </c>
      <c r="N271">
        <v>100111004</v>
      </c>
      <c r="O271" t="s">
        <v>13117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5613.4</v>
      </c>
      <c r="AY271">
        <v>7615.6</v>
      </c>
      <c r="AZ271">
        <v>3876.5</v>
      </c>
      <c r="BA271">
        <v>6431.4</v>
      </c>
      <c r="BB271">
        <v>0</v>
      </c>
      <c r="BC271">
        <v>0</v>
      </c>
      <c r="BD271">
        <v>0</v>
      </c>
      <c r="BE271">
        <v>0</v>
      </c>
    </row>
    <row r="272" spans="9:57" x14ac:dyDescent="0.25">
      <c r="I272">
        <v>14</v>
      </c>
      <c r="J272" t="s">
        <v>536</v>
      </c>
      <c r="K272" t="s">
        <v>24627</v>
      </c>
      <c r="L272">
        <v>100111</v>
      </c>
      <c r="M272" t="s">
        <v>8285</v>
      </c>
      <c r="N272">
        <v>100111004</v>
      </c>
      <c r="O272" t="s">
        <v>13117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5537.9</v>
      </c>
      <c r="AY272">
        <v>1005.28</v>
      </c>
      <c r="AZ272">
        <v>3173.9</v>
      </c>
      <c r="BA272">
        <v>18029.099999999999</v>
      </c>
      <c r="BB272">
        <v>0</v>
      </c>
      <c r="BC272">
        <v>0</v>
      </c>
      <c r="BD272">
        <v>0</v>
      </c>
      <c r="BE272">
        <v>0</v>
      </c>
    </row>
    <row r="273" spans="9:57" x14ac:dyDescent="0.25">
      <c r="I273">
        <v>14</v>
      </c>
      <c r="J273" t="s">
        <v>536</v>
      </c>
      <c r="K273" t="s">
        <v>24628</v>
      </c>
      <c r="L273">
        <v>100111</v>
      </c>
      <c r="M273" t="s">
        <v>8285</v>
      </c>
      <c r="N273">
        <v>100111004</v>
      </c>
      <c r="O273" t="s">
        <v>13117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14411.8</v>
      </c>
      <c r="AS273">
        <v>13018.5</v>
      </c>
      <c r="AT273">
        <v>11346.7</v>
      </c>
      <c r="AU273">
        <v>10409.799999999999</v>
      </c>
      <c r="AV273">
        <v>13275</v>
      </c>
      <c r="AW273">
        <v>10903.3</v>
      </c>
      <c r="AX273">
        <v>11151.3</v>
      </c>
      <c r="AY273">
        <v>8620.880000000001</v>
      </c>
      <c r="AZ273">
        <v>0</v>
      </c>
      <c r="BA273">
        <v>24460.5</v>
      </c>
      <c r="BB273">
        <v>0</v>
      </c>
      <c r="BC273">
        <v>0</v>
      </c>
      <c r="BD273">
        <v>0</v>
      </c>
      <c r="BE273">
        <v>0</v>
      </c>
    </row>
    <row r="274" spans="9:57" x14ac:dyDescent="0.25">
      <c r="I274">
        <v>14</v>
      </c>
      <c r="J274" t="s">
        <v>536</v>
      </c>
      <c r="K274" t="s">
        <v>8291</v>
      </c>
      <c r="L274">
        <v>100111</v>
      </c>
      <c r="M274" t="s">
        <v>8285</v>
      </c>
      <c r="N274">
        <v>100111006</v>
      </c>
      <c r="O274" t="s">
        <v>8291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9:57" x14ac:dyDescent="0.25">
      <c r="I275">
        <v>14</v>
      </c>
      <c r="J275" t="s">
        <v>536</v>
      </c>
      <c r="K275" t="s">
        <v>24629</v>
      </c>
      <c r="L275">
        <v>100112</v>
      </c>
      <c r="M275" t="s">
        <v>8326</v>
      </c>
      <c r="N275">
        <v>100112022</v>
      </c>
      <c r="O275" t="s">
        <v>8412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9:57" x14ac:dyDescent="0.25">
      <c r="I276">
        <v>14</v>
      </c>
      <c r="J276" t="s">
        <v>536</v>
      </c>
      <c r="K276" t="s">
        <v>24630</v>
      </c>
      <c r="L276">
        <v>100110</v>
      </c>
      <c r="M276" t="s">
        <v>8269</v>
      </c>
      <c r="N276">
        <v>100110005</v>
      </c>
      <c r="O276" t="s">
        <v>8270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9:57" x14ac:dyDescent="0.25">
      <c r="I277">
        <v>14</v>
      </c>
      <c r="J277" t="s">
        <v>536</v>
      </c>
      <c r="K277" t="s">
        <v>24631</v>
      </c>
      <c r="L277">
        <v>100110</v>
      </c>
      <c r="M277" t="s">
        <v>8269</v>
      </c>
      <c r="N277">
        <v>100110003</v>
      </c>
      <c r="O277" t="s">
        <v>13811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9:57" x14ac:dyDescent="0.25">
      <c r="I278">
        <v>14</v>
      </c>
      <c r="J278" t="s">
        <v>536</v>
      </c>
      <c r="K278" t="s">
        <v>24632</v>
      </c>
      <c r="L278">
        <v>100113</v>
      </c>
      <c r="M278" t="s">
        <v>8570</v>
      </c>
      <c r="N278">
        <v>100113001</v>
      </c>
      <c r="O278" t="s">
        <v>15247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9:57" x14ac:dyDescent="0.25">
      <c r="I279">
        <v>14</v>
      </c>
      <c r="J279" t="s">
        <v>536</v>
      </c>
      <c r="K279" t="s">
        <v>24633</v>
      </c>
      <c r="L279">
        <v>100113</v>
      </c>
      <c r="M279" t="s">
        <v>8570</v>
      </c>
      <c r="N279">
        <v>100113001</v>
      </c>
      <c r="O279" t="s">
        <v>15247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250.09617946468433</v>
      </c>
      <c r="AY279">
        <v>584.59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9:57" x14ac:dyDescent="0.25">
      <c r="I280">
        <v>14</v>
      </c>
      <c r="J280" t="s">
        <v>536</v>
      </c>
      <c r="K280" t="s">
        <v>24634</v>
      </c>
      <c r="L280">
        <v>100113</v>
      </c>
      <c r="M280" t="s">
        <v>8570</v>
      </c>
      <c r="N280">
        <v>100113001</v>
      </c>
      <c r="O280" t="s">
        <v>15247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2370</v>
      </c>
      <c r="AT280">
        <v>248.4</v>
      </c>
      <c r="AU280">
        <v>1226.9000000000001</v>
      </c>
      <c r="AV280">
        <v>194</v>
      </c>
      <c r="AW280">
        <v>192</v>
      </c>
      <c r="AX280">
        <v>250.09617946468433</v>
      </c>
      <c r="AY280">
        <v>584.58999999999992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9:57" x14ac:dyDescent="0.25">
      <c r="I281">
        <v>14</v>
      </c>
      <c r="J281" t="s">
        <v>536</v>
      </c>
      <c r="K281" t="s">
        <v>14529</v>
      </c>
      <c r="L281">
        <v>100113</v>
      </c>
      <c r="M281" t="s">
        <v>8570</v>
      </c>
      <c r="N281">
        <v>100113002</v>
      </c>
      <c r="O281" t="s">
        <v>14529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9:57" x14ac:dyDescent="0.25">
      <c r="I282">
        <v>14</v>
      </c>
      <c r="J282" t="s">
        <v>536</v>
      </c>
      <c r="K282" t="s">
        <v>24635</v>
      </c>
      <c r="L282">
        <v>100111</v>
      </c>
      <c r="M282" t="s">
        <v>8285</v>
      </c>
      <c r="N282">
        <v>100111003</v>
      </c>
      <c r="O282" t="s">
        <v>13816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9:57" x14ac:dyDescent="0.25">
      <c r="I283">
        <v>14</v>
      </c>
      <c r="J283" t="s">
        <v>536</v>
      </c>
      <c r="K283" t="s">
        <v>24636</v>
      </c>
      <c r="L283">
        <v>100111</v>
      </c>
      <c r="M283" t="s">
        <v>8285</v>
      </c>
      <c r="N283">
        <v>100111003</v>
      </c>
      <c r="O283" t="s">
        <v>13816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3.6799999999999997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9:57" x14ac:dyDescent="0.25">
      <c r="I284">
        <v>14</v>
      </c>
      <c r="J284" t="s">
        <v>536</v>
      </c>
      <c r="K284" t="s">
        <v>24637</v>
      </c>
      <c r="L284">
        <v>100111</v>
      </c>
      <c r="M284" t="s">
        <v>8285</v>
      </c>
      <c r="N284">
        <v>100111003</v>
      </c>
      <c r="O284" t="s">
        <v>13816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3.6799999999999997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9:57" x14ac:dyDescent="0.25">
      <c r="I285">
        <v>14</v>
      </c>
      <c r="J285" t="s">
        <v>536</v>
      </c>
      <c r="K285" t="s">
        <v>15252</v>
      </c>
      <c r="L285">
        <v>100114</v>
      </c>
      <c r="M285" t="s">
        <v>8606</v>
      </c>
      <c r="N285">
        <v>100114001</v>
      </c>
      <c r="O285" t="s">
        <v>15252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72423.3</v>
      </c>
      <c r="AS285">
        <v>86623.2</v>
      </c>
      <c r="AT285">
        <v>121619.2</v>
      </c>
      <c r="AU285">
        <v>124687.7</v>
      </c>
      <c r="AV285">
        <v>142120</v>
      </c>
      <c r="AW285">
        <v>122928.38999999998</v>
      </c>
      <c r="AX285">
        <v>76034.57195077253</v>
      </c>
      <c r="AY285">
        <v>100735.98000000001</v>
      </c>
      <c r="AZ285">
        <v>62139.8</v>
      </c>
      <c r="BA285">
        <v>74118</v>
      </c>
      <c r="BB285">
        <v>0</v>
      </c>
      <c r="BC285">
        <v>0</v>
      </c>
      <c r="BD285">
        <v>0</v>
      </c>
      <c r="BE285">
        <v>0</v>
      </c>
    </row>
    <row r="286" spans="9:57" x14ac:dyDescent="0.25">
      <c r="I286">
        <v>14</v>
      </c>
      <c r="J286" t="s">
        <v>536</v>
      </c>
      <c r="K286" t="s">
        <v>24638</v>
      </c>
      <c r="L286">
        <v>100110</v>
      </c>
      <c r="M286" t="s">
        <v>8269</v>
      </c>
      <c r="N286">
        <v>100110002</v>
      </c>
      <c r="O286" t="s">
        <v>14514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10.199999999999999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9:57" x14ac:dyDescent="0.25">
      <c r="I287">
        <v>14</v>
      </c>
      <c r="J287" t="s">
        <v>536</v>
      </c>
      <c r="K287" t="s">
        <v>24639</v>
      </c>
      <c r="L287">
        <v>100110</v>
      </c>
      <c r="M287" t="s">
        <v>8269</v>
      </c>
      <c r="N287">
        <v>100110002</v>
      </c>
      <c r="O287" t="s">
        <v>14514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9:57" x14ac:dyDescent="0.25">
      <c r="I288">
        <v>14</v>
      </c>
      <c r="J288" t="s">
        <v>536</v>
      </c>
      <c r="K288" t="s">
        <v>24640</v>
      </c>
      <c r="L288">
        <v>100110</v>
      </c>
      <c r="M288" t="s">
        <v>8269</v>
      </c>
      <c r="N288">
        <v>100110002</v>
      </c>
      <c r="O288" t="s">
        <v>14514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10.1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10.199999999999999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9:57" x14ac:dyDescent="0.25">
      <c r="I289">
        <v>14</v>
      </c>
      <c r="J289" t="s">
        <v>536</v>
      </c>
      <c r="K289" t="s">
        <v>13826</v>
      </c>
      <c r="L289">
        <v>100113</v>
      </c>
      <c r="M289" t="s">
        <v>8570</v>
      </c>
      <c r="N289">
        <v>100113003</v>
      </c>
      <c r="O289" t="s">
        <v>13826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45.615749790561289</v>
      </c>
      <c r="AS289">
        <v>4648.8</v>
      </c>
      <c r="AT289">
        <v>9863.4</v>
      </c>
      <c r="AU289">
        <v>6204.5</v>
      </c>
      <c r="AV289">
        <v>7777</v>
      </c>
      <c r="AW289">
        <v>10989.8</v>
      </c>
      <c r="AX289">
        <v>9148.9778082958492</v>
      </c>
      <c r="AY289">
        <v>10047.869999999999</v>
      </c>
      <c r="AZ289">
        <v>19862.3</v>
      </c>
      <c r="BA289">
        <v>12951.4</v>
      </c>
      <c r="BB289">
        <v>0</v>
      </c>
      <c r="BC289">
        <v>0</v>
      </c>
      <c r="BD289">
        <v>0</v>
      </c>
      <c r="BE289">
        <v>0</v>
      </c>
    </row>
    <row r="290" spans="9:57" x14ac:dyDescent="0.25">
      <c r="I290">
        <v>14</v>
      </c>
      <c r="J290" t="s">
        <v>536</v>
      </c>
      <c r="K290" t="s">
        <v>8637</v>
      </c>
      <c r="L290">
        <v>100114</v>
      </c>
      <c r="M290" t="s">
        <v>8606</v>
      </c>
      <c r="N290">
        <v>100114011</v>
      </c>
      <c r="O290" t="s">
        <v>8637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930.98580121703844</v>
      </c>
      <c r="AS290">
        <v>80066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9:57" x14ac:dyDescent="0.25">
      <c r="I291">
        <v>14</v>
      </c>
      <c r="J291" t="s">
        <v>536</v>
      </c>
      <c r="K291" t="s">
        <v>8571</v>
      </c>
      <c r="L291">
        <v>100113</v>
      </c>
      <c r="M291" t="s">
        <v>8570</v>
      </c>
      <c r="N291">
        <v>100113005</v>
      </c>
      <c r="O291" t="s">
        <v>8571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9:57" x14ac:dyDescent="0.25">
      <c r="I292">
        <v>14</v>
      </c>
      <c r="J292" t="s">
        <v>536</v>
      </c>
      <c r="K292" t="s">
        <v>24612</v>
      </c>
      <c r="L292">
        <v>100112</v>
      </c>
      <c r="M292" t="s">
        <v>8326</v>
      </c>
      <c r="N292">
        <v>100112020</v>
      </c>
      <c r="O292" t="s">
        <v>8402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9:57" x14ac:dyDescent="0.25">
      <c r="I293">
        <v>14</v>
      </c>
      <c r="J293" t="s">
        <v>536</v>
      </c>
      <c r="K293" t="s">
        <v>24641</v>
      </c>
      <c r="L293">
        <v>100111</v>
      </c>
      <c r="M293" t="s">
        <v>8285</v>
      </c>
      <c r="N293">
        <v>100111002</v>
      </c>
      <c r="O293" t="s">
        <v>14519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9:57" x14ac:dyDescent="0.25">
      <c r="I294">
        <v>14</v>
      </c>
      <c r="J294" t="s">
        <v>536</v>
      </c>
      <c r="K294" t="s">
        <v>24642</v>
      </c>
      <c r="L294">
        <v>100111</v>
      </c>
      <c r="M294" t="s">
        <v>8285</v>
      </c>
      <c r="N294">
        <v>100111002</v>
      </c>
      <c r="O294" t="s">
        <v>14519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86826.963382941685</v>
      </c>
      <c r="AY294">
        <v>75412.399999999994</v>
      </c>
      <c r="AZ294">
        <v>80195</v>
      </c>
      <c r="BA294">
        <v>90175.3</v>
      </c>
      <c r="BB294">
        <v>0</v>
      </c>
      <c r="BC294">
        <v>0</v>
      </c>
      <c r="BD294">
        <v>0</v>
      </c>
      <c r="BE294">
        <v>0</v>
      </c>
    </row>
    <row r="295" spans="9:57" x14ac:dyDescent="0.25">
      <c r="I295">
        <v>14</v>
      </c>
      <c r="J295" t="s">
        <v>536</v>
      </c>
      <c r="K295" t="s">
        <v>24643</v>
      </c>
      <c r="L295">
        <v>100111</v>
      </c>
      <c r="M295" t="s">
        <v>8285</v>
      </c>
      <c r="N295">
        <v>100111002</v>
      </c>
      <c r="O295" t="s">
        <v>14519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93758.3</v>
      </c>
      <c r="AS295">
        <v>94608.8</v>
      </c>
      <c r="AT295">
        <v>79352.3</v>
      </c>
      <c r="AU295">
        <v>37520</v>
      </c>
      <c r="AV295">
        <v>122093</v>
      </c>
      <c r="AW295">
        <v>81176.5</v>
      </c>
      <c r="AX295">
        <v>86826.963382941685</v>
      </c>
      <c r="AY295">
        <v>75412.399999999994</v>
      </c>
      <c r="AZ295">
        <v>80195</v>
      </c>
      <c r="BA295">
        <v>90175.3</v>
      </c>
      <c r="BB295">
        <v>0</v>
      </c>
      <c r="BC295">
        <v>0</v>
      </c>
      <c r="BD295">
        <v>0</v>
      </c>
      <c r="BE295">
        <v>0</v>
      </c>
    </row>
    <row r="296" spans="9:57" x14ac:dyDescent="0.25">
      <c r="I296">
        <v>14</v>
      </c>
      <c r="J296" t="s">
        <v>536</v>
      </c>
      <c r="K296" t="s">
        <v>8321</v>
      </c>
      <c r="L296">
        <v>100111</v>
      </c>
      <c r="M296" t="s">
        <v>8285</v>
      </c>
      <c r="N296">
        <v>100111012</v>
      </c>
      <c r="O296" t="s">
        <v>8321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6481</v>
      </c>
      <c r="AW296">
        <v>8824.24</v>
      </c>
      <c r="AX296">
        <v>5200.7014980958602</v>
      </c>
      <c r="AY296">
        <v>4706.45</v>
      </c>
      <c r="AZ296">
        <v>8101.9</v>
      </c>
      <c r="BA296">
        <v>6502.8</v>
      </c>
      <c r="BB296">
        <v>0</v>
      </c>
      <c r="BC296">
        <v>0</v>
      </c>
      <c r="BD296">
        <v>0</v>
      </c>
      <c r="BE296">
        <v>0</v>
      </c>
    </row>
    <row r="297" spans="9:57" x14ac:dyDescent="0.25">
      <c r="I297">
        <v>14</v>
      </c>
      <c r="J297" t="s">
        <v>536</v>
      </c>
      <c r="K297" t="s">
        <v>24611</v>
      </c>
      <c r="L297">
        <v>100112</v>
      </c>
      <c r="M297" t="s">
        <v>8326</v>
      </c>
      <c r="N297">
        <v>100112010</v>
      </c>
      <c r="O297" t="s">
        <v>8352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9:57" x14ac:dyDescent="0.25">
      <c r="I298">
        <v>14</v>
      </c>
      <c r="J298" t="s">
        <v>536</v>
      </c>
      <c r="K298" t="s">
        <v>15237</v>
      </c>
      <c r="L298">
        <v>100111</v>
      </c>
      <c r="M298" t="s">
        <v>8285</v>
      </c>
      <c r="N298">
        <v>100111001</v>
      </c>
      <c r="O298" t="s">
        <v>15237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9:57" x14ac:dyDescent="0.25">
      <c r="I299">
        <v>14</v>
      </c>
      <c r="J299" t="s">
        <v>536</v>
      </c>
      <c r="K299" t="s">
        <v>8286</v>
      </c>
      <c r="L299">
        <v>100111</v>
      </c>
      <c r="M299" t="s">
        <v>8285</v>
      </c>
      <c r="N299">
        <v>100111005</v>
      </c>
      <c r="O299" t="s">
        <v>8286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44492.789999999994</v>
      </c>
      <c r="BC299">
        <v>28679.3</v>
      </c>
      <c r="BD299">
        <v>24789.7</v>
      </c>
      <c r="BE299">
        <v>26662.9</v>
      </c>
    </row>
    <row r="300" spans="9:57" x14ac:dyDescent="0.25">
      <c r="I300">
        <v>14</v>
      </c>
      <c r="J300" t="s">
        <v>536</v>
      </c>
      <c r="K300" t="s">
        <v>24626</v>
      </c>
      <c r="L300">
        <v>100111</v>
      </c>
      <c r="M300" t="s">
        <v>8285</v>
      </c>
      <c r="N300">
        <v>100111004</v>
      </c>
      <c r="O300" t="s">
        <v>13117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16600.2</v>
      </c>
      <c r="BC300">
        <v>18895.400000000001</v>
      </c>
      <c r="BD300">
        <v>18054.2</v>
      </c>
      <c r="BE300">
        <v>13292.8</v>
      </c>
    </row>
    <row r="301" spans="9:57" x14ac:dyDescent="0.25">
      <c r="I301">
        <v>14</v>
      </c>
      <c r="J301" t="s">
        <v>536</v>
      </c>
      <c r="K301" t="s">
        <v>24627</v>
      </c>
      <c r="L301">
        <v>100111</v>
      </c>
      <c r="M301" t="s">
        <v>8285</v>
      </c>
      <c r="N301">
        <v>100111004</v>
      </c>
      <c r="O301" t="s">
        <v>13117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5464.46</v>
      </c>
      <c r="BC301">
        <v>4610</v>
      </c>
      <c r="BD301">
        <v>5093.3999999999996</v>
      </c>
      <c r="BE301">
        <v>11691.8</v>
      </c>
    </row>
    <row r="302" spans="9:57" x14ac:dyDescent="0.25">
      <c r="I302">
        <v>14</v>
      </c>
      <c r="J302" t="s">
        <v>536</v>
      </c>
      <c r="K302" t="s">
        <v>24628</v>
      </c>
      <c r="L302">
        <v>100111</v>
      </c>
      <c r="M302" t="s">
        <v>8285</v>
      </c>
      <c r="N302">
        <v>100111004</v>
      </c>
      <c r="O302" t="s">
        <v>13117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22064.66</v>
      </c>
      <c r="BC302">
        <v>23505.4</v>
      </c>
      <c r="BD302">
        <v>23147.599999999999</v>
      </c>
      <c r="BE302">
        <v>24984.6</v>
      </c>
    </row>
    <row r="303" spans="9:57" x14ac:dyDescent="0.25">
      <c r="I303">
        <v>14</v>
      </c>
      <c r="J303" t="s">
        <v>536</v>
      </c>
      <c r="K303" t="s">
        <v>24630</v>
      </c>
      <c r="L303">
        <v>100110</v>
      </c>
      <c r="M303" t="s">
        <v>8269</v>
      </c>
      <c r="N303">
        <v>100110005</v>
      </c>
      <c r="O303" t="s">
        <v>8270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9:57" x14ac:dyDescent="0.25">
      <c r="I304">
        <v>14</v>
      </c>
      <c r="J304" t="s">
        <v>536</v>
      </c>
      <c r="K304" t="s">
        <v>24631</v>
      </c>
      <c r="L304">
        <v>100110</v>
      </c>
      <c r="M304" t="s">
        <v>8269</v>
      </c>
      <c r="N304">
        <v>100110003</v>
      </c>
      <c r="O304" t="s">
        <v>13811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9:57" x14ac:dyDescent="0.25">
      <c r="I305">
        <v>14</v>
      </c>
      <c r="J305" t="s">
        <v>536</v>
      </c>
      <c r="K305" t="s">
        <v>24632</v>
      </c>
      <c r="L305">
        <v>100113</v>
      </c>
      <c r="M305" t="s">
        <v>8570</v>
      </c>
      <c r="N305">
        <v>100113001</v>
      </c>
      <c r="O305" t="s">
        <v>15247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9:57" x14ac:dyDescent="0.25">
      <c r="I306">
        <v>14</v>
      </c>
      <c r="J306" t="s">
        <v>536</v>
      </c>
      <c r="K306" t="s">
        <v>24633</v>
      </c>
      <c r="L306">
        <v>100113</v>
      </c>
      <c r="M306" t="s">
        <v>8570</v>
      </c>
      <c r="N306">
        <v>100113001</v>
      </c>
      <c r="O306" t="s">
        <v>15247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9:57" x14ac:dyDescent="0.25">
      <c r="I307">
        <v>14</v>
      </c>
      <c r="J307" t="s">
        <v>536</v>
      </c>
      <c r="K307" t="s">
        <v>14529</v>
      </c>
      <c r="L307">
        <v>100113</v>
      </c>
      <c r="M307" t="s">
        <v>8570</v>
      </c>
      <c r="N307">
        <v>100113002</v>
      </c>
      <c r="O307" t="s">
        <v>14529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9:57" x14ac:dyDescent="0.25">
      <c r="I308">
        <v>14</v>
      </c>
      <c r="J308" t="s">
        <v>536</v>
      </c>
      <c r="K308" t="s">
        <v>24635</v>
      </c>
      <c r="L308">
        <v>100111</v>
      </c>
      <c r="M308" t="s">
        <v>8285</v>
      </c>
      <c r="N308">
        <v>100111003</v>
      </c>
      <c r="O308" t="s">
        <v>13816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9:57" x14ac:dyDescent="0.25">
      <c r="I309">
        <v>14</v>
      </c>
      <c r="J309" t="s">
        <v>536</v>
      </c>
      <c r="K309" t="s">
        <v>24636</v>
      </c>
      <c r="L309">
        <v>100111</v>
      </c>
      <c r="M309" t="s">
        <v>8285</v>
      </c>
      <c r="N309">
        <v>100111003</v>
      </c>
      <c r="O309" t="s">
        <v>13816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9:57" x14ac:dyDescent="0.25">
      <c r="I310">
        <v>14</v>
      </c>
      <c r="J310" t="s">
        <v>536</v>
      </c>
      <c r="K310" t="s">
        <v>15252</v>
      </c>
      <c r="L310">
        <v>100114</v>
      </c>
      <c r="M310" t="s">
        <v>8606</v>
      </c>
      <c r="N310">
        <v>100114001</v>
      </c>
      <c r="O310" t="s">
        <v>15252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126094.50999999998</v>
      </c>
      <c r="BC310">
        <v>142018.29999999999</v>
      </c>
      <c r="BD310">
        <v>113194.8</v>
      </c>
      <c r="BE310">
        <v>118618.9</v>
      </c>
    </row>
    <row r="311" spans="9:57" x14ac:dyDescent="0.25">
      <c r="I311">
        <v>14</v>
      </c>
      <c r="J311" t="s">
        <v>536</v>
      </c>
      <c r="K311" t="s">
        <v>24640</v>
      </c>
      <c r="L311">
        <v>100110</v>
      </c>
      <c r="M311" t="s">
        <v>8269</v>
      </c>
      <c r="N311">
        <v>100110002</v>
      </c>
      <c r="O311" t="s">
        <v>14514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9:57" x14ac:dyDescent="0.25">
      <c r="I312">
        <v>14</v>
      </c>
      <c r="J312" t="s">
        <v>536</v>
      </c>
      <c r="K312" t="s">
        <v>13826</v>
      </c>
      <c r="L312">
        <v>100113</v>
      </c>
      <c r="M312" t="s">
        <v>8570</v>
      </c>
      <c r="N312">
        <v>100113003</v>
      </c>
      <c r="O312" t="s">
        <v>13826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10909.58</v>
      </c>
      <c r="BC312">
        <v>12799.8</v>
      </c>
      <c r="BD312">
        <v>13525.7</v>
      </c>
      <c r="BE312">
        <v>10350.799999999999</v>
      </c>
    </row>
    <row r="313" spans="9:57" x14ac:dyDescent="0.25">
      <c r="I313">
        <v>14</v>
      </c>
      <c r="J313" t="s">
        <v>536</v>
      </c>
      <c r="K313" t="s">
        <v>8637</v>
      </c>
      <c r="L313">
        <v>100114</v>
      </c>
      <c r="M313" t="s">
        <v>8606</v>
      </c>
      <c r="N313">
        <v>100114011</v>
      </c>
      <c r="O313" t="s">
        <v>8637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9:57" x14ac:dyDescent="0.25">
      <c r="I314">
        <v>14</v>
      </c>
      <c r="J314" t="s">
        <v>536</v>
      </c>
      <c r="K314" t="s">
        <v>8571</v>
      </c>
      <c r="L314">
        <v>100113</v>
      </c>
      <c r="M314" t="s">
        <v>8570</v>
      </c>
      <c r="N314">
        <v>100113005</v>
      </c>
      <c r="O314" t="s">
        <v>8571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9:57" x14ac:dyDescent="0.25">
      <c r="I315">
        <v>14</v>
      </c>
      <c r="J315" t="s">
        <v>536</v>
      </c>
      <c r="K315" t="s">
        <v>24612</v>
      </c>
      <c r="L315">
        <v>100112</v>
      </c>
      <c r="M315" t="s">
        <v>8326</v>
      </c>
      <c r="N315">
        <v>100112020</v>
      </c>
      <c r="O315" t="s">
        <v>8402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9:57" x14ac:dyDescent="0.25">
      <c r="I316">
        <v>14</v>
      </c>
      <c r="J316" t="s">
        <v>536</v>
      </c>
      <c r="K316" t="s">
        <v>24641</v>
      </c>
      <c r="L316">
        <v>100111</v>
      </c>
      <c r="M316" t="s">
        <v>8285</v>
      </c>
      <c r="N316">
        <v>100111002</v>
      </c>
      <c r="O316" t="s">
        <v>14519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9:57" x14ac:dyDescent="0.25">
      <c r="I317">
        <v>14</v>
      </c>
      <c r="J317" t="s">
        <v>536</v>
      </c>
      <c r="K317" t="s">
        <v>24642</v>
      </c>
      <c r="L317">
        <v>100111</v>
      </c>
      <c r="M317" t="s">
        <v>8285</v>
      </c>
      <c r="N317">
        <v>100111002</v>
      </c>
      <c r="O317" t="s">
        <v>14519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86560.95</v>
      </c>
      <c r="BC317">
        <v>92802.5</v>
      </c>
      <c r="BD317">
        <v>80104</v>
      </c>
      <c r="BE317">
        <v>89180.9</v>
      </c>
    </row>
    <row r="318" spans="9:57" x14ac:dyDescent="0.25">
      <c r="I318">
        <v>14</v>
      </c>
      <c r="J318" t="s">
        <v>536</v>
      </c>
      <c r="K318" t="s">
        <v>24643</v>
      </c>
      <c r="L318">
        <v>100111</v>
      </c>
      <c r="M318" t="s">
        <v>8285</v>
      </c>
      <c r="N318">
        <v>100111002</v>
      </c>
      <c r="O318" t="s">
        <v>14519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86560.95</v>
      </c>
      <c r="BC318">
        <v>92802.5</v>
      </c>
      <c r="BD318">
        <v>80104</v>
      </c>
      <c r="BE318">
        <v>89180.9</v>
      </c>
    </row>
    <row r="319" spans="9:57" x14ac:dyDescent="0.25">
      <c r="I319">
        <v>14</v>
      </c>
      <c r="J319" t="s">
        <v>536</v>
      </c>
      <c r="K319" t="s">
        <v>8321</v>
      </c>
      <c r="L319">
        <v>100111</v>
      </c>
      <c r="M319" t="s">
        <v>8285</v>
      </c>
      <c r="N319">
        <v>100111012</v>
      </c>
      <c r="O319" t="s">
        <v>8321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7614.5</v>
      </c>
      <c r="BC319">
        <v>7067.9</v>
      </c>
      <c r="BD319">
        <v>7292.7</v>
      </c>
      <c r="BE319">
        <v>6759.2</v>
      </c>
    </row>
    <row r="320" spans="9:57" x14ac:dyDescent="0.25">
      <c r="I320">
        <v>16</v>
      </c>
      <c r="J320" t="s">
        <v>542</v>
      </c>
      <c r="K320" t="s">
        <v>24611</v>
      </c>
      <c r="L320">
        <v>100112</v>
      </c>
      <c r="M320" t="s">
        <v>8326</v>
      </c>
      <c r="N320">
        <v>100112010</v>
      </c>
      <c r="O320" t="s">
        <v>8352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43525.5</v>
      </c>
      <c r="BD320">
        <v>50410.3</v>
      </c>
      <c r="BE320">
        <v>79517.5</v>
      </c>
    </row>
    <row r="321" spans="9:57" x14ac:dyDescent="0.25">
      <c r="I321">
        <v>16</v>
      </c>
      <c r="J321" t="s">
        <v>542</v>
      </c>
      <c r="K321" t="s">
        <v>15237</v>
      </c>
      <c r="L321">
        <v>100111</v>
      </c>
      <c r="M321" t="s">
        <v>8285</v>
      </c>
      <c r="N321">
        <v>100111001</v>
      </c>
      <c r="O321" t="s">
        <v>15237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11272.5</v>
      </c>
      <c r="BD321">
        <v>19973.400000000001</v>
      </c>
      <c r="BE321">
        <v>43555.6</v>
      </c>
    </row>
    <row r="322" spans="9:57" x14ac:dyDescent="0.25">
      <c r="I322">
        <v>16</v>
      </c>
      <c r="J322" t="s">
        <v>542</v>
      </c>
      <c r="K322" t="s">
        <v>8286</v>
      </c>
      <c r="L322">
        <v>100111</v>
      </c>
      <c r="M322" t="s">
        <v>8285</v>
      </c>
      <c r="N322">
        <v>100111005</v>
      </c>
      <c r="O322" t="s">
        <v>8286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87711.9</v>
      </c>
      <c r="BD322">
        <v>72233.8</v>
      </c>
      <c r="BE322">
        <v>63815.9</v>
      </c>
    </row>
    <row r="323" spans="9:57" x14ac:dyDescent="0.25">
      <c r="I323">
        <v>16</v>
      </c>
      <c r="J323" t="s">
        <v>542</v>
      </c>
      <c r="K323" t="s">
        <v>24626</v>
      </c>
      <c r="L323">
        <v>100111</v>
      </c>
      <c r="M323" t="s">
        <v>8285</v>
      </c>
      <c r="N323">
        <v>100111004</v>
      </c>
      <c r="O323" t="s">
        <v>13117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6908.1</v>
      </c>
      <c r="BD323">
        <v>6264.5</v>
      </c>
      <c r="BE323">
        <v>11467.9</v>
      </c>
    </row>
    <row r="324" spans="9:57" x14ac:dyDescent="0.25">
      <c r="I324">
        <v>16</v>
      </c>
      <c r="J324" t="s">
        <v>542</v>
      </c>
      <c r="K324" t="s">
        <v>24627</v>
      </c>
      <c r="L324">
        <v>100111</v>
      </c>
      <c r="M324" t="s">
        <v>8285</v>
      </c>
      <c r="N324">
        <v>100111004</v>
      </c>
      <c r="O324" t="s">
        <v>13117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1337</v>
      </c>
      <c r="BD324">
        <v>4531.6000000000004</v>
      </c>
      <c r="BE324">
        <v>1795.9151253918494</v>
      </c>
    </row>
    <row r="325" spans="9:57" x14ac:dyDescent="0.25">
      <c r="I325">
        <v>16</v>
      </c>
      <c r="J325" t="s">
        <v>542</v>
      </c>
      <c r="K325" t="s">
        <v>24628</v>
      </c>
      <c r="L325">
        <v>100111</v>
      </c>
      <c r="M325" t="s">
        <v>8285</v>
      </c>
      <c r="N325">
        <v>100111004</v>
      </c>
      <c r="O325" t="s">
        <v>13117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8245.1</v>
      </c>
      <c r="BD325">
        <v>10796.1</v>
      </c>
      <c r="BE325">
        <v>13263.815125391851</v>
      </c>
    </row>
    <row r="326" spans="9:57" x14ac:dyDescent="0.25">
      <c r="I326">
        <v>16</v>
      </c>
      <c r="J326" t="s">
        <v>542</v>
      </c>
      <c r="K326" t="s">
        <v>24630</v>
      </c>
      <c r="L326">
        <v>100110</v>
      </c>
      <c r="M326" t="s">
        <v>8269</v>
      </c>
      <c r="N326">
        <v>100110005</v>
      </c>
      <c r="O326" t="s">
        <v>8270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73.08</v>
      </c>
      <c r="BD326">
        <v>0</v>
      </c>
      <c r="BE326">
        <v>21.27196652719665</v>
      </c>
    </row>
    <row r="327" spans="9:57" x14ac:dyDescent="0.25">
      <c r="I327">
        <v>16</v>
      </c>
      <c r="J327" t="s">
        <v>542</v>
      </c>
      <c r="K327" t="s">
        <v>24631</v>
      </c>
      <c r="L327">
        <v>100110</v>
      </c>
      <c r="M327" t="s">
        <v>8269</v>
      </c>
      <c r="N327">
        <v>100110003</v>
      </c>
      <c r="O327" t="s">
        <v>13811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406.5</v>
      </c>
      <c r="BD327">
        <v>334.4</v>
      </c>
      <c r="BE327">
        <v>61.1</v>
      </c>
    </row>
    <row r="328" spans="9:57" x14ac:dyDescent="0.25">
      <c r="I328">
        <v>16</v>
      </c>
      <c r="J328" t="s">
        <v>542</v>
      </c>
      <c r="K328" t="s">
        <v>24632</v>
      </c>
      <c r="L328">
        <v>100113</v>
      </c>
      <c r="M328" t="s">
        <v>8570</v>
      </c>
      <c r="N328">
        <v>100113001</v>
      </c>
      <c r="O328" t="s">
        <v>15247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9:57" x14ac:dyDescent="0.25">
      <c r="I329">
        <v>16</v>
      </c>
      <c r="J329" t="s">
        <v>542</v>
      </c>
      <c r="K329" t="s">
        <v>24633</v>
      </c>
      <c r="L329">
        <v>100113</v>
      </c>
      <c r="M329" t="s">
        <v>8570</v>
      </c>
      <c r="N329">
        <v>100113001</v>
      </c>
      <c r="O329" t="s">
        <v>15247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447</v>
      </c>
      <c r="BE329">
        <v>0</v>
      </c>
    </row>
    <row r="330" spans="9:57" x14ac:dyDescent="0.25">
      <c r="I330">
        <v>16</v>
      </c>
      <c r="J330" t="s">
        <v>542</v>
      </c>
      <c r="K330" t="s">
        <v>24634</v>
      </c>
      <c r="L330">
        <v>100113</v>
      </c>
      <c r="M330" t="s">
        <v>8570</v>
      </c>
      <c r="N330">
        <v>100113001</v>
      </c>
      <c r="O330" t="s">
        <v>15247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447</v>
      </c>
      <c r="BE330">
        <v>0</v>
      </c>
    </row>
    <row r="331" spans="9:57" x14ac:dyDescent="0.25">
      <c r="I331">
        <v>16</v>
      </c>
      <c r="J331" t="s">
        <v>542</v>
      </c>
      <c r="K331" t="s">
        <v>14529</v>
      </c>
      <c r="L331">
        <v>100113</v>
      </c>
      <c r="M331" t="s">
        <v>8570</v>
      </c>
      <c r="N331">
        <v>100113002</v>
      </c>
      <c r="O331" t="s">
        <v>14529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361.6</v>
      </c>
      <c r="BD331">
        <v>144.30000000000001</v>
      </c>
      <c r="BE331">
        <v>10.5</v>
      </c>
    </row>
    <row r="332" spans="9:57" x14ac:dyDescent="0.25">
      <c r="I332">
        <v>16</v>
      </c>
      <c r="J332" t="s">
        <v>542</v>
      </c>
      <c r="K332" t="s">
        <v>24635</v>
      </c>
      <c r="L332">
        <v>100111</v>
      </c>
      <c r="M332" t="s">
        <v>8285</v>
      </c>
      <c r="N332">
        <v>100111003</v>
      </c>
      <c r="O332" t="s">
        <v>13816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96717.8</v>
      </c>
      <c r="BD332">
        <v>87160.6</v>
      </c>
      <c r="BE332">
        <v>72998</v>
      </c>
    </row>
    <row r="333" spans="9:57" x14ac:dyDescent="0.25">
      <c r="I333">
        <v>16</v>
      </c>
      <c r="J333" t="s">
        <v>542</v>
      </c>
      <c r="K333" t="s">
        <v>24636</v>
      </c>
      <c r="L333">
        <v>100111</v>
      </c>
      <c r="M333" t="s">
        <v>8285</v>
      </c>
      <c r="N333">
        <v>100111003</v>
      </c>
      <c r="O333" t="s">
        <v>13816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545.79999999999995</v>
      </c>
      <c r="BD333">
        <v>892.2</v>
      </c>
      <c r="BE333">
        <v>4116</v>
      </c>
    </row>
    <row r="334" spans="9:57" x14ac:dyDescent="0.25">
      <c r="I334">
        <v>16</v>
      </c>
      <c r="J334" t="s">
        <v>542</v>
      </c>
      <c r="K334" t="s">
        <v>24637</v>
      </c>
      <c r="L334">
        <v>100111</v>
      </c>
      <c r="M334" t="s">
        <v>8285</v>
      </c>
      <c r="N334">
        <v>100111003</v>
      </c>
      <c r="O334" t="s">
        <v>13816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97263.6</v>
      </c>
      <c r="BD334">
        <v>88052.800000000003</v>
      </c>
      <c r="BE334">
        <v>77114</v>
      </c>
    </row>
    <row r="335" spans="9:57" x14ac:dyDescent="0.25">
      <c r="I335">
        <v>16</v>
      </c>
      <c r="J335" t="s">
        <v>542</v>
      </c>
      <c r="K335" t="s">
        <v>15252</v>
      </c>
      <c r="L335">
        <v>100114</v>
      </c>
      <c r="M335" t="s">
        <v>8606</v>
      </c>
      <c r="N335">
        <v>100114001</v>
      </c>
      <c r="O335" t="s">
        <v>15252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62576.1</v>
      </c>
      <c r="BD335">
        <v>70799.3</v>
      </c>
      <c r="BE335">
        <v>49826.5</v>
      </c>
    </row>
    <row r="336" spans="9:57" x14ac:dyDescent="0.25">
      <c r="I336">
        <v>16</v>
      </c>
      <c r="J336" t="s">
        <v>542</v>
      </c>
      <c r="K336" t="s">
        <v>24640</v>
      </c>
      <c r="L336">
        <v>100110</v>
      </c>
      <c r="M336" t="s">
        <v>8269</v>
      </c>
      <c r="N336">
        <v>100110002</v>
      </c>
      <c r="O336" t="s">
        <v>14514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1768.9</v>
      </c>
      <c r="BD336">
        <v>2362.4</v>
      </c>
      <c r="BE336">
        <v>1534.2</v>
      </c>
    </row>
    <row r="337" spans="9:57" x14ac:dyDescent="0.25">
      <c r="I337">
        <v>16</v>
      </c>
      <c r="J337" t="s">
        <v>542</v>
      </c>
      <c r="K337" t="s">
        <v>13826</v>
      </c>
      <c r="L337">
        <v>100113</v>
      </c>
      <c r="M337" t="s">
        <v>8570</v>
      </c>
      <c r="N337">
        <v>100113003</v>
      </c>
      <c r="O337" t="s">
        <v>13826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4559.7</v>
      </c>
      <c r="BD337">
        <v>10992</v>
      </c>
      <c r="BE337">
        <v>6279.1</v>
      </c>
    </row>
    <row r="338" spans="9:57" x14ac:dyDescent="0.25">
      <c r="I338">
        <v>16</v>
      </c>
      <c r="J338" t="s">
        <v>542</v>
      </c>
      <c r="K338" t="s">
        <v>8637</v>
      </c>
      <c r="L338">
        <v>100114</v>
      </c>
      <c r="M338" t="s">
        <v>8606</v>
      </c>
      <c r="N338">
        <v>100114011</v>
      </c>
      <c r="O338" t="s">
        <v>8637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1018382</v>
      </c>
      <c r="BD338">
        <v>604016.19999999995</v>
      </c>
      <c r="BE338">
        <v>661783.6</v>
      </c>
    </row>
    <row r="339" spans="9:57" x14ac:dyDescent="0.25">
      <c r="I339">
        <v>16</v>
      </c>
      <c r="J339" t="s">
        <v>542</v>
      </c>
      <c r="K339" t="s">
        <v>8571</v>
      </c>
      <c r="L339">
        <v>100113</v>
      </c>
      <c r="M339" t="s">
        <v>8570</v>
      </c>
      <c r="N339">
        <v>100113005</v>
      </c>
      <c r="O339" t="s">
        <v>8571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334.88</v>
      </c>
      <c r="BD339">
        <v>1885.2</v>
      </c>
      <c r="BE339">
        <v>994.60788154897489</v>
      </c>
    </row>
    <row r="340" spans="9:57" x14ac:dyDescent="0.25">
      <c r="I340">
        <v>16</v>
      </c>
      <c r="J340" t="s">
        <v>542</v>
      </c>
      <c r="K340" t="s">
        <v>24612</v>
      </c>
      <c r="L340">
        <v>100112</v>
      </c>
      <c r="M340" t="s">
        <v>8326</v>
      </c>
      <c r="N340">
        <v>100112020</v>
      </c>
      <c r="O340" t="s">
        <v>8402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12784.2</v>
      </c>
      <c r="BD340">
        <v>16300</v>
      </c>
      <c r="BE340">
        <v>54486.6</v>
      </c>
    </row>
    <row r="341" spans="9:57" x14ac:dyDescent="0.25">
      <c r="I341">
        <v>16</v>
      </c>
      <c r="J341" t="s">
        <v>542</v>
      </c>
      <c r="K341" t="s">
        <v>24641</v>
      </c>
      <c r="L341">
        <v>100111</v>
      </c>
      <c r="M341" t="s">
        <v>8285</v>
      </c>
      <c r="N341">
        <v>100111002</v>
      </c>
      <c r="O341" t="s">
        <v>14519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26961.3</v>
      </c>
      <c r="BD341">
        <v>41549.1</v>
      </c>
      <c r="BE341">
        <v>32920.199999999997</v>
      </c>
    </row>
    <row r="342" spans="9:57" x14ac:dyDescent="0.25">
      <c r="I342">
        <v>16</v>
      </c>
      <c r="J342" t="s">
        <v>542</v>
      </c>
      <c r="K342" t="s">
        <v>24642</v>
      </c>
      <c r="L342">
        <v>100111</v>
      </c>
      <c r="M342" t="s">
        <v>8285</v>
      </c>
      <c r="N342">
        <v>100111002</v>
      </c>
      <c r="O342" t="s">
        <v>14519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201706.5</v>
      </c>
      <c r="BD342">
        <v>184954.8</v>
      </c>
      <c r="BE342">
        <v>154283.5</v>
      </c>
    </row>
    <row r="343" spans="9:57" x14ac:dyDescent="0.25">
      <c r="I343">
        <v>16</v>
      </c>
      <c r="J343" t="s">
        <v>542</v>
      </c>
      <c r="K343" t="s">
        <v>24643</v>
      </c>
      <c r="L343">
        <v>100111</v>
      </c>
      <c r="M343" t="s">
        <v>8285</v>
      </c>
      <c r="N343">
        <v>100111002</v>
      </c>
      <c r="O343" t="s">
        <v>14519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228667.8</v>
      </c>
      <c r="BD343">
        <v>226503.9</v>
      </c>
      <c r="BE343">
        <v>187203.7</v>
      </c>
    </row>
    <row r="344" spans="9:57" x14ac:dyDescent="0.25">
      <c r="I344">
        <v>16</v>
      </c>
      <c r="J344" t="s">
        <v>542</v>
      </c>
      <c r="K344" t="s">
        <v>8321</v>
      </c>
      <c r="L344">
        <v>100111</v>
      </c>
      <c r="M344" t="s">
        <v>8285</v>
      </c>
      <c r="N344">
        <v>100111012</v>
      </c>
      <c r="O344" t="s">
        <v>8321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237</v>
      </c>
      <c r="BD344">
        <v>0</v>
      </c>
      <c r="BE344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27873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27874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27875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27876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27877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27878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27879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27880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27881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27882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27883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27884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27885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27886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27887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27888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27889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27890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27891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27892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27893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27894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27895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27896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27897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27898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27899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27900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27901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27902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27903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27904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27905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27906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27907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27908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27909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27910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27911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27912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27913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27914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27915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27916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27917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27918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27919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27920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27921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27922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27923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27924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27925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27926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27927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27928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27929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27930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27931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27932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27933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27934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27935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27936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27937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27938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27939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27940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27941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27942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27943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27944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27945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27946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27947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27948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27949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27950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27951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27952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27953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27954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27955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27956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27957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27958</v>
      </c>
      <c r="F96" s="1">
        <f>+Parametros[[#This Row],[id]]</f>
        <v>86</v>
      </c>
    </row>
    <row r="97" spans="1:6" x14ac:dyDescent="0.25">
      <c r="A97">
        <v>110</v>
      </c>
      <c r="B97" s="1" t="s">
        <v>27982</v>
      </c>
      <c r="D97" s="1" t="s">
        <v>6240</v>
      </c>
      <c r="E97" s="1" t="s">
        <v>27983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27959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27960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27961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27962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27963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27964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27965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27966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27968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27967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27969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27970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27971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27972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27973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27974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27975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27976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27977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27978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27979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27980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27981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7"/>
  <sheetViews>
    <sheetView showGridLines="0" workbookViewId="0">
      <pane ySplit="11" topLeftCell="A1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24687</v>
      </c>
      <c r="H1768" s="1">
        <f>+Temporalidad[[#This Row],[ID]]</f>
        <v>1757</v>
      </c>
    </row>
    <row r="1769" spans="1:8" x14ac:dyDescent="0.2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24688</v>
      </c>
      <c r="H1769" s="1">
        <f>+Temporalidad[[#This Row],[ID]]</f>
        <v>1758</v>
      </c>
    </row>
    <row r="1770" spans="1:8" x14ac:dyDescent="0.2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24689</v>
      </c>
      <c r="H1770" s="1">
        <f>+Temporalidad[[#This Row],[ID]]</f>
        <v>1759</v>
      </c>
    </row>
    <row r="1771" spans="1:8" x14ac:dyDescent="0.25">
      <c r="A1771">
        <v>1760</v>
      </c>
      <c r="B1771" t="s">
        <v>24690</v>
      </c>
      <c r="C1771" s="1" t="s">
        <v>22378</v>
      </c>
      <c r="D1771" s="1" t="s">
        <v>24691</v>
      </c>
      <c r="E1771" s="2">
        <v>44333</v>
      </c>
      <c r="F1771" s="2">
        <v>44333</v>
      </c>
      <c r="G1771" s="1" t="s">
        <v>27984</v>
      </c>
      <c r="H1771" s="1">
        <f>+Temporalidad[[#This Row],[ID]]</f>
        <v>1760</v>
      </c>
    </row>
    <row r="1772" spans="1:8" x14ac:dyDescent="0.25">
      <c r="A1772">
        <v>1761</v>
      </c>
      <c r="B1772" t="s">
        <v>24692</v>
      </c>
      <c r="C1772" s="1" t="s">
        <v>22393</v>
      </c>
      <c r="D1772" s="1" t="s">
        <v>24693</v>
      </c>
      <c r="E1772" s="2">
        <v>44326</v>
      </c>
      <c r="F1772" s="2">
        <v>44333</v>
      </c>
      <c r="G1772" s="1" t="s">
        <v>27985</v>
      </c>
      <c r="H1772" s="1">
        <f>+Temporalidad[[#This Row],[ID]]</f>
        <v>1761</v>
      </c>
    </row>
    <row r="1773" spans="1:8" x14ac:dyDescent="0.25">
      <c r="A1773">
        <v>1762</v>
      </c>
      <c r="B1773" t="s">
        <v>24694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27986</v>
      </c>
      <c r="H1773" s="1">
        <f>+Temporalidad[[#This Row],[ID]]</f>
        <v>1762</v>
      </c>
    </row>
    <row r="1774" spans="1:8" x14ac:dyDescent="0.25">
      <c r="A1774">
        <v>1763</v>
      </c>
      <c r="B1774" t="s">
        <v>24695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24696</v>
      </c>
      <c r="H1774" s="1">
        <f>+Temporalidad[[#This Row],[ID]]</f>
        <v>1763</v>
      </c>
    </row>
    <row r="1775" spans="1:8" x14ac:dyDescent="0.25">
      <c r="A1775">
        <v>1764</v>
      </c>
      <c r="B1775" t="s">
        <v>24697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24698</v>
      </c>
      <c r="H1775" s="1">
        <f>+Temporalidad[[#This Row],[ID]]</f>
        <v>1764</v>
      </c>
    </row>
    <row r="1776" spans="1:8" x14ac:dyDescent="0.25">
      <c r="A1776">
        <v>1765</v>
      </c>
      <c r="B1776" t="s">
        <v>27987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27988</v>
      </c>
      <c r="H1776" s="1">
        <f>+Temporalidad[[#This Row],[ID]]</f>
        <v>1765</v>
      </c>
    </row>
    <row r="1777" spans="1:8" x14ac:dyDescent="0.25">
      <c r="A1777">
        <v>1766</v>
      </c>
      <c r="B1777" t="s">
        <v>24617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27989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24699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24700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24701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24702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24703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24704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24705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24706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24707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24708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24709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24710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24711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24712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24713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24714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24715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24716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24717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24718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24719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24720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24721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24722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24723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24724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24725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24726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24727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24728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24729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24730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24731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24732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24733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24734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24735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24736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24737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24738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24739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24740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24741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24742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24743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24744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24745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24746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24747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24748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24749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24750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24751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24752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24753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24754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24755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24756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24757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24758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24759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24760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24761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24762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24763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24764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24765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24766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24767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24768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24769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24770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24771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24772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24773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24774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24775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24776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24777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24778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24779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24780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24781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24782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24783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24784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24785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24786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24787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24788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24789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24790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24791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24792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24793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24794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24795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24796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24797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24798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24799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24800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24801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24802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24803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24804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24805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24806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24807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24808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24809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24810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24811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24812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24813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24814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24815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24816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24817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24818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24819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24820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24821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24822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24823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24824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24825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24826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24827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24828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24829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24830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24831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24832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24833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24834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24835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24836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24837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24838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24839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24840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24841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24842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24843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24844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24845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24846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24847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24848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24849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24850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24851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24852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24853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24854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24855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24856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24857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24858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24859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24860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24861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24862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24863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24864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24865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24866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24867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24868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24869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24870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24871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24872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24873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24874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24875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24876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24877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24878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24879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24880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24881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24882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24883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24884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24885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24886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24887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24888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24889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24890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24891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24892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24893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24894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24895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24896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24897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24898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24899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24900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24901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24902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24903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24904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24905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24906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24907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24908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24909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24910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24911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24912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24913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24914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24915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24916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24917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24918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24919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24920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24921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24922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24923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24924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24925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24926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24927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24928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24929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24930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24931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24932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24933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24934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24935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24936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24937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24938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24939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24940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24941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24942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24943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24944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24945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24946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24947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24948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24949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24950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24951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24952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24953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24954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24955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24956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24957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24958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24959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24960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24961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24962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24963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24964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24965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24966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24967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24968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24969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24970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24971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24972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24973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24974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24975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24976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24977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24978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24979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24980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24981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24982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24983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24984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24985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24986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24987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24988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24989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24990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24991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24992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24993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24994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24995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24996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24997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24998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24999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25000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25001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25002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25003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25004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25005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25006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25007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25008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25009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25010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25011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25012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25013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25014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25015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25016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25017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25018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25019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25020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25021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25022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25023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25024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25025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25026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25027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25028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25029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25030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25031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25032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25033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25034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25035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25036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25037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25038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25039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25040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25041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25042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25043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25044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25045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25046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25047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25048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25049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25050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25051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25052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25053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25054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25055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25056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25057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25058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25059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25060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25061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25062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25063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25064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25065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25066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25067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25068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25069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25070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25071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25072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25073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25074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25075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25076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25077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25078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25079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25080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25081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25082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25083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25084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25085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25086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25087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25088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25089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25090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25091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25092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25093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25094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25095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25096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25097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25098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25099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25100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25101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25102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25103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25104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25105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25106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25107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25108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25109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25110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25111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25112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25113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25114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25115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25116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25117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25118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25119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25120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25121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25122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25123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25124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25125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25126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25127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25128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25129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25130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25131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25132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25133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25134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25135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25136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25137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25138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25139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25140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25141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25142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25143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25144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25145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25146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25147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25148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25149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25150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25151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25152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25153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25154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25155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25156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25157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25158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25159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25160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25161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25162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25163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25164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25165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25166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25167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25168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25169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25170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25171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25172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25173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25174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25175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25176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25177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25178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25179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25180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25181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25182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25183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25184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25185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25186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25187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25188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25189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25190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25191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25192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25193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25194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25195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25196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25197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25198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25199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25200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25201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25202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25203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25204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25205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25206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25207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25208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25209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25210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25211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25212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25213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25214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25215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25216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25217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25218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25219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25220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25221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25222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25223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25224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25225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25226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25227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25228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25229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25230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25231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25232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25233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25234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25235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25236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25237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25238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25239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25240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25241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25242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25243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25244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25245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25246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25247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25248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25249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25250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25251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25252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25253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25254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25255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25256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25257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25258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25259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25260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25261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25262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25263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25264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25265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25266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25267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25268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25269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25270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25271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25272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25273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25274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25275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25276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25277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25278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25279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25280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25281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25282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25283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25284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25285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25286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25287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25288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25289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25290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25291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25292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25293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25294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25295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25296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25297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25298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25299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25300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25301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25302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25303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25304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25305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25306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25307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25308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25309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25310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25311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25312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25313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25314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25315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25316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25317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25318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25319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25320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25321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25322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25323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25324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25325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25326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25327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25328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25329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25330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25331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25332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25333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25334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25335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25336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25337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25338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25339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25340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25341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25342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25343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25344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25345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25346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25347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25348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25349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25350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25351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25352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25353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25354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25355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25356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25357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25358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25359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25360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25361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25362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25363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25364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25365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25366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25367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25368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25369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25370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25371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25372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25373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25374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25375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25376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25377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25378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25379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25380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25381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25382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25383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25384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25385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25386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25387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25388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25389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25390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25391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25392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25393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25394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25395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25396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25397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25398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25399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25400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25401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25402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25403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25404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25405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25406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25407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25408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25409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25410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25411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25412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25413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25414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25415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25416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25417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25418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25419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25420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25421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25422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25423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25424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25425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25426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25427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25428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25429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25430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25431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25432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25433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25434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25435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25436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25437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25438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25439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25440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25441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25442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25443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25444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25445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25446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25447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25448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25449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25450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25451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25452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25453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25454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25455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25456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25457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25458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25459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25460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25461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25462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25463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25464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25465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25466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25467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25468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25469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25470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25471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25472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25473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25474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25475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25476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25477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25478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25479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25480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25481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25482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25483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25484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25485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25486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25487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25488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25489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25490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25491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25492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25493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25494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25495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25496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25497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25498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25499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25500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25501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25502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25503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25504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25505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25506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25507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25508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25509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25510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25511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25512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25513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25514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25515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25516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25517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25518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25519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25520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25521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25522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25523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25524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25525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25526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25527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25528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25529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25530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25531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25532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25533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25534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25535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25536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25537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25538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25539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25540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25541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25542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25543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25544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25545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25546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25547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25548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25549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25550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25551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25552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25553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25554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25555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25556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25557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25558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25559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25560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25561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25562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25563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25564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25565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25566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25567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25568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25569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25570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25571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25572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25573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25574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25575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25576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25577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25578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25579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25580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25581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25582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25583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25584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25585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25586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25587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25588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25589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25590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25591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25592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25593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25594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25595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25596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25597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25598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25599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25600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25601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25602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25603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25604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25605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25606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25607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25608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25609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25610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25611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25612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25613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25614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25615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25616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25617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25618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25619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25620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25621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25622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25623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25624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25625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25626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25627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25628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25629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25630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25631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25632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25633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25634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25635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25636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25637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25638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25639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25640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25641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25642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25643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25644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25645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25646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25647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25648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25649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25650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25651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25652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25653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25654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25655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25656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25657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25658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25659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25660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25661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25662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25663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25664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25665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25666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25667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25668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25669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25670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25671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25672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25673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25674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25675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25676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25677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25678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25679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25680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25681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25682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25683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25684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25685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25686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25687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25688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25689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25690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25691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25692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25693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25694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25695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25696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25697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25698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25699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25700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25701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25702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25703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25704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25705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25706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25707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25708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25709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25710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25711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25712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25713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25714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25715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25716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25717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25718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25719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25720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25721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25722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25723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25724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25725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25726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25727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25728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25729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25730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25731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25732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25733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25734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25735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25736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25737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25738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25739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25740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25741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25742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25743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25744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25745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25746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25747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25748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25749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25750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25751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25752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25753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25754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25755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25756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25757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25758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25759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25760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25761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25762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25763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25764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25765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25766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25767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25768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25769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25770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25771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25772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25773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25774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25775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25776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25777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25778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25779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25780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25781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25782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25783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25784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25785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25786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25787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25788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25789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25790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25791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25792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25793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25794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25795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25796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25797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25798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25799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25800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25801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25802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25803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25804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25805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25806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25807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25808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25809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25810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25811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25812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25813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25814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25815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25816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25817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25818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25819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25820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25821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25822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25823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25824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25825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25826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25827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25828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25829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25830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25831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25832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25833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25834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25835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25836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25837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25838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25839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25840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25841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25842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25843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25844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25845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25846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25847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25848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25849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25850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25851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25852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25853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25854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25855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25856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25857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25858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25859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25860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25861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25862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25863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25864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25865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25866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25867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25868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25869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25870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25871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25872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25873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25874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25875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25876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25877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25878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25879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25880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25881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25882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25883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25884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25885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25886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25887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25888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25889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25890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25891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25892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25893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25894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25895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25896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25897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25898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25899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25900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25901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25902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25903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25904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25905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25906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25907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25908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25909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25910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25911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25912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25913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25914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25915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25916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25917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25918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25919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25920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25921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25922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25923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25924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25925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25926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25927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25928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25929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25930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25931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25932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25933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25934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25935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25936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25937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25938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25939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25940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25941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25942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25943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25944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25945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25946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25947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25948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25949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25950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25951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25952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25953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25954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25955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25956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25957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25958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25959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25960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25961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25962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25963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25964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25965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25966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25967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25968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25969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25970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25971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25972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25973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25974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25975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25976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25977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25978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25979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25980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25981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25982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25983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25984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25985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25986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25987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25988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25989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25990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25991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25992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25993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25994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25995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25996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25997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25998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25999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26000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26001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26002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26003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26004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26005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26006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26007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26008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26009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26010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26011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26012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26013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26014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26015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26016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26017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26018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26019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26020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26021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26022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26023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26024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26025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26026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26027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26028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26029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26030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26031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26032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26033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26034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26035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26036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26037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26038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26039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26040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26041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26042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26043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26044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26045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26046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26047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26048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26049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26050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26051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26052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26053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26054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26055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26056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26057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26058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26059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26060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26061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26062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26063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26064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26065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26066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26067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26068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26069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26070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26071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26072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26073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26074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26075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26076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26077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26078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26079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26080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26081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26082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26083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26084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26085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26086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26087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26088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26089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26090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26091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26092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26093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26094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26095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26096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26097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26098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26099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26100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26101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26102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26103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26104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26105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26106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26107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26108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26109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26110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26111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26112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26113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26114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26115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26116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26117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26118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26119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26120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26121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26122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26123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26124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26125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26126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26127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26128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26129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26130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26131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26132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26133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26134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26135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26136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26137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26138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26139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26140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26141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26142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26143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26144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26145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26146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26147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26148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26149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26150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26151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26152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26153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26154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26155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26156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26157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26158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26159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26160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26161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26162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26163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26164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26165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26166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26167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26168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26169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26170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26171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26172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26173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26174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26175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26176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26177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26178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26179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26180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26181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26182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26183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26184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26185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26186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26187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26188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26189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26190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26191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26192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26193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26194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26195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26196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26197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26198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26199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26200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26201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26202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26203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26204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26205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26206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26207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26208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26209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26210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26211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26212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26213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26214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26215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26216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26217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26218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26219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26220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26221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26222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26223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26224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26225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26226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26227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26228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26229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26230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26231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26232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26233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26234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26235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26236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26237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26238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26239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26240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26241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26242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26243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26244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26245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26246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26247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26248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26249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26250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26251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26252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26253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26254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26255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26256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26257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26258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26259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26260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26261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26262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26263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26264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26265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26266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26267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26268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26269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26270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26271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26272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26273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26274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26275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26276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26277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26278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26279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26280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26281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26282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26283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26284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26285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26286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26287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26288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26289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26290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26291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26292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26293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26294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26295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26296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26297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26299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26300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26301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26302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26303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26304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26305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26306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26307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26308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26309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26310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26311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26312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26313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26314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26315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26316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26317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26318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26319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26320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26321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26322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26323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26324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26325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26326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26327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26328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26329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26330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26331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26332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26333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26334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26335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26336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26337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26338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26339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26340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26341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26342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26343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26344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26345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26346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26347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26348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26349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26350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26351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26352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26353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26354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26355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26356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26357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26358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26359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26360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26361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26362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26363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26364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26365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26366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26367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26368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26369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26370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26371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26372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26373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26374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26375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26376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26377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26378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26379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26380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26381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26382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26383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26384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26385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26386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26387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26388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26389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26390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26391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26392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26393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26394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26395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26396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26397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26398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26399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26400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26401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26402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26403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26404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26405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26406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26407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26408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26409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26410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26411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26412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26413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26414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26415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26416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26417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26418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26419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26420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26421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26422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26423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26424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26425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26426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26427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26428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26429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26430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26431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26432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26433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26434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26435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26436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26437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26438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26439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26440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26441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26442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26443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26444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26445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26446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26447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26448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26449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26450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26451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26452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26453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26454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26455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26456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26457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26458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26459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26460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26461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26462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26463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26464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26465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26466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26467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26468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26469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26470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26471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26472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26473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26474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26475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26476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26477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26478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26479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26480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26481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26482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26483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26484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26485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26486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26487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26488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26489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26490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26491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26492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26493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26494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26495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26496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26497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26498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26499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26500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26501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26502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26503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26504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26505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26506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26507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26508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26509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26510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26511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26512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26513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26514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26515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26516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26517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26518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26519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26520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26521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26522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26523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26524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26525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26526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26527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26528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26529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26530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26531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26532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26533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26534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26535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26536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26537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26538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26539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26540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26541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26542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26543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26544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26545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26546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26547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26548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26549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26550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26551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26552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26553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26554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26555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26556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26557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26558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26559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26560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26561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26562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26563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26564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26565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26566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26567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26568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26569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26570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26571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26572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26573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26574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26575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26576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26577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26578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26579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26580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26581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26582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26583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26584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26585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26586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26587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26588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26589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26590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26591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26592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26593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26594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26595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26596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26597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26598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26599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26600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26601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26602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26603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26604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26605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26606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26607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26608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26609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26610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26611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26612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26613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26614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26615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26616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26617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26618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26619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26620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26621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26622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26623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26624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26625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26626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26627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26628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26629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26630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26631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26632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26633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26634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26635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26636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26637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26638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26639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26640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26641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26642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26643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26644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26645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26646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26647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26648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26649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26650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26651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26652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26653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26654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26655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26656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26657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26658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26659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26660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26661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26662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26663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26664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26665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26666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26667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26668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26669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26670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26671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26672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26673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26674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26675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26676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26677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26678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26679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26680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26681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26682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26683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26684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26685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26686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26687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26688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26689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26690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26691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26692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26693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26694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26695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26696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26697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26698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26699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26700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26701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26702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26703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26704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26705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26706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26707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26708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26709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26710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26711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26712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26713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26714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26715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26716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26717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26718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26719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26720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26721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26722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26723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26724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26725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26726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26727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26728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26729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26730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26731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26732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26733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26734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26735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26736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26737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26738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26739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26740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26741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26742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26743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26744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26745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26746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26747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26748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26749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26750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26751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26752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26753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26754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26755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26756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26757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26758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26759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26760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26761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26762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26763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26764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26765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26766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26767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26768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26769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26770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26771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26772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26773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26774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26775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26776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26777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26778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26779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26780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26781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26782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26783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26784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26785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26786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26787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26788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26789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26790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26791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26792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26793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26794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26795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26796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26797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26798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26799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26800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26801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26802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26803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26804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26805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26806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26807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26808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26809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26810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26811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26812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26813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26814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26815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26816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26817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26818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26819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26820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26821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26822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26823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26824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26825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26826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26827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26828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26829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26830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26831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26832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26833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26834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26835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26836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26837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26838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26839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26840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26841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26842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26843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26844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26845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26846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26847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26848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26849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26850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26851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26852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26853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26854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26855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26856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26857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26858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26859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26860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26861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26862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26863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26864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26865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26866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26867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26868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26869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26870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26871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26872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26873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26874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26875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26876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26877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26878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26879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26880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26881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26882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26883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26884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26885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26886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26887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26888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26889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26890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26891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26892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26893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26894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26895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26896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26897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26898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26899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26900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26901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26902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26903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26904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26905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26906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26907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26908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26909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26910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26911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26912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26913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26914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26915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26916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26917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26918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26919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26920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26921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26922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26923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26924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26925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26926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26927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26928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26929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26930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26931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26932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26933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26934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26935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26936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26937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26938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26939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26940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26941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26942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26943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26944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26945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26946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26947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26948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26949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26950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26951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26952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26953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26954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26955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26956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26957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26958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26959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26960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26961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26962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26963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26964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26965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26966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26967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26968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26969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26970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26971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26972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26973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26974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26975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26976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26977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26978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26979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26980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26981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26982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26983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26984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26985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26986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26987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26988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26989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26990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26991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26992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26993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26994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26995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26996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26997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26998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26999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27000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27001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27002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27003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27004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27005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27006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27007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27008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27009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27010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27011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27012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27013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27014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27015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27016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27017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27018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27019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27020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27021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27022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27023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27024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27025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27026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27027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27028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27029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27030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27031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27032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27033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27034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27035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27036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27037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27038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27039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27040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27041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27042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27043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27044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27045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27046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27047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27048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27049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27050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27051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27052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27053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27054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27055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27056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27057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27058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27059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27060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27061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27062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27063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27064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27065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27066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27067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27068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27069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27070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27071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27072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27073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27074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27075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27076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27077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27078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27079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27080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27081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27082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27083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27084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27085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27086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27087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27088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27089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27090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27091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27092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27093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27094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27095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27096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27097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27098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27099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27100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27101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27102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27103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27104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27105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27106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27107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27108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27109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27110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27111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27112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27113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27114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27115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27116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27117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27118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27119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27120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27121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27122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27123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27124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27125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27126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27127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27128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27129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27130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27131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27132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27133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27134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27135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27136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27137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27138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27139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27140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27141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27142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27143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27144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27145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27146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27147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27148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27149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27150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27151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27152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27153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27154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27155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27156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27157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27158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27159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27160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27161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27162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27163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27164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27165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27166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27167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27168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27169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27170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27171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27172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27173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27174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27175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27176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27177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27178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27179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27180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27181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27182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27183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27184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27185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27186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27187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27188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27189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27190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27191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27192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27193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27194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27195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27196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27197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27198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27199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27200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27201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27202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27203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27204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27205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27206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27207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27208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27209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27210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27211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27212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27213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27214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27215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27216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27217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27218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27219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27220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27221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27222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27223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27224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27225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27226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27227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27228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27229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27230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27231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27232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27233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27234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27235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27236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27237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27238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27239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27240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27241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27242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27243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27244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27245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27246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27247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27248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27249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27250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27251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27252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27253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27254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27255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27256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27257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27258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27259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27260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27261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27262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27263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27264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27265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27266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27267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27268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27269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27270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27271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27272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27273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27274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27275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27276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27277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27278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27279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27280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27281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27282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27283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27284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27285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27286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27287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27288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27289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27290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27291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27292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27293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27294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27295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27296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27297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27298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27299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27300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27301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27302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27303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27304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27305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27306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27307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27308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27309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27310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27311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27312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27313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27314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27315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27316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27317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27318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27319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27320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27321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27322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27323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27324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27325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27326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27327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27328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27329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27330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27331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27332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27333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27334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27335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27336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27337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27338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27339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27340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27341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27342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27343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27344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27345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27346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27347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27348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27349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27350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27351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27352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27353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27354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27355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27356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27357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27358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27359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27360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27361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27362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27363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27364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27365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27366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27367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27368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27369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27370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27371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27372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27373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27374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27375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27376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27377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27378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27379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27380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27381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27382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27383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27384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27385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27386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27387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27388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27389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27390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27391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27392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27393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27394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27395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27396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27397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27398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27399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27400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27401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27402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27403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27404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27405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27406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27407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27408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27409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27410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27411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27412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27413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27414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27415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27416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27417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27418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27419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27420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27421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27422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27423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27424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27425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27426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27427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27428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27429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27430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27431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27432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27433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27434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27435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27436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27437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27438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27439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27440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27441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27442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27443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27444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27445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27446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27447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27448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27449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27450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27451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27452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27453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27454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27455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27456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27457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27458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27459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27460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27461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27462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27463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27464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27465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27466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27467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27468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27469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27470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27471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27472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27473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27474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27475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27476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27477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27478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27479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27480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27481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27482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27483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27484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27485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27486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27487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27488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27489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27490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27491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27492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27493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27494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27495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27496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27497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27498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27499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27500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27501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27502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27503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27504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27505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27506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27507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27508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27509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27510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27511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27512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27513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27514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27515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27516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27517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27518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27519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27520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27521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27522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27523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27524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27525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27526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27527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27528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27529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27530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27531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27532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27533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27534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27535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27536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27537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27538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27539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27540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27541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27542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27543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27544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27545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27546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27547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27548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27549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27550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27551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27552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27553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27554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27555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27556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27557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27558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27559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27560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27561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27562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27563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27564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27565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27566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27567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27568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27569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27570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27571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27572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27573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27574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27575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27576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27577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27578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27579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27580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27581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27582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27583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27584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27585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27586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27587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27588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27589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27590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27591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27592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27593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27594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27595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27596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27597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27598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27599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27600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27601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27602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27603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27604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27605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27606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27607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27608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27609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27610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27611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27612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27613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27614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27615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27616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27617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27618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27619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27620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27621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27622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27623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27624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27625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27626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27627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27628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27629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27630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27631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27632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27633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27634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27635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27636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27637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27638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27639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27640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27641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27642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27643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27644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27645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27646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27647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27648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27649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27650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27651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27652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27653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27654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27655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27656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27657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27658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27659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27660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27661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27662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27663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27664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27665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27666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27667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27668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27669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27670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27671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27672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27673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27674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27675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27676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27677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27678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27679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27680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27681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27682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27683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27684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27685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27686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27687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27688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27689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27690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27691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27692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27693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27694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27695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27696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27697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27698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27699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27700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27701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27702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27703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27704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27705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27706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27707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27708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27709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27710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27711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27712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27713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27714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27715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27716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27717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27718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27719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27720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27721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27722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27723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27724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27725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27726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27727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27728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27729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27730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27731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27732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27733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27734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27735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27736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27737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27738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27739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27740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27741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27742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27743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27744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27745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27746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27747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27748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27749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27750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27751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27752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27753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27754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27755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27756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27757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27758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27759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27760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27761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27762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27763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27764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27765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27766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27767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27768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27769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27770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27771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27772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27773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27774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27775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27776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27777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27778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27779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27780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27781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27782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27783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27784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27785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27786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27787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27788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27789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27790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27791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27792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27793</v>
      </c>
      <c r="I3105" s="1">
        <f>+Territorio[[#This Row],[id]]</f>
        <v>3095</v>
      </c>
    </row>
    <row r="3106" spans="2:9" x14ac:dyDescent="0.25">
      <c r="B3106">
        <v>3096</v>
      </c>
      <c r="C3106" s="1" t="s">
        <v>27794</v>
      </c>
      <c r="D3106" s="1" t="s">
        <v>27795</v>
      </c>
      <c r="E3106" s="1" t="s">
        <v>22184</v>
      </c>
      <c r="F3106" s="1" t="s">
        <v>27795</v>
      </c>
      <c r="G3106" s="1" t="s">
        <v>43</v>
      </c>
      <c r="H3106" s="1" t="s">
        <v>27796</v>
      </c>
      <c r="I3106" s="1">
        <f>+Territorio[[#This Row],[id]]</f>
        <v>3096</v>
      </c>
    </row>
    <row r="3107" spans="2:9" x14ac:dyDescent="0.25">
      <c r="B3107">
        <v>3097</v>
      </c>
      <c r="C3107" s="1" t="s">
        <v>27797</v>
      </c>
      <c r="D3107" s="1" t="s">
        <v>27798</v>
      </c>
      <c r="E3107" s="1" t="s">
        <v>22184</v>
      </c>
      <c r="F3107" s="1" t="s">
        <v>27798</v>
      </c>
      <c r="G3107" s="1" t="s">
        <v>43</v>
      </c>
      <c r="H3107" s="1" t="s">
        <v>27799</v>
      </c>
      <c r="I3107" s="1">
        <f>+Territorio[[#This Row],[id]]</f>
        <v>3097</v>
      </c>
    </row>
    <row r="3108" spans="2:9" x14ac:dyDescent="0.25">
      <c r="B3108">
        <v>3098</v>
      </c>
      <c r="C3108" s="1" t="s">
        <v>27800</v>
      </c>
      <c r="D3108" s="1" t="s">
        <v>27801</v>
      </c>
      <c r="E3108" s="1" t="s">
        <v>22184</v>
      </c>
      <c r="F3108" s="1" t="s">
        <v>27801</v>
      </c>
      <c r="G3108" s="1" t="s">
        <v>43</v>
      </c>
      <c r="H3108" s="1" t="s">
        <v>27802</v>
      </c>
      <c r="I3108" s="1">
        <f>+Territorio[[#This Row],[id]]</f>
        <v>3098</v>
      </c>
    </row>
    <row r="3109" spans="2:9" x14ac:dyDescent="0.25">
      <c r="B3109">
        <v>3099</v>
      </c>
      <c r="C3109" s="1" t="s">
        <v>27803</v>
      </c>
      <c r="D3109" s="1" t="s">
        <v>27804</v>
      </c>
      <c r="E3109" s="1" t="s">
        <v>22184</v>
      </c>
      <c r="F3109" s="1" t="s">
        <v>27804</v>
      </c>
      <c r="G3109" s="1" t="s">
        <v>43</v>
      </c>
      <c r="H3109" s="1" t="s">
        <v>27805</v>
      </c>
      <c r="I3109" s="1">
        <f>+Territorio[[#This Row],[id]]</f>
        <v>3099</v>
      </c>
    </row>
    <row r="3110" spans="2:9" x14ac:dyDescent="0.25">
      <c r="B3110">
        <v>3100</v>
      </c>
      <c r="C3110" s="1" t="s">
        <v>27806</v>
      </c>
      <c r="D3110" s="1" t="s">
        <v>27807</v>
      </c>
      <c r="E3110" s="1" t="s">
        <v>22184</v>
      </c>
      <c r="F3110" s="1" t="s">
        <v>27807</v>
      </c>
      <c r="G3110" s="1" t="s">
        <v>43</v>
      </c>
      <c r="H3110" s="1" t="s">
        <v>27808</v>
      </c>
      <c r="I3110" s="1">
        <f>+Territorio[[#This Row],[id]]</f>
        <v>3100</v>
      </c>
    </row>
    <row r="3111" spans="2:9" x14ac:dyDescent="0.25">
      <c r="B3111">
        <v>3101</v>
      </c>
      <c r="C3111" s="1" t="s">
        <v>27809</v>
      </c>
      <c r="D3111" s="1" t="s">
        <v>27810</v>
      </c>
      <c r="E3111" s="1" t="s">
        <v>22184</v>
      </c>
      <c r="F3111" s="1" t="s">
        <v>27810</v>
      </c>
      <c r="G3111" s="1" t="s">
        <v>43</v>
      </c>
      <c r="H3111" s="1" t="s">
        <v>27811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x14ac:dyDescent="0.2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x14ac:dyDescent="0.25">
      <c r="A80">
        <v>70</v>
      </c>
      <c r="B80" s="1" t="s">
        <v>27812</v>
      </c>
      <c r="C80" s="1" t="s">
        <v>27813</v>
      </c>
      <c r="D80" s="1" t="s">
        <v>27814</v>
      </c>
      <c r="E80" s="1" t="s">
        <v>27815</v>
      </c>
      <c r="F80" s="1">
        <f>+unidad_medida[[#This Row],[id]]</f>
        <v>70</v>
      </c>
    </row>
    <row r="81" spans="1:6" x14ac:dyDescent="0.25">
      <c r="A81">
        <v>71</v>
      </c>
      <c r="B81" s="1" t="s">
        <v>27816</v>
      </c>
      <c r="C81" s="1" t="s">
        <v>22297</v>
      </c>
      <c r="D81" s="1" t="s">
        <v>27814</v>
      </c>
      <c r="E81" s="1" t="s">
        <v>27817</v>
      </c>
      <c r="F81" s="1">
        <f>+unidad_medida[[#This Row],[id]]</f>
        <v>71</v>
      </c>
    </row>
    <row r="82" spans="1:6" x14ac:dyDescent="0.25">
      <c r="A82">
        <v>72</v>
      </c>
      <c r="B82" s="1" t="s">
        <v>27990</v>
      </c>
      <c r="C82" s="1" t="s">
        <v>27991</v>
      </c>
      <c r="D82" s="1" t="s">
        <v>6240</v>
      </c>
      <c r="E82" s="1" t="s">
        <v>27992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27818</v>
      </c>
      <c r="J106" s="1" t="s">
        <v>27819</v>
      </c>
      <c r="K106" s="1" t="s">
        <v>27820</v>
      </c>
      <c r="L106" s="1" t="s">
        <v>27821</v>
      </c>
      <c r="M106" s="1" t="s">
        <v>27822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27823</v>
      </c>
      <c r="J107" s="1" t="s">
        <v>27824</v>
      </c>
      <c r="K107" s="1" t="s">
        <v>27825</v>
      </c>
      <c r="L107" s="1" t="s">
        <v>27826</v>
      </c>
      <c r="M107" s="1" t="s">
        <v>27827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27828</v>
      </c>
      <c r="J119" s="1" t="s">
        <v>27829</v>
      </c>
      <c r="K119" s="1" t="s">
        <v>27830</v>
      </c>
      <c r="L119" s="1" t="s">
        <v>27831</v>
      </c>
      <c r="M119" s="1" t="s">
        <v>27832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27833</v>
      </c>
      <c r="J120" s="1" t="s">
        <v>27834</v>
      </c>
      <c r="K120" s="1" t="s">
        <v>27835</v>
      </c>
      <c r="L120" s="1" t="s">
        <v>27836</v>
      </c>
      <c r="M120" s="1" t="s">
        <v>27837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27838</v>
      </c>
      <c r="J121" s="1" t="s">
        <v>27839</v>
      </c>
      <c r="K121" s="1" t="s">
        <v>27840</v>
      </c>
      <c r="L121" s="1" t="s">
        <v>27841</v>
      </c>
      <c r="M121" s="1" t="s">
        <v>27842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27843</v>
      </c>
      <c r="J122" s="1" t="s">
        <v>27844</v>
      </c>
      <c r="K122" s="1" t="s">
        <v>27845</v>
      </c>
      <c r="L122" s="1" t="s">
        <v>27846</v>
      </c>
      <c r="M122" s="1" t="s">
        <v>27847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27848</v>
      </c>
      <c r="J123" s="1" t="s">
        <v>27849</v>
      </c>
      <c r="K123" s="1" t="s">
        <v>27850</v>
      </c>
      <c r="L123" s="1" t="s">
        <v>27851</v>
      </c>
      <c r="M123" s="1" t="s">
        <v>27852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27853</v>
      </c>
      <c r="J208" s="1" t="s">
        <v>27854</v>
      </c>
      <c r="K208" s="1" t="s">
        <v>27855</v>
      </c>
      <c r="L208" s="1" t="s">
        <v>27856</v>
      </c>
      <c r="M208" s="1" t="s">
        <v>27857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27858</v>
      </c>
      <c r="J209" s="1" t="s">
        <v>27859</v>
      </c>
      <c r="K209" s="1" t="s">
        <v>27860</v>
      </c>
      <c r="L209" s="1" t="s">
        <v>27861</v>
      </c>
      <c r="M209" s="1" t="s">
        <v>27862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27863</v>
      </c>
      <c r="J210" s="1" t="s">
        <v>27864</v>
      </c>
      <c r="K210" s="1" t="s">
        <v>27865</v>
      </c>
      <c r="L210" s="1" t="s">
        <v>27866</v>
      </c>
      <c r="M210" s="1" t="s">
        <v>27867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27868</v>
      </c>
      <c r="J211" s="1" t="s">
        <v>27869</v>
      </c>
      <c r="K211" s="1" t="s">
        <v>27870</v>
      </c>
      <c r="L211" s="1" t="s">
        <v>27871</v>
      </c>
      <c r="M211" s="1" t="s">
        <v>27872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2021-05-26T14:49:30Z</dcterms:modified>
</cp:coreProperties>
</file>