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364DFB3C-BE9A-443B-981B-3AE0A4132793}"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6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2" i="13" l="1"/>
  <c r="N32" i="13"/>
  <c r="P32" i="13"/>
  <c r="Q32" i="13"/>
  <c r="R32" i="13"/>
  <c r="S32" i="13"/>
  <c r="T32" i="13" s="1"/>
  <c r="U32" i="13"/>
  <c r="W32" i="13"/>
  <c r="X32" i="13"/>
  <c r="AA32" i="13"/>
  <c r="AB32" i="13"/>
  <c r="AC32" i="13"/>
  <c r="AD32" i="13"/>
  <c r="AE32" i="13"/>
  <c r="AF32" i="13"/>
  <c r="AG32" i="13"/>
  <c r="AH32" i="13"/>
  <c r="AI32" i="13"/>
  <c r="AJ32" i="13"/>
  <c r="AK32" i="13"/>
  <c r="AL32" i="13"/>
  <c r="Z32" i="13" s="1"/>
  <c r="AM32" i="13"/>
  <c r="AN32" i="13"/>
  <c r="AO32" i="13"/>
  <c r="AP32" i="13"/>
  <c r="AQ32" i="13"/>
  <c r="AK33" i="13" l="1"/>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M33" i="13"/>
  <c r="S33" i="13" s="1"/>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M23" i="13"/>
  <c r="AK31" i="13"/>
  <c r="W31" i="13"/>
  <c r="U31" i="13"/>
  <c r="Q31" i="13"/>
  <c r="M31" i="13"/>
  <c r="S31" i="13" s="1"/>
  <c r="T31" i="13" s="1"/>
  <c r="A31" i="13"/>
  <c r="AO30" i="13"/>
  <c r="AO31" i="13" s="1"/>
  <c r="AK30" i="13"/>
  <c r="AC30" i="13"/>
  <c r="AC31" i="13" s="1"/>
  <c r="AP31" i="13" s="1"/>
  <c r="X30" i="13"/>
  <c r="X31" i="13" s="1"/>
  <c r="W30" i="13"/>
  <c r="U30" i="13"/>
  <c r="Q30" i="13"/>
  <c r="AI30" i="13"/>
  <c r="M30" i="13"/>
  <c r="S30" i="13" s="1"/>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M29" i="13"/>
  <c r="S29" i="13" s="1"/>
  <c r="T29" i="13" s="1"/>
  <c r="A29" i="13"/>
  <c r="M26" i="13"/>
  <c r="S26" i="13" s="1"/>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M27" i="13"/>
  <c r="S27" i="13" s="1"/>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M28" i="13"/>
  <c r="S28" i="13" s="1"/>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Q30" i="13" l="1"/>
  <c r="R31" i="13"/>
  <c r="AQ31" i="13" s="1"/>
  <c r="AL31" i="13"/>
  <c r="Z31" i="13" s="1"/>
  <c r="Z30" i="13"/>
  <c r="AQ29" i="13"/>
  <c r="P30" i="13"/>
  <c r="AP30" i="13"/>
  <c r="AG30" i="13" l="1"/>
  <c r="P31" i="13"/>
  <c r="AG31" i="13" s="1"/>
  <c r="M25" i="13" l="1"/>
  <c r="M24" i="13"/>
  <c r="S24" i="13" s="1"/>
  <c r="T24" i="13" s="1"/>
  <c r="M22" i="13"/>
  <c r="S22" i="13" s="1"/>
  <c r="T22" i="13" s="1"/>
  <c r="M21" i="13"/>
  <c r="M20" i="13"/>
  <c r="M19" i="13"/>
  <c r="S19" i="13" s="1"/>
  <c r="T19" i="13" s="1"/>
  <c r="M18" i="13"/>
  <c r="S18" i="13" s="1"/>
  <c r="T18" i="13" s="1"/>
  <c r="M17" i="13"/>
  <c r="M16" i="13"/>
  <c r="M15" i="13"/>
  <c r="M14" i="13"/>
  <c r="M13" i="13"/>
  <c r="M12" i="13"/>
  <c r="M11" i="13"/>
  <c r="M10" i="13"/>
  <c r="M9" i="13"/>
  <c r="M8" i="13"/>
  <c r="M7" i="13"/>
  <c r="M6" i="13"/>
  <c r="M5" i="13"/>
  <c r="M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15" i="13" l="1"/>
  <c r="AC18" i="13"/>
  <c r="AP17" i="13"/>
  <c r="AP16" i="13"/>
  <c r="AL8" i="13"/>
  <c r="Z7" i="13"/>
  <c r="AQ16" i="13" l="1"/>
  <c r="AP18" i="13"/>
  <c r="AC19" i="13"/>
  <c r="Z8" i="13"/>
  <c r="AL9" i="13"/>
  <c r="AQ17" i="13" l="1"/>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<sst xmlns="http://schemas.openxmlformats.org/spreadsheetml/2006/main" count="43966" uniqueCount="13819">
  <si>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</si>
  <si>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</si>
  <si>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</si>
  <si>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</si>
  <si>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</si>
  <si>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</si>
  <si>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</si>
  <si>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</si>
  <si>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</si>
  <si>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</si>
  <si>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</si>
  <si>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</si>
  <si>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</si>
  <si>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</si>
  <si>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</si>
  <si>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</si>
  <si>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</si>
  <si>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</si>
  <si>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</si>
  <si>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</si>
  <si>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</si>
  <si>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</si>
  <si>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</si>
  <si>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</si>
  <si>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</si>
  <si>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</si>
  <si>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</si>
  <si>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</si>
  <si>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</si>
  <si>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</si>
  <si>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</si>
  <si>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</si>
  <si>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</si>
  <si>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</si>
  <si>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</si>
  <si>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</si>
  <si>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</si>
  <si>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</si>
  <si>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</si>
  <si>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</si>
  <si>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</si>
  <si>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</si>
  <si>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</si>
  <si>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</si>
  <si>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</si>
  <si>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</si>
  <si>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</si>
  <si>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</si>
  <si>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</si>
  <si>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</si>
  <si>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</si>
  <si>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</si>
  <si>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</si>
  <si>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</si>
  <si>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</si>
  <si>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</si>
  <si>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</si>
  <si>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</si>
  <si>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</si>
  <si>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</si>
  <si>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</si>
  <si>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</si>
  <si>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</si>
  <si>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</si>
  <si>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</si>
  <si>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</si>
  <si>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</si>
  <si>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</si>
  <si>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</si>
  <si>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</si>
  <si>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</si>
  <si>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</si>
  <si>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</si>
  <si>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</si>
  <si>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</si>
  <si>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</si>
  <si>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</si>
  <si>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</si>
  <si>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</si>
  <si>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</si>
  <si>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</si>
  <si>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</si>
  <si>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</si>
  <si>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</si>
  <si>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</si>
  <si>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</si>
  <si>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</si>
  <si>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</si>
  <si>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</si>
  <si>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</si>
  <si>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</si>
  <si>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</si>
  <si>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</si>
  <si>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</si>
  <si>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</si>
  <si>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</si>
  <si>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</si>
  <si>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</si>
  <si>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</si>
  <si>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</si>
  <si>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</si>
  <si>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</si>
  <si>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</si>
  <si>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</si>
  <si>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</si>
  <si>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</si>
  <si>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</si>
  <si>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</si>
  <si>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</si>
  <si>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</si>
  <si>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</si>
  <si>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</si>
  <si>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</si>
  <si>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</si>
  <si>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</si>
  <si>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</si>
  <si>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</si>
  <si>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</si>
  <si>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</si>
  <si>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</si>
  <si>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</si>
  <si>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</si>
  <si>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</si>
  <si>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</si>
  <si>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</si>
  <si>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</si>
  <si>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</si>
  <si>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</si>
  <si>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</si>
  <si>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</si>
  <si>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</si>
  <si>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</si>
  <si>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</si>
  <si>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</si>
  <si>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</si>
  <si>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</si>
  <si>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</si>
  <si>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</si>
  <si>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</si>
  <si>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</si>
  <si>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</si>
  <si>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</si>
  <si>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</si>
  <si>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</si>
  <si>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</si>
  <si>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</si>
  <si>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</si>
  <si>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</si>
  <si>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</si>
  <si>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</si>
  <si>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</si>
  <si>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</si>
  <si>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</si>
  <si>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</si>
  <si>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</si>
  <si>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</si>
  <si>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</si>
  <si>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</si>
  <si>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</si>
  <si>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</si>
  <si>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</si>
  <si>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</si>
  <si>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</si>
  <si>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</si>
  <si>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</si>
  <si>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</si>
  <si>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</si>
  <si>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</si>
  <si>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</si>
  <si>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</si>
  <si>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</si>
  <si>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</si>
  <si>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</si>
  <si>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</si>
  <si>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</si>
  <si>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</si>
  <si>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</si>
  <si>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</si>
  <si>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</si>
  <si>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</si>
  <si>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</si>
  <si>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</si>
  <si>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</si>
  <si>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</si>
  <si>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</si>
  <si>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</si>
  <si>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</si>
  <si>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</si>
  <si>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</si>
  <si>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</si>
  <si>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</si>
  <si>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</si>
  <si>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</si>
  <si>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</si>
  <si>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</si>
  <si>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</si>
  <si>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</si>
  <si>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</si>
  <si>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</si>
  <si>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</si>
  <si>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</si>
  <si>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</si>
  <si>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</si>
  <si>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</si>
  <si>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</si>
  <si>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</si>
  <si>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</si>
  <si>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</si>
  <si>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</si>
  <si>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</si>
  <si>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</si>
  <si>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</si>
  <si>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</si>
  <si>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</si>
  <si>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</si>
  <si>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</si>
  <si>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</si>
  <si>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</si>
  <si>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</si>
  <si>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</si>
  <si>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</si>
  <si>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</si>
  <si>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</si>
  <si>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</si>
  <si>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</si>
  <si>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</si>
  <si>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</si>
  <si>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</si>
  <si>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</si>
  <si>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</si>
  <si>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</si>
  <si>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</si>
  <si>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</si>
  <si>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</si>
  <si>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</si>
  <si>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</si>
  <si>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</si>
  <si>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</si>
  <si>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</si>
  <si>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</si>
  <si>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</si>
  <si>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</si>
  <si>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</si>
  <si>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</si>
  <si>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</si>
  <si>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</si>
  <si>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</si>
  <si>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</si>
  <si>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</si>
  <si>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</si>
  <si>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</si>
  <si>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</si>
  <si>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</si>
  <si>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</si>
  <si>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</si>
  <si>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</si>
  <si>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</si>
  <si>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</si>
  <si>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</si>
  <si>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</si>
  <si>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</si>
  <si>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</si>
  <si>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</si>
  <si>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</si>
  <si>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</si>
  <si>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</si>
  <si>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</si>
  <si>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</si>
  <si>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</si>
  <si>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</si>
  <si>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</si>
  <si>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</si>
  <si>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</si>
  <si>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</si>
  <si>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</si>
  <si>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</si>
  <si>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</si>
  <si>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</si>
  <si>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</si>
  <si>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</si>
  <si>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</si>
  <si>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</si>
  <si>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</si>
  <si>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</si>
  <si>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</si>
  <si>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</si>
  <si>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</si>
  <si>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</si>
  <si>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</si>
  <si>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</si>
  <si>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</si>
  <si>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</si>
  <si>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</si>
  <si>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</si>
  <si>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</si>
  <si>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</si>
  <si>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</si>
  <si>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</si>
  <si>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</si>
  <si>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</si>
  <si>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</si>
  <si>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</si>
  <si>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</si>
  <si>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</si>
  <si>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</si>
  <si>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</si>
  <si>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</si>
  <si>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</si>
  <si>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</si>
  <si>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</si>
  <si>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</si>
  <si>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</si>
  <si>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</si>
  <si>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</si>
  <si>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</si>
  <si>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</si>
  <si>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</si>
  <si>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</si>
  <si>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</si>
  <si>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</si>
  <si>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</si>
  <si>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</si>
  <si>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</si>
  <si>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</si>
  <si>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</si>
  <si>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</si>
  <si>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</si>
  <si>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</si>
  <si>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</si>
  <si>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</si>
  <si>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</si>
  <si>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</si>
  <si>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</si>
  <si>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</si>
  <si>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</si>
  <si>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</si>
  <si>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</si>
  <si>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</si>
  <si>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</si>
  <si>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</si>
  <si>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</si>
  <si>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</si>
  <si>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</si>
  <si>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</si>
  <si>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</si>
  <si>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</si>
  <si>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</si>
  <si>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</si>
  <si>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</si>
  <si>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</si>
  <si>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</si>
  <si>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</si>
  <si>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</si>
  <si>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</si>
  <si>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</si>
  <si>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</si>
  <si>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</si>
  <si>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</si>
  <si>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</si>
  <si>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</si>
  <si>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</si>
  <si>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</si>
  <si>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</si>
  <si>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</si>
  <si>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</si>
  <si>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</si>
  <si>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</si>
  <si>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</si>
  <si>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</si>
  <si>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</si>
  <si>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</si>
  <si>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</si>
  <si>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</si>
  <si>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</si>
  <si>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</si>
  <si>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</si>
  <si>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</si>
  <si>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</si>
  <si>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</si>
  <si>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</si>
  <si>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</si>
  <si>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</si>
  <si>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</si>
  <si>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</si>
  <si>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</si>
  <si>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</si>
  <si>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</si>
  <si>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</si>
  <si>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</si>
  <si>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</si>
  <si>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</si>
  <si>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</si>
  <si>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</si>
  <si>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</si>
  <si>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</si>
  <si>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</si>
  <si>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</si>
  <si>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</si>
  <si>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</si>
  <si>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</si>
  <si>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</si>
  <si>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</si>
  <si>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</si>
  <si>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</si>
  <si>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</si>
  <si>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</si>
  <si>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</si>
  <si>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</si>
  <si>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</si>
  <si>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</si>
  <si>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</si>
  <si>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</si>
  <si>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</si>
  <si>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</si>
  <si>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</si>
  <si>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</si>
  <si>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</si>
  <si>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</si>
  <si>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</si>
  <si>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</si>
  <si>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</si>
  <si>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</si>
  <si>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</si>
  <si>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</si>
  <si>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</si>
  <si>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</si>
  <si>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</si>
  <si>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</si>
  <si>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</si>
  <si>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</si>
  <si>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</si>
  <si>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</si>
  <si>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</si>
  <si>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</si>
  <si>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</si>
  <si>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</si>
  <si>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</si>
  <si>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</si>
  <si>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</si>
  <si>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</si>
  <si>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</si>
  <si>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</si>
  <si>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</si>
  <si>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</si>
  <si>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</si>
  <si>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</si>
  <si>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</si>
  <si>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</si>
  <si>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</si>
  <si>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</si>
  <si>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</si>
  <si>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</si>
  <si>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</si>
  <si>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</si>
  <si>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</si>
  <si>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</si>
  <si>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</si>
  <si>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</si>
  <si>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</si>
  <si>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</si>
  <si>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</si>
  <si>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</si>
  <si>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</si>
  <si>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</si>
  <si>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</si>
  <si>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</si>
  <si>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</si>
  <si>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</si>
  <si>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</si>
  <si>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</si>
  <si>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</si>
  <si>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</si>
  <si>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</si>
  <si>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</si>
  <si>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</si>
  <si>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</si>
  <si>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</si>
  <si>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</si>
  <si>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</si>
  <si>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</si>
  <si>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</si>
  <si>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</si>
  <si>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</si>
  <si>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</si>
  <si>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</si>
  <si>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</si>
  <si>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</si>
  <si>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</si>
  <si>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</si>
  <si>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</si>
  <si>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</si>
  <si>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</si>
  <si>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</si>
  <si>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</si>
  <si>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</si>
  <si>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</si>
  <si>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</si>
  <si>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</si>
  <si>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</si>
  <si>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</si>
  <si>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</si>
  <si>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</si>
  <si>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</si>
  <si>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</si>
  <si>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</si>
  <si>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</si>
  <si>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</si>
  <si>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</si>
  <si>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</si>
  <si>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</si>
  <si>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</si>
  <si>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</si>
  <si>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</si>
  <si>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</si>
  <si>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</si>
  <si>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</si>
  <si>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</si>
  <si>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</si>
  <si>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</si>
  <si>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</si>
  <si>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</si>
  <si>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</si>
  <si>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</si>
  <si>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</si>
  <si>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</si>
  <si>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</si>
  <si>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</si>
  <si>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</si>
  <si>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</si>
  <si>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</si>
  <si>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</si>
  <si>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</si>
  <si>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</si>
  <si>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</si>
  <si>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</si>
  <si>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</si>
  <si>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</si>
  <si>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</si>
  <si>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</si>
  <si>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</si>
  <si>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</si>
  <si>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</si>
  <si>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</si>
  <si>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</si>
  <si>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</si>
  <si>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</si>
  <si>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</si>
  <si>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</si>
  <si>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</si>
  <si>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</si>
  <si>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</si>
  <si>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</si>
  <si>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</si>
  <si>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</si>
  <si>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</si>
  <si>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</si>
  <si>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</si>
  <si>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</si>
  <si>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</si>
  <si>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</si>
  <si>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</si>
  <si>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</si>
  <si>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</si>
  <si>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</si>
  <si>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</si>
  <si>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</si>
  <si>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</si>
  <si>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</si>
  <si>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</si>
  <si>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</si>
  <si>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</si>
  <si>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</si>
  <si>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</si>
  <si>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</si>
  <si>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</si>
  <si>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</si>
  <si>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</si>
  <si>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</si>
  <si>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</si>
  <si>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</si>
  <si>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</si>
  <si>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</si>
  <si>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</si>
  <si>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</si>
  <si>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</si>
  <si>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</si>
  <si>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</si>
  <si>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</si>
  <si>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</si>
  <si>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</si>
  <si>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</si>
  <si>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</si>
  <si>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</si>
  <si>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</si>
  <si>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</si>
  <si>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</si>
  <si>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</si>
  <si>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</si>
  <si>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</si>
  <si>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</si>
  <si>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</si>
  <si>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</si>
  <si>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</si>
  <si>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</si>
  <si>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</si>
  <si>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</si>
  <si>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</si>
  <si>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</si>
  <si>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</si>
  <si>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</si>
  <si>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</si>
  <si>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</si>
  <si>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</si>
  <si>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</si>
  <si>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</si>
  <si>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</si>
  <si>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</si>
  <si>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</si>
  <si>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</si>
  <si>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</si>
  <si>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</si>
  <si>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</si>
  <si>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</si>
  <si>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</si>
  <si>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</si>
  <si>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</si>
  <si>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</si>
  <si>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</si>
  <si>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</si>
  <si>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</si>
  <si>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</si>
  <si>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</si>
  <si>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</si>
  <si>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</si>
  <si>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</si>
  <si>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</si>
  <si>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</si>
  <si>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</si>
  <si>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</si>
  <si>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</si>
  <si>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</si>
  <si>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</si>
  <si>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</si>
  <si>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</si>
  <si>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</si>
  <si>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</si>
  <si>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</si>
  <si>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</si>
  <si>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</si>
  <si>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</si>
  <si>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</si>
  <si>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</si>
  <si>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</si>
  <si>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</si>
  <si>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</si>
  <si>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</si>
  <si>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</si>
  <si>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</si>
  <si>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</si>
  <si>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</si>
  <si>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</si>
  <si>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</si>
  <si>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</si>
  <si>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</si>
  <si>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</si>
  <si>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</si>
  <si>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</si>
  <si>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</si>
  <si>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</si>
  <si>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</si>
  <si>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</si>
  <si>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</si>
  <si>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</si>
  <si>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</si>
  <si>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</si>
  <si>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</si>
  <si>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</si>
  <si>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</si>
  <si>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</si>
  <si>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</si>
  <si>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</si>
  <si>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</si>
  <si>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</si>
  <si>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</si>
  <si>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</si>
  <si>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</si>
  <si>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</si>
  <si>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</si>
  <si>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</si>
  <si>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</si>
  <si>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</si>
  <si>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</si>
  <si>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</si>
  <si>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</si>
  <si>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</si>
  <si>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</si>
  <si>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</si>
  <si>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</si>
  <si>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</si>
  <si>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</si>
  <si>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</si>
  <si>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</si>
  <si>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</si>
  <si>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</si>
  <si>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</si>
  <si>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</si>
  <si>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</si>
  <si>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</si>
  <si>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</si>
  <si>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</si>
  <si>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</si>
  <si>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</si>
  <si>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</si>
  <si>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</si>
  <si>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</si>
  <si>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</si>
  <si>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</si>
  <si>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</si>
  <si>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</si>
  <si>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</si>
  <si>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</si>
  <si>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</si>
  <si>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</si>
  <si>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</si>
  <si>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</si>
  <si>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</si>
  <si>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</si>
  <si>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</si>
  <si>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</si>
  <si>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</si>
  <si>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</si>
  <si>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</si>
  <si>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</si>
  <si>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</si>
  <si>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</si>
  <si>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</si>
  <si>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</si>
  <si>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</si>
  <si>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</si>
  <si>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</si>
  <si>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</si>
  <si>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</si>
  <si>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</si>
  <si>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</si>
  <si>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</si>
  <si>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</si>
  <si>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</si>
  <si>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</si>
  <si>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</si>
  <si>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</si>
  <si>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</si>
  <si>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</si>
  <si>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</si>
  <si>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</si>
  <si>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</si>
  <si>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</si>
  <si>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</si>
  <si>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</si>
  <si>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</si>
  <si>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</si>
  <si>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</si>
  <si>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</si>
  <si>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</si>
  <si>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</si>
  <si>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</si>
  <si>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</si>
  <si>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</si>
  <si>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</si>
  <si>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</si>
  <si>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</si>
  <si>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</si>
  <si>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</si>
  <si>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</si>
  <si>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</si>
  <si>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</si>
  <si>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</si>
  <si>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</si>
  <si>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</si>
  <si>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</si>
  <si>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</si>
  <si>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</si>
  <si>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</si>
  <si>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</si>
  <si>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</si>
  <si>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</si>
  <si>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</si>
  <si>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</si>
  <si>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</si>
  <si>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</si>
  <si>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</si>
  <si>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</si>
  <si>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</si>
  <si>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</si>
  <si>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</si>
  <si>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</si>
  <si>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</si>
  <si>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</si>
  <si>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</si>
  <si>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</si>
  <si>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</si>
  <si>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</si>
  <si>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</si>
  <si>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</si>
  <si>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</si>
  <si>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</si>
  <si>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</si>
  <si>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</si>
  <si>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</si>
  <si>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</si>
  <si>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</si>
  <si>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</si>
  <si>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</si>
  <si>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</si>
  <si>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</si>
  <si>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</si>
  <si>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</si>
  <si>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</si>
  <si>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</si>
  <si>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</si>
  <si>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</si>
  <si>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</si>
  <si>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</si>
  <si>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</si>
  <si>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</si>
  <si>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</si>
  <si>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</si>
  <si>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</si>
  <si>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</si>
  <si>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</si>
  <si>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</si>
  <si>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</si>
  <si>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</si>
  <si>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</si>
  <si>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</si>
  <si>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</si>
  <si>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</si>
  <si>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</si>
  <si>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</si>
  <si>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</si>
  <si>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</si>
  <si>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</si>
  <si>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</si>
  <si>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</si>
  <si>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</si>
  <si>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</si>
  <si>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</si>
  <si>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</si>
  <si>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</si>
  <si>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</si>
  <si>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</si>
  <si>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</si>
  <si>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</si>
  <si>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</si>
  <si>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</si>
  <si>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</si>
  <si>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</si>
  <si>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</si>
  <si>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</si>
  <si>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</si>
  <si>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</si>
  <si>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</si>
  <si>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</si>
  <si>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</si>
  <si>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</si>
  <si>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</si>
  <si>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</si>
  <si>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</si>
  <si>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</si>
  <si>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</si>
  <si>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</si>
  <si>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</si>
  <si>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</si>
  <si>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</si>
  <si>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</si>
  <si>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</si>
  <si>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</si>
  <si>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</si>
  <si>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</si>
  <si>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</si>
  <si>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</si>
  <si>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</si>
  <si>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</si>
  <si>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</si>
  <si>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</si>
  <si>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</si>
  <si>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</si>
  <si>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</si>
  <si>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</si>
  <si>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</si>
  <si>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</si>
  <si>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</si>
  <si>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</si>
  <si>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</si>
  <si>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</si>
  <si>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</si>
  <si>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</si>
  <si>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</si>
  <si>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</si>
  <si>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</si>
  <si>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</si>
  <si>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</si>
  <si>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</si>
  <si>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</si>
  <si>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</si>
  <si>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</si>
  <si>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</si>
  <si>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</si>
  <si>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</si>
  <si>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</si>
  <si>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</si>
  <si>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</si>
  <si>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</si>
  <si>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</si>
  <si>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</si>
  <si>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</si>
  <si>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</si>
  <si>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</si>
  <si>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</si>
  <si>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</si>
  <si>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</si>
  <si>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</si>
  <si>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</si>
  <si>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</si>
  <si>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</si>
  <si>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</si>
  <si>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</si>
  <si>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</si>
  <si>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</si>
  <si>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</si>
  <si>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</si>
  <si>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</si>
  <si>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</si>
  <si>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</si>
  <si>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</si>
  <si>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</si>
  <si>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</si>
  <si>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</si>
  <si>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</si>
  <si>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</si>
  <si>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</si>
  <si>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</si>
  <si>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</si>
  <si>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</si>
  <si>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</si>
  <si>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</si>
  <si>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</si>
  <si>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</si>
  <si>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</si>
  <si>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</si>
  <si>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</si>
  <si>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</si>
  <si>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</si>
  <si>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</si>
  <si>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</si>
  <si>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</si>
  <si>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</si>
  <si>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</si>
  <si>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</si>
  <si>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</si>
  <si>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</si>
  <si>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</si>
  <si>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</si>
  <si>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</si>
  <si>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</si>
  <si>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</si>
  <si>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</si>
  <si>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</si>
  <si>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</si>
  <si>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</si>
  <si>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</si>
  <si>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</si>
  <si>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</si>
  <si>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</si>
  <si>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</si>
  <si>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</si>
  <si>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</si>
  <si>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</si>
  <si>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</si>
  <si>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</si>
  <si>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</si>
  <si>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</si>
  <si>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</si>
  <si>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</si>
  <si>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</si>
  <si>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</si>
  <si>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</si>
  <si>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</si>
  <si>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</si>
  <si>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</si>
  <si>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</si>
  <si>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</si>
  <si>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</si>
  <si>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</si>
  <si>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</si>
  <si>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</si>
  <si>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</si>
  <si>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</si>
  <si>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</si>
  <si>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</si>
  <si>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</si>
  <si>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</si>
  <si>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</si>
  <si>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</si>
  <si>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</si>
  <si>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</si>
  <si>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</si>
  <si>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</si>
  <si>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</si>
  <si>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</si>
  <si>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</si>
  <si>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</si>
  <si>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</si>
  <si>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</si>
  <si>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</si>
  <si>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</si>
  <si>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</si>
  <si>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</si>
  <si>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</si>
  <si>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</si>
  <si>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</si>
  <si>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</si>
  <si>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</si>
  <si>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</si>
  <si>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</si>
  <si>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</si>
  <si>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</si>
  <si>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</si>
  <si>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</si>
  <si>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</si>
  <si>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</si>
  <si>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</si>
  <si>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</si>
  <si>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</si>
  <si>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</si>
  <si>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</si>
  <si>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</si>
  <si>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</si>
  <si>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</si>
  <si>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</si>
  <si>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</si>
  <si>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</si>
  <si>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</si>
  <si>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</si>
  <si>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</si>
  <si>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</si>
  <si>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</si>
  <si>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</si>
  <si>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</si>
  <si>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</si>
  <si>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</si>
  <si>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</si>
  <si>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</si>
  <si>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</si>
  <si>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</si>
  <si>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</si>
  <si>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</si>
  <si>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</si>
  <si>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</si>
  <si>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</si>
  <si>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</si>
  <si>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</si>
  <si>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</si>
  <si>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</si>
  <si>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</si>
  <si>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</si>
  <si>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</si>
  <si>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</si>
  <si>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</si>
  <si>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</si>
  <si>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</si>
  <si>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</si>
  <si>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</si>
  <si>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</si>
  <si>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</si>
  <si>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</si>
  <si>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</si>
  <si>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</si>
  <si>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</si>
  <si>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</si>
  <si>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</si>
  <si>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</si>
  <si>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</si>
  <si>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</si>
  <si>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</si>
  <si>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</si>
  <si>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</si>
  <si>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</si>
  <si>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</si>
  <si>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</si>
  <si>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</si>
  <si>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</si>
  <si>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</si>
  <si>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</si>
  <si>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</si>
  <si>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</si>
  <si>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</si>
  <si>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</si>
  <si>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</si>
  <si>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</si>
  <si>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</si>
  <si>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</si>
  <si>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</si>
  <si>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</si>
  <si>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</si>
  <si>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</si>
  <si>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</si>
  <si>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</si>
  <si>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</si>
  <si>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</si>
  <si>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</si>
  <si>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</si>
  <si>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</si>
  <si>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</si>
  <si>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</si>
  <si>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</si>
  <si>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</si>
  <si>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</si>
  <si>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</si>
  <si>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</si>
  <si>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</si>
  <si>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</si>
  <si>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</si>
  <si>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</si>
  <si>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</si>
  <si>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</si>
  <si>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</si>
  <si>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</si>
  <si>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</si>
  <si>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</si>
  <si>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</si>
  <si>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</si>
  <si>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</si>
  <si>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</si>
  <si>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</si>
  <si>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</si>
  <si>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</si>
  <si>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</si>
  <si>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</si>
  <si>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</si>
  <si>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</si>
  <si>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</si>
  <si>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</si>
  <si>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</si>
  <si>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</si>
  <si>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</si>
  <si>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</si>
  <si>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</si>
  <si>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</si>
  <si>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</si>
  <si>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</si>
  <si>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</si>
  <si>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</si>
  <si>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</si>
  <si>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</si>
  <si>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</si>
  <si>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</si>
  <si>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</si>
  <si>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</si>
  <si>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</si>
  <si>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</si>
  <si>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</si>
  <si>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</si>
  <si>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</si>
  <si>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</si>
  <si>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</si>
  <si>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</si>
  <si>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</si>
  <si>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</si>
  <si>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</si>
  <si>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</si>
  <si>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</si>
  <si>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</si>
  <si>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</si>
  <si>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</si>
  <si>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</si>
  <si>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</si>
  <si>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</si>
  <si>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</si>
  <si>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</si>
  <si>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</si>
  <si>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</si>
  <si>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</si>
  <si>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</si>
  <si>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</si>
  <si>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</si>
  <si>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</si>
  <si>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</si>
  <si>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</si>
  <si>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</si>
  <si>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</si>
  <si>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</si>
  <si>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</si>
  <si>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</si>
  <si>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</si>
  <si>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</si>
  <si>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</si>
  <si>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</si>
  <si>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</si>
  <si>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</si>
  <si>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</si>
  <si>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</si>
  <si>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</si>
  <si>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</si>
  <si>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</si>
  <si>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</si>
  <si>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</si>
  <si>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</si>
  <si>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</si>
  <si>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</si>
  <si>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</si>
  <si>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</si>
  <si>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</si>
  <si>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</si>
  <si>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</si>
  <si>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</si>
  <si>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</si>
  <si>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</si>
  <si>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</si>
  <si>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</si>
  <si>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</si>
  <si>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</si>
  <si>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</si>
  <si>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</si>
  <si>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</si>
  <si>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</si>
  <si>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</si>
  <si>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</si>
  <si>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</si>
  <si>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</si>
  <si>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</si>
  <si>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</si>
  <si>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</si>
  <si>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</si>
  <si>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</si>
  <si>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</si>
  <si>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</si>
  <si>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</si>
  <si>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</si>
  <si>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</si>
  <si>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</si>
  <si>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</si>
  <si>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</si>
  <si>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</si>
  <si>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</si>
  <si>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</si>
  <si>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</si>
  <si>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</si>
  <si>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</si>
  <si>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</si>
  <si>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</si>
  <si>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</si>
  <si>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</si>
  <si>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</si>
  <si>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</si>
  <si>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</si>
  <si>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</si>
  <si>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</si>
  <si>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</si>
  <si>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</si>
  <si>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</si>
  <si>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</si>
  <si>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</si>
  <si>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</si>
  <si>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</si>
  <si>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</si>
  <si>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</si>
  <si>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</si>
  <si>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</si>
  <si>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</si>
  <si>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</si>
  <si>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</si>
  <si>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</si>
  <si>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</si>
  <si>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</si>
  <si>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</si>
  <si>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</si>
  <si>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</si>
  <si>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</si>
  <si>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</si>
  <si>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</si>
  <si>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</si>
  <si>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</si>
  <si>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</si>
  <si>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</si>
  <si>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</si>
  <si>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</si>
  <si>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</si>
  <si>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</si>
  <si>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</si>
  <si>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</si>
  <si>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</si>
  <si>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</si>
  <si>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</si>
  <si>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</si>
  <si>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</si>
  <si>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</si>
  <si>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</si>
  <si>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</si>
  <si>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</si>
  <si>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</si>
  <si>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</si>
  <si>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</si>
  <si>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</si>
  <si>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</si>
  <si>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</si>
  <si>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</si>
  <si>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</si>
  <si>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</si>
  <si>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</si>
  <si>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</si>
  <si>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</si>
  <si>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</si>
  <si>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</si>
  <si>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</si>
  <si>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</si>
  <si>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</si>
  <si>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</si>
  <si>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</si>
  <si>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</si>
  <si>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</si>
  <si>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</si>
  <si>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</si>
  <si>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</si>
  <si>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</si>
  <si>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</si>
  <si>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</si>
  <si>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</si>
  <si>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</si>
  <si>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</si>
  <si>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</si>
  <si>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</si>
  <si>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</si>
  <si>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</si>
  <si>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</si>
  <si>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</si>
  <si>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</si>
  <si>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</si>
  <si>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</si>
  <si>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</si>
  <si>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</si>
  <si>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</si>
  <si>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</si>
  <si>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</si>
  <si>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</si>
  <si>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</si>
  <si>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</si>
  <si>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</si>
  <si>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</si>
  <si>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</si>
  <si>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</si>
  <si>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</si>
  <si>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</si>
  <si>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</si>
  <si>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</si>
  <si>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</si>
  <si>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</si>
  <si>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</si>
  <si>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</si>
  <si>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</si>
  <si>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</si>
  <si>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</si>
  <si>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</si>
  <si>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</si>
  <si>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</si>
  <si>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</si>
  <si>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</si>
  <si>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</si>
  <si>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</si>
  <si>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</si>
  <si>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</si>
  <si>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</si>
  <si>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</si>
  <si>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</si>
  <si>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</si>
  <si>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</si>
  <si>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</si>
  <si>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</si>
  <si>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</si>
  <si>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</si>
  <si>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</si>
  <si>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</si>
  <si>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</si>
  <si>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</si>
  <si>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</si>
  <si>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</si>
  <si>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</si>
  <si>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</si>
  <si>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</si>
  <si>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</si>
  <si>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</si>
  <si>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</si>
  <si>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</si>
  <si>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</si>
  <si>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</si>
  <si>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</si>
  <si>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</si>
  <si>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</si>
  <si>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</si>
  <si>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</si>
  <si>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</si>
  <si>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</si>
  <si>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</si>
  <si>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</si>
  <si>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</si>
  <si>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</si>
  <si>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</si>
  <si>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</si>
  <si>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</si>
  <si>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</si>
  <si>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</si>
  <si>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</si>
  <si>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</si>
  <si>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</si>
  <si>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</si>
  <si>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</si>
  <si>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</si>
  <si>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</si>
  <si>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</si>
  <si>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</si>
  <si>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</si>
  <si>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</si>
  <si>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</si>
  <si>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</si>
  <si>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</si>
  <si>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</si>
  <si>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</si>
  <si>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</si>
  <si>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</si>
  <si>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</si>
  <si>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</si>
  <si>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</si>
  <si>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</si>
  <si>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</si>
  <si>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</si>
  <si>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</si>
  <si>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</si>
  <si>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</si>
  <si>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</si>
  <si>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</si>
  <si>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</si>
  <si>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</si>
  <si>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</si>
  <si>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</si>
  <si>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</si>
  <si>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</si>
  <si>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</si>
  <si>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</si>
  <si>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</si>
  <si>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</si>
  <si>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</si>
  <si>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</si>
  <si>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</si>
  <si>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</si>
  <si>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</si>
  <si>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</si>
  <si>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</si>
  <si>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</si>
  <si>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</si>
  <si>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</si>
  <si>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</si>
  <si>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</si>
  <si>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</si>
  <si>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</si>
  <si>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</si>
  <si>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</si>
  <si>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</si>
  <si>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</si>
  <si>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</si>
  <si>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</si>
  <si>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</si>
  <si>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</si>
  <si>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</si>
  <si>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</si>
  <si>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</si>
  <si>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</si>
  <si>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</si>
  <si>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</si>
  <si>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</si>
  <si>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</si>
  <si>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</si>
  <si>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</si>
  <si>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</si>
  <si>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</si>
  <si>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</si>
  <si>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</si>
  <si>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</si>
  <si>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</si>
  <si>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</si>
  <si>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</si>
  <si>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</si>
  <si>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</si>
  <si>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</si>
  <si>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</si>
  <si>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</si>
  <si>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</si>
  <si>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</si>
  <si>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</si>
  <si>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</si>
  <si>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</si>
  <si>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</si>
  <si>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</si>
  <si>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</si>
  <si>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</si>
  <si>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</si>
  <si>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</si>
  <si>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</si>
  <si>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</si>
  <si>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</si>
  <si>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</si>
  <si>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</si>
  <si>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</si>
  <si>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</si>
  <si>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</si>
  <si>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</si>
  <si>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</si>
  <si>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</si>
  <si>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</si>
  <si>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</si>
  <si>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</si>
  <si>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</si>
  <si>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</si>
  <si>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</si>
  <si>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</si>
  <si>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</si>
  <si>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</si>
  <si>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</si>
  <si>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</si>
  <si>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</si>
  <si>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</si>
  <si>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</si>
  <si>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</si>
  <si>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</si>
  <si>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</si>
  <si>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</si>
  <si>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</si>
  <si>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</si>
  <si>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</si>
  <si>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</si>
  <si>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</si>
  <si>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</si>
  <si>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</si>
  <si>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</si>
  <si>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</si>
  <si>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</si>
  <si>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</si>
  <si>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</si>
  <si>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</si>
  <si>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</si>
  <si>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</si>
  <si>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</si>
  <si>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</si>
  <si>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</si>
  <si>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</si>
  <si>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</si>
  <si>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</si>
  <si>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</si>
  <si>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</si>
  <si>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</si>
  <si>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</si>
  <si>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</si>
  <si>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</si>
  <si>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</si>
  <si>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</si>
  <si>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</si>
  <si>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</si>
  <si>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</si>
  <si>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</si>
  <si>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</si>
  <si>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</si>
  <si>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</si>
  <si>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</si>
  <si>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</si>
  <si>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</si>
  <si>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</si>
  <si>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</si>
  <si>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</si>
  <si>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</si>
  <si>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</si>
  <si>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</si>
  <si>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</si>
  <si>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</si>
  <si>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</si>
  <si>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</si>
  <si>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</si>
  <si>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</si>
  <si>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</si>
  <si>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</si>
  <si>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</si>
  <si>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</si>
  <si>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</si>
  <si>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</si>
  <si>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</si>
  <si>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</si>
  <si>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</si>
  <si>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</si>
  <si>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</si>
  <si>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</si>
  <si>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</si>
  <si>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</si>
  <si>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</si>
  <si>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</si>
  <si>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</si>
  <si>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</si>
  <si>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</si>
  <si>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</si>
  <si>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</si>
  <si>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</si>
  <si>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</si>
  <si>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</si>
  <si>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</si>
  <si>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</si>
  <si>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</si>
  <si>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</si>
  <si>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</si>
  <si>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</si>
  <si>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</si>
  <si>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</si>
  <si>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</si>
  <si>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</si>
  <si>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</si>
  <si>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</si>
  <si>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</si>
  <si>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</si>
  <si>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</si>
  <si>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</si>
  <si>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</si>
  <si>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</si>
  <si>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</si>
  <si>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</si>
  <si>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</si>
  <si>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</si>
  <si>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</si>
  <si>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</si>
  <si>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</si>
  <si>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</si>
  <si>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</si>
  <si>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</si>
  <si>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</si>
  <si>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</si>
  <si>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</si>
  <si>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</si>
  <si>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</si>
  <si>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</si>
  <si>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</si>
  <si>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</si>
  <si>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</si>
  <si>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</si>
  <si>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</si>
  <si>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</si>
  <si>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</si>
  <si>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</si>
  <si>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</si>
  <si>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</si>
  <si>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</si>
  <si>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</si>
  <si>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</si>
  <si>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</si>
  <si>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</si>
  <si>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</si>
  <si>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</si>
  <si>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</si>
  <si>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</si>
  <si>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</si>
  <si>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</si>
  <si>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</si>
  <si>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</si>
  <si>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</si>
  <si>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</si>
  <si>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</si>
  <si>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</si>
  <si>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</si>
  <si>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</si>
  <si>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</si>
  <si>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</si>
  <si>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</si>
  <si>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</si>
  <si>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</si>
  <si>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</si>
  <si>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</si>
  <si>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</si>
  <si>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</si>
  <si>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</si>
  <si>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</si>
  <si>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</si>
  <si>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</si>
  <si>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</si>
  <si>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</si>
  <si>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</si>
  <si>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</si>
  <si>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</si>
  <si>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</si>
  <si>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</si>
  <si>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</si>
  <si>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</si>
  <si>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</si>
  <si>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</si>
  <si>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</si>
  <si>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</si>
  <si>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</si>
  <si>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</si>
  <si>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</si>
  <si>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</si>
  <si>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</si>
  <si>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</si>
  <si>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</si>
  <si>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</si>
  <si>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</si>
  <si>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</si>
  <si>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</si>
  <si>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</si>
  <si>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</si>
  <si>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</si>
  <si>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</si>
  <si>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</si>
  <si>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</si>
  <si>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</si>
  <si>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</si>
  <si>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</si>
  <si>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</si>
  <si>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</si>
  <si>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</si>
  <si>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</si>
  <si>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</si>
  <si>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</si>
  <si>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</si>
  <si>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</si>
  <si>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</si>
  <si>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</si>
  <si>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</si>
  <si>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</si>
  <si>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</si>
  <si>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</si>
  <si>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</si>
  <si>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</si>
  <si>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</si>
  <si>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</si>
  <si>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</si>
  <si>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</si>
  <si>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</si>
  <si>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</si>
  <si>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</si>
  <si>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</si>
  <si>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</si>
  <si>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</si>
  <si>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</si>
  <si>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</si>
  <si>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</si>
  <si>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</si>
  <si>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</si>
  <si>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</si>
  <si>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</si>
  <si>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</si>
  <si>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</si>
  <si>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</si>
  <si>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</si>
  <si>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</si>
  <si>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</si>
  <si>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</si>
  <si>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</si>
  <si>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</si>
  <si>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</si>
  <si>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</si>
  <si>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</si>
  <si>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</si>
  <si>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</si>
  <si>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</si>
  <si>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</si>
  <si>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</si>
  <si>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</si>
  <si>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</si>
  <si>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</si>
  <si>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</si>
  <si>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</si>
  <si>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</si>
  <si>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</si>
  <si>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</si>
  <si>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</si>
  <si>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</si>
  <si>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</si>
  <si>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</si>
  <si>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</si>
  <si>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</si>
  <si>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</si>
  <si>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</si>
  <si>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</si>
  <si>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</si>
  <si>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</si>
  <si>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</si>
  <si>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</si>
  <si>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</si>
  <si>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</si>
  <si>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</si>
  <si>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</si>
  <si>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</si>
  <si>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</si>
  <si>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</si>
  <si>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</si>
  <si>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</si>
  <si>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</si>
  <si>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</si>
  <si>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</si>
  <si>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</si>
  <si>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</si>
  <si>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</si>
  <si>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</si>
  <si>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</si>
  <si>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</si>
  <si>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</si>
  <si>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</si>
  <si>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</si>
  <si>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</si>
  <si>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</si>
  <si>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</si>
  <si>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</si>
  <si>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</si>
  <si>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</si>
  <si>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</si>
  <si>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</si>
  <si>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</si>
  <si>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</si>
  <si>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</si>
  <si>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</si>
  <si>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</si>
  <si>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</si>
  <si>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</si>
  <si>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</si>
  <si>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</si>
  <si>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</si>
  <si>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</si>
  <si>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</si>
  <si>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</si>
  <si>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</si>
  <si>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</si>
  <si>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</si>
  <si>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</si>
  <si>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</si>
  <si>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</si>
  <si>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</si>
  <si>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</si>
  <si>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</si>
  <si>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</si>
  <si>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</si>
  <si>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</si>
  <si>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</si>
  <si>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</si>
  <si>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</si>
  <si>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</si>
  <si>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</si>
  <si>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</si>
  <si>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</si>
  <si>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</si>
  <si>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</si>
  <si>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</si>
  <si>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</si>
  <si>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</si>
  <si>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</si>
  <si>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</si>
  <si>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</si>
  <si>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</si>
  <si>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</si>
  <si>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</si>
  <si>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</si>
  <si>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</si>
  <si>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</si>
  <si>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</si>
  <si>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</si>
  <si>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</si>
  <si>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</si>
  <si>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</si>
  <si>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</si>
  <si>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</si>
  <si>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</si>
  <si>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</si>
  <si>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</si>
  <si>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</si>
  <si>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</si>
  <si>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</si>
  <si>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</si>
  <si>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</si>
  <si>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</si>
  <si>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</si>
  <si>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</si>
  <si>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</si>
  <si>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</si>
  <si>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</si>
  <si>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</si>
  <si>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</si>
  <si>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</si>
  <si>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</si>
  <si>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</si>
  <si>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</si>
  <si>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</si>
  <si>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</si>
  <si>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</si>
  <si>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</si>
  <si>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</si>
  <si>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</si>
  <si>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</si>
  <si>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</si>
  <si>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</si>
  <si>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</si>
  <si>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</si>
  <si>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</si>
  <si>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</si>
  <si>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</si>
  <si>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</si>
  <si>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</si>
  <si>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</si>
  <si>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</si>
  <si>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</si>
  <si>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</si>
  <si>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</si>
  <si>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</si>
  <si>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</si>
  <si>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</si>
  <si>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</si>
  <si>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</si>
  <si>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</si>
  <si>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</si>
  <si>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</si>
  <si>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</si>
  <si>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</si>
  <si>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</si>
  <si>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</si>
  <si>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</si>
  <si>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</si>
  <si>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</si>
  <si>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</si>
  <si>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</si>
  <si>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</si>
  <si>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</si>
  <si>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</si>
  <si>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</si>
  <si>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</si>
  <si>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</si>
  <si>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</si>
  <si>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</si>
  <si>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</si>
  <si>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</si>
  <si>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</si>
  <si>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</si>
  <si>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</si>
  <si>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</si>
  <si>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</si>
  <si>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</si>
  <si>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</si>
  <si>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</si>
  <si>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</si>
  <si>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</si>
  <si>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</si>
  <si>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</si>
  <si>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</si>
  <si>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</si>
  <si>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</si>
  <si>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</si>
  <si>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</si>
  <si>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</si>
  <si>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</si>
  <si>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</si>
  <si>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</si>
  <si>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</si>
  <si>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</si>
  <si>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</si>
  <si>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</si>
  <si>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</si>
  <si>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</si>
  <si>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</si>
  <si>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</si>
  <si>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</si>
  <si>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</si>
  <si>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</si>
  <si>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</si>
  <si>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</si>
  <si>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</si>
  <si>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</si>
  <si>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</si>
  <si>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</si>
  <si>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</si>
  <si>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</si>
  <si>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</si>
  <si>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</si>
  <si>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</si>
  <si>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</si>
  <si>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</si>
  <si>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</si>
  <si>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</si>
  <si>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</si>
  <si>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</si>
  <si>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</si>
  <si>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</si>
  <si>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</si>
  <si>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</si>
  <si>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</si>
  <si>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</si>
  <si>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</si>
  <si>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</si>
  <si>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</si>
  <si>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</si>
  <si>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</si>
  <si>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</si>
  <si>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</si>
  <si>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</si>
  <si>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</si>
  <si>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</si>
  <si>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</si>
  <si>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</si>
  <si>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</si>
  <si>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</si>
  <si>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</si>
  <si>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</si>
  <si>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</si>
  <si>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</si>
  <si>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</si>
  <si>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</si>
  <si>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</si>
  <si>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</si>
  <si>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</si>
  <si>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</si>
  <si>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</si>
  <si>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</si>
  <si>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</si>
  <si>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</si>
  <si>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</si>
  <si>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</si>
  <si>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</si>
  <si>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</si>
  <si>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</si>
  <si>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</si>
  <si>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</si>
  <si>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</si>
  <si>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</si>
  <si>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</si>
  <si>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</si>
  <si>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</si>
  <si>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</si>
  <si>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</si>
  <si>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</si>
  <si>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</si>
  <si>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</si>
  <si>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</si>
  <si>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</si>
  <si>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</si>
  <si>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</si>
  <si>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</si>
  <si>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</si>
  <si>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</si>
  <si>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</si>
  <si>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</si>
  <si>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</si>
  <si>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</si>
  <si>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</si>
  <si>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</si>
  <si>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</si>
  <si>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</si>
  <si>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</si>
  <si>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</si>
  <si>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</si>
  <si>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</si>
  <si>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</si>
  <si>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</si>
  <si>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</si>
  <si>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</si>
  <si>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</si>
  <si>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</si>
  <si>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</si>
  <si>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</si>
  <si>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</si>
  <si>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</si>
  <si>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</si>
  <si>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</si>
  <si>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</si>
  <si>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</si>
  <si>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</si>
  <si>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</si>
  <si>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</si>
  <si>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</si>
  <si>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</si>
  <si>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</si>
  <si>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</si>
  <si>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</si>
  <si>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</si>
  <si>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</si>
  <si>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</si>
  <si>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</si>
  <si>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</si>
  <si>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</si>
  <si>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</si>
  <si>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</si>
  <si>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</si>
  <si>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</si>
  <si>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</si>
  <si>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</si>
  <si>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</si>
  <si>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</si>
  <si>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</si>
  <si>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</si>
  <si>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</si>
  <si>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</si>
  <si>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</si>
  <si>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</si>
  <si>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</si>
  <si>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</si>
  <si>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</si>
  <si>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</si>
  <si>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</si>
  <si>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</si>
  <si>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</si>
  <si>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</si>
  <si>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</si>
  <si>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</si>
  <si>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</si>
  <si>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</si>
  <si>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</si>
  <si>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</si>
  <si>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</si>
  <si>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</si>
  <si>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</si>
  <si>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</si>
  <si>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</si>
  <si>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</si>
  <si>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</si>
  <si>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</si>
  <si>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</si>
  <si>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</si>
  <si>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</si>
  <si>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</si>
  <si>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</si>
  <si>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</si>
  <si>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</si>
  <si>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</si>
  <si>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</si>
  <si>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</si>
  <si>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</si>
  <si>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</si>
  <si>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</si>
  <si>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</si>
  <si>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</si>
  <si>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</si>
  <si>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</si>
  <si>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</si>
  <si>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</si>
  <si>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</si>
  <si>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</si>
  <si>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</si>
  <si>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</si>
  <si>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</si>
  <si>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</si>
  <si>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</si>
  <si>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</si>
  <si>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</si>
  <si>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</si>
  <si>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</si>
  <si>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</si>
  <si>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</si>
  <si>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</si>
  <si>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</si>
  <si>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</si>
  <si>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</si>
  <si>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</si>
  <si>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</si>
  <si>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</si>
  <si>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</si>
  <si>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</si>
  <si>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</si>
  <si>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</si>
  <si>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</si>
  <si>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</si>
  <si>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</si>
  <si>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</si>
  <si>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</si>
  <si>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</si>
  <si>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</si>
  <si>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</si>
  <si>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</si>
  <si>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</si>
  <si>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</si>
  <si>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</si>
  <si>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</si>
  <si>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</si>
  <si>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</si>
  <si>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</si>
  <si>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</si>
  <si>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</si>
  <si>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</si>
  <si>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</si>
  <si>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</si>
  <si>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</si>
  <si>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</si>
  <si>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</si>
  <si>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</si>
  <si>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</si>
  <si>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</si>
  <si>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</si>
  <si>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</si>
  <si>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</si>
  <si>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</si>
  <si>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</si>
  <si>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</si>
  <si>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</si>
  <si>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</si>
  <si>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</si>
  <si>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</si>
  <si>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</si>
  <si>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</si>
  <si>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</si>
  <si>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</si>
  <si>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</si>
  <si>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</si>
  <si>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</si>
  <si>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</si>
  <si>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</si>
  <si>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</si>
  <si>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</si>
  <si>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</si>
  <si>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</si>
  <si>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</si>
  <si>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</si>
  <si>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</si>
  <si>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</si>
  <si>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</si>
  <si>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</si>
  <si>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</si>
  <si>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</si>
  <si>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</si>
  <si>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</si>
  <si>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</si>
  <si>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</si>
  <si>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</si>
  <si>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</si>
  <si>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</si>
  <si>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</si>
  <si>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</si>
  <si>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</si>
  <si>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</si>
  <si>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</si>
  <si>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</si>
  <si>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</si>
  <si>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</si>
  <si>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</si>
  <si>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</si>
  <si>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</si>
  <si>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</si>
  <si>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</si>
  <si>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</si>
  <si>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</si>
  <si>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</si>
  <si>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</si>
  <si>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</si>
  <si>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</si>
  <si>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</si>
  <si>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</si>
  <si>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</si>
  <si>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</si>
  <si>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</si>
  <si>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</si>
  <si>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</si>
  <si>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</si>
  <si>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</si>
  <si>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</si>
  <si>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</si>
  <si>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</si>
  <si>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</si>
  <si>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</si>
  <si>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</si>
  <si>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</si>
  <si>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</si>
  <si>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</si>
  <si>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</si>
  <si>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</si>
  <si>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</si>
  <si>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</si>
  <si>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</si>
  <si>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</si>
  <si>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</si>
  <si>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</si>
  <si>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</si>
  <si>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</si>
  <si>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</si>
  <si>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</si>
  <si>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</si>
  <si>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</si>
  <si>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</si>
  <si>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</si>
  <si>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</si>
  <si>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</si>
  <si>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</si>
  <si>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</si>
  <si>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</si>
  <si>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</si>
  <si>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</si>
  <si>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</si>
  <si>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</si>
  <si>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</si>
  <si>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</si>
  <si>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</si>
  <si>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</si>
  <si>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</si>
  <si>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</si>
  <si>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</si>
  <si>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</si>
  <si>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</si>
  <si>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</si>
  <si>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</si>
  <si>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</si>
  <si>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</si>
  <si>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</si>
  <si>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</si>
  <si>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</si>
  <si>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</si>
  <si>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</si>
  <si>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</si>
  <si>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</si>
  <si>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</si>
  <si>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</si>
  <si>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</si>
  <si>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</si>
  <si>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</si>
  <si>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</si>
  <si>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</si>
  <si>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</si>
  <si>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</si>
  <si>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</si>
  <si>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</si>
  <si>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</si>
  <si>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</si>
  <si>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</si>
  <si>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</si>
  <si>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</si>
  <si>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</si>
  <si>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</si>
  <si>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</si>
  <si>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</si>
  <si>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</si>
  <si>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</si>
  <si>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</si>
  <si>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</si>
  <si>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</si>
  <si>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</si>
  <si>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</si>
  <si>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</si>
  <si>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</si>
  <si>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</si>
  <si>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</si>
  <si>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</si>
  <si>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</si>
  <si>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</si>
  <si>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</si>
  <si>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</si>
  <si>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</si>
  <si>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</si>
  <si>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</si>
  <si>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</si>
  <si>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</si>
  <si>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</si>
  <si>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</si>
  <si>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</si>
  <si>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</si>
  <si>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</si>
  <si>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</si>
  <si>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</si>
  <si>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</si>
  <si>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</si>
  <si>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</si>
  <si>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</si>
  <si>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</si>
  <si>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</si>
  <si>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</si>
  <si>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</si>
  <si>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</si>
  <si>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</si>
  <si>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</si>
  <si>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</si>
  <si>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</si>
  <si>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</si>
  <si>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</si>
  <si>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</si>
  <si>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</si>
  <si>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</si>
  <si>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</si>
  <si>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</si>
  <si>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</si>
  <si>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</si>
  <si>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</si>
  <si>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</si>
  <si>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</si>
  <si>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</si>
  <si>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</si>
  <si>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</si>
  <si>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</si>
  <si>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</si>
  <si>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</si>
  <si>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</si>
  <si>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</si>
  <si>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</si>
  <si>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</si>
  <si>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</si>
  <si>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</si>
  <si>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</si>
  <si>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</si>
  <si>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</si>
  <si>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</si>
  <si>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</si>
  <si>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</si>
  <si>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</si>
  <si>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</si>
  <si>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</si>
  <si>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</si>
  <si>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</si>
  <si>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</si>
  <si>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</si>
  <si>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</si>
  <si>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</si>
  <si>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</si>
  <si>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</si>
  <si>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</si>
  <si>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</si>
  <si>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</si>
  <si>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</si>
  <si>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</si>
  <si>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</si>
  <si>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</si>
  <si>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</si>
  <si>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</si>
  <si>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</si>
  <si>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</si>
  <si>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</si>
  <si>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</si>
  <si>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</si>
  <si>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</si>
  <si>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</si>
  <si>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</si>
  <si>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</si>
  <si>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</si>
  <si>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</si>
  <si>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</si>
  <si>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</si>
  <si>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</si>
  <si>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</si>
  <si>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</si>
  <si>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</si>
  <si>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</si>
  <si>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</si>
  <si>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</si>
  <si>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</si>
  <si>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</si>
  <si>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</si>
  <si>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</si>
  <si>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</si>
  <si>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</si>
  <si>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</si>
  <si>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</si>
  <si>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</si>
  <si>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</si>
  <si>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</si>
  <si>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</si>
  <si>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</si>
  <si>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</si>
  <si>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</si>
  <si>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</si>
  <si>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</si>
  <si>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</si>
  <si>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</si>
  <si>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</si>
  <si>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</si>
  <si>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</si>
  <si>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</si>
  <si>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</si>
  <si>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</si>
  <si>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</si>
  <si>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</si>
  <si>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</si>
  <si>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</si>
  <si>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</si>
  <si>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</si>
  <si>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</si>
  <si>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</si>
  <si>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</si>
  <si>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</si>
  <si>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</si>
  <si>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</si>
  <si>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</si>
  <si>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</si>
  <si>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</si>
  <si>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</si>
  <si>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</si>
  <si>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</si>
  <si>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</si>
  <si>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</si>
  <si>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</si>
  <si>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</si>
  <si>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</si>
  <si>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</si>
  <si>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</si>
  <si>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</si>
  <si>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</si>
  <si>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</si>
  <si>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</si>
  <si>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</si>
  <si>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</si>
  <si>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</si>
  <si>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</si>
  <si>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</si>
  <si>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</si>
  <si>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</si>
  <si>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</si>
  <si>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</si>
  <si>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</si>
  <si>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</si>
  <si>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</si>
  <si>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</si>
  <si>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</si>
  <si>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</si>
  <si>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</si>
  <si>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</si>
  <si>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</si>
  <si>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</si>
  <si>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</si>
  <si>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</si>
  <si>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</si>
  <si>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</si>
  <si>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</si>
  <si>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</si>
  <si>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</si>
  <si>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</si>
  <si>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</si>
  <si>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</si>
  <si>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</si>
  <si>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</si>
  <si>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</si>
  <si>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</si>
  <si>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</si>
  <si>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</si>
  <si>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</si>
  <si>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</si>
  <si>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</si>
  <si>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</si>
  <si>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</si>
  <si>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</si>
  <si>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</si>
  <si>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</si>
  <si>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</si>
  <si>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</si>
  <si>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</si>
  <si>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</si>
  <si>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</si>
  <si>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</si>
  <si>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</si>
  <si>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</si>
  <si>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</si>
  <si>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</si>
  <si>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</si>
  <si>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</si>
  <si>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</si>
  <si>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</si>
  <si>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</si>
  <si>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</si>
  <si>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</si>
  <si>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</si>
  <si>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</si>
  <si>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</si>
  <si>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</si>
  <si>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</si>
  <si>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</si>
  <si>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</si>
  <si>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</si>
  <si>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</si>
  <si>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</si>
  <si>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</si>
  <si>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</si>
  <si>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</si>
  <si>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</si>
  <si>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</si>
  <si>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</si>
  <si>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</si>
  <si>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</si>
  <si>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</si>
  <si>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</si>
  <si>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</si>
  <si>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</si>
  <si>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</si>
  <si>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</si>
  <si>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</si>
  <si>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</si>
  <si>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</si>
  <si>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</si>
  <si>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</si>
  <si>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</si>
  <si>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</si>
  <si>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</si>
  <si>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</si>
  <si>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</si>
  <si>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</si>
  <si>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</si>
  <si>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</si>
  <si>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</si>
  <si>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</si>
  <si>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</si>
  <si>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</si>
  <si>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</si>
  <si>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</si>
  <si>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</si>
  <si>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</si>
  <si>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</si>
  <si>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</si>
  <si>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</si>
  <si>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</si>
  <si>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</si>
  <si>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</si>
  <si>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</si>
  <si>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</si>
  <si>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</si>
  <si>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</si>
  <si>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</si>
  <si>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</si>
  <si>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</si>
  <si>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</si>
  <si>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</si>
  <si>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</si>
  <si>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</si>
  <si>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</si>
  <si>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</si>
  <si>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</si>
  <si>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</si>
  <si>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</si>
  <si>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</si>
  <si>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</si>
  <si>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</si>
  <si>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</si>
  <si>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</si>
  <si>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</si>
  <si>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</si>
  <si>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</si>
  <si>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</si>
  <si>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</si>
  <si>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</si>
  <si>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</si>
  <si>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</si>
  <si>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</si>
  <si>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</si>
  <si>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</si>
  <si>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</si>
  <si>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</si>
  <si>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</si>
  <si>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</si>
  <si>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</si>
  <si>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</si>
  <si>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</si>
  <si>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</si>
  <si>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</si>
  <si>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</si>
  <si>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</si>
  <si>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</si>
  <si>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</si>
  <si>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</si>
  <si>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</si>
  <si>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</si>
  <si>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</si>
  <si>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</si>
  <si>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</si>
  <si>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</si>
  <si>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</si>
  <si>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</si>
  <si>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</si>
  <si>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</si>
  <si>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</si>
  <si>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</si>
  <si>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</si>
  <si>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</si>
  <si>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</si>
  <si>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</si>
  <si>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</si>
  <si>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</si>
  <si>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</si>
  <si>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</si>
  <si>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</si>
  <si>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</si>
  <si>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</si>
  <si>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</si>
  <si>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</si>
  <si>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</si>
  <si>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</si>
  <si>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</si>
  <si>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</si>
  <si>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</si>
  <si>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</si>
  <si>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</si>
  <si>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</si>
  <si>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</si>
  <si>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</si>
  <si>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</si>
  <si>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</si>
  <si>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</si>
  <si>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</si>
  <si>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</si>
  <si>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</si>
  <si>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</si>
  <si>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</si>
  <si>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</si>
  <si>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</si>
  <si>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</si>
  <si>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</si>
  <si>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</si>
  <si>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</si>
  <si>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</si>
  <si>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</si>
  <si>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</si>
  <si>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</si>
  <si>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</si>
  <si>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</si>
  <si>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</si>
  <si>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</si>
  <si>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</si>
  <si>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</si>
  <si>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</si>
  <si>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</si>
  <si>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</si>
  <si>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</si>
  <si>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</si>
  <si>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</si>
  <si>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</si>
  <si>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</si>
  <si>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</si>
  <si>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</si>
  <si>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</si>
  <si>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</si>
  <si>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</si>
  <si>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</si>
  <si>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</si>
  <si>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</si>
  <si>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</si>
  <si>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</si>
  <si>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</si>
  <si>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</si>
  <si>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</si>
  <si>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</si>
  <si>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</si>
  <si>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</si>
  <si>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</si>
  <si>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</si>
  <si>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</si>
  <si>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</si>
  <si>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</si>
  <si>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</si>
  <si>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</si>
  <si>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</si>
  <si>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</si>
  <si>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</si>
  <si>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</si>
  <si>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</si>
  <si>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</si>
  <si>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</si>
  <si>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</si>
  <si>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</si>
  <si>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</si>
  <si>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</si>
  <si>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</si>
  <si>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</si>
  <si>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</si>
  <si>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</si>
  <si>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</si>
  <si>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</si>
  <si>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</si>
  <si>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</si>
  <si>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</si>
  <si>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</si>
  <si>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</si>
  <si>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</si>
  <si>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</si>
  <si>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</si>
  <si>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</si>
  <si>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</si>
  <si>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</si>
  <si>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</si>
  <si>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</si>
  <si>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</si>
  <si>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</si>
  <si>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</si>
  <si>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</si>
  <si>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</si>
  <si>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</si>
  <si>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</si>
  <si>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</si>
  <si>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</si>
  <si>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</si>
  <si>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</si>
  <si>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</si>
  <si>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</si>
  <si>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</si>
  <si>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</si>
  <si>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</si>
  <si>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</si>
  <si>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</si>
  <si>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</si>
  <si>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</si>
  <si>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</si>
  <si>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</si>
  <si>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</si>
  <si>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</si>
  <si>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</si>
  <si>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</si>
  <si>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</si>
  <si>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</si>
  <si>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</si>
  <si>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</si>
  <si>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</si>
  <si>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</si>
  <si>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</si>
  <si>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</si>
  <si>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</si>
  <si>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</si>
  <si>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</si>
  <si>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</si>
  <si>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</si>
  <si>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</si>
  <si>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</si>
  <si>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</si>
  <si>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</si>
  <si>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</si>
  <si>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</si>
  <si>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</si>
  <si>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</si>
  <si>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</si>
  <si>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</si>
  <si>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</si>
  <si>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</si>
  <si>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</si>
  <si>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</si>
  <si>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</si>
  <si>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</si>
  <si>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</si>
  <si>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</si>
  <si>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</si>
  <si>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</si>
  <si>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</si>
  <si>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</si>
  <si>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</si>
  <si>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</si>
  <si>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</si>
  <si>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</si>
  <si>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</si>
  <si>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</si>
  <si>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</si>
  <si>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</si>
  <si>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</si>
  <si>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</si>
  <si>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</si>
  <si>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</si>
  <si>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</si>
  <si>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</si>
  <si>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</si>
  <si>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</si>
  <si>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</si>
  <si>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</si>
  <si>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</si>
  <si>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</si>
  <si>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</si>
  <si>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</si>
  <si>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</si>
  <si>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</si>
  <si>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</si>
  <si>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</si>
  <si>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</si>
  <si>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</si>
  <si>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</si>
  <si>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</si>
  <si>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</si>
  <si>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</si>
  <si>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</si>
  <si>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</si>
  <si>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</si>
  <si>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</si>
  <si>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</si>
  <si>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</si>
  <si>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</si>
  <si>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</si>
  <si>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</si>
  <si>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</si>
  <si>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</si>
  <si>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</si>
  <si>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</si>
  <si>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</si>
  <si>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</si>
  <si>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</si>
  <si>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</si>
  <si>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</si>
  <si>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</si>
  <si>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</si>
  <si>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</si>
  <si>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</si>
  <si>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</si>
  <si>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</si>
  <si>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</si>
  <si>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</si>
  <si>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</si>
  <si>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</si>
  <si>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</si>
  <si>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</si>
  <si>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</si>
  <si>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</si>
  <si>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</si>
  <si>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</si>
  <si>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</si>
  <si>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</si>
  <si>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</si>
  <si>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</si>
  <si>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</si>
  <si>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</si>
  <si>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</si>
  <si>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</si>
  <si>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</si>
  <si>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</si>
  <si>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</si>
  <si>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</si>
  <si>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</si>
  <si>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</si>
  <si>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</si>
  <si>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</si>
  <si>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</si>
  <si>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</si>
  <si>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</si>
  <si>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</si>
  <si>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</si>
  <si>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</si>
  <si>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</si>
  <si>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</si>
  <si>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</si>
  <si>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</si>
  <si>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</si>
  <si>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</si>
  <si>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</si>
  <si>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</si>
  <si>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</si>
  <si>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</si>
  <si>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</si>
  <si>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</si>
  <si>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</si>
  <si>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</si>
  <si>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</si>
  <si>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</si>
  <si>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</si>
  <si>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</si>
  <si>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</si>
  <si>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</si>
  <si>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</si>
  <si>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</si>
  <si>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</si>
  <si>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</si>
  <si>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</si>
  <si>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</si>
  <si>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</si>
  <si>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</si>
  <si>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</si>
  <si>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</si>
  <si>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</si>
  <si>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</si>
  <si>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</si>
  <si>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</si>
  <si>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</si>
  <si>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</si>
  <si>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</si>
  <si>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</si>
  <si>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</si>
  <si>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</si>
  <si>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</si>
  <si>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</si>
  <si>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</si>
  <si>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</si>
  <si>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</si>
  <si>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</si>
  <si>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</si>
  <si>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</si>
  <si>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</si>
  <si>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</si>
  <si>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</si>
  <si>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</si>
  <si>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</si>
  <si>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</si>
  <si>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</si>
  <si>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</si>
  <si>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</si>
  <si>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</si>
  <si>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</si>
  <si>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</si>
  <si>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</si>
  <si>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</si>
  <si>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</si>
  <si>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</si>
  <si>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</si>
  <si>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</si>
  <si>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</si>
  <si>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</si>
  <si>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</si>
  <si>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</si>
  <si>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</si>
  <si>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</si>
  <si>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</si>
  <si>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</si>
  <si>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</si>
  <si>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</si>
  <si>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</si>
  <si>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</si>
  <si>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</si>
  <si>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</si>
  <si>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</si>
  <si>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</si>
  <si>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</si>
  <si>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</si>
  <si>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</si>
  <si>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</si>
  <si>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</si>
  <si>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</si>
  <si>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</si>
  <si>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</si>
  <si>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</si>
  <si>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</si>
  <si>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</si>
  <si>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</si>
  <si>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</si>
  <si>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</si>
  <si>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</si>
  <si>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</si>
  <si>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</si>
  <si>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</si>
  <si>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</si>
  <si>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</si>
  <si>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</si>
  <si>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</si>
  <si>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</si>
  <si>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</si>
  <si>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</si>
  <si>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</si>
  <si>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</si>
  <si>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</si>
  <si>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</si>
  <si>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</si>
  <si>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</si>
  <si>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</si>
  <si>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</si>
  <si>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</si>
  <si>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</si>
  <si>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</si>
  <si>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</si>
  <si>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</si>
  <si>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</si>
  <si>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</si>
  <si>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</si>
  <si>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</si>
  <si>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</si>
  <si>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</si>
  <si>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</si>
  <si>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</si>
  <si>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</si>
  <si>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</si>
  <si>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</si>
  <si>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</si>
  <si>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</si>
  <si>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</si>
  <si>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</si>
  <si>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</si>
  <si>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</si>
  <si>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</si>
  <si>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</si>
  <si>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</si>
  <si>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</si>
  <si>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</si>
  <si>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</si>
  <si>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</si>
  <si>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</si>
  <si>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</si>
  <si>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</si>
  <si>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</si>
  <si>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</si>
  <si>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</si>
  <si>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</si>
  <si>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</si>
  <si>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</si>
  <si>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</si>
  <si>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</si>
  <si>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</si>
  <si>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</si>
  <si>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</si>
  <si>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</si>
  <si>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</si>
  <si>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</si>
  <si>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</si>
  <si>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</si>
  <si>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</si>
  <si>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</si>
  <si>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</si>
  <si>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</si>
  <si>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</si>
  <si>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</si>
  <si>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</si>
  <si>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</si>
  <si>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</si>
  <si>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</si>
  <si>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</si>
  <si>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</si>
  <si>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</si>
  <si>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</si>
  <si>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</si>
  <si>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</si>
  <si>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</si>
  <si>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</si>
  <si>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</si>
  <si>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</si>
  <si>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</si>
  <si>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</si>
  <si>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</si>
  <si>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</si>
  <si>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</si>
  <si>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</si>
  <si>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</si>
  <si>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</si>
  <si>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</si>
  <si>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</si>
  <si>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</si>
  <si>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</si>
  <si>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</si>
  <si>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</si>
  <si>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</si>
  <si>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</si>
  <si>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</si>
  <si>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</si>
  <si>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</si>
  <si>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</si>
  <si>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</si>
  <si>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</si>
  <si>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</si>
  <si>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</si>
  <si>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</si>
  <si>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</si>
  <si>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</si>
  <si>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</si>
  <si>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</si>
  <si>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</si>
  <si>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</si>
  <si>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</si>
  <si>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</si>
  <si>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</si>
  <si>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</si>
  <si>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</si>
  <si>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</si>
  <si>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</si>
  <si>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</si>
  <si>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</si>
  <si>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</si>
  <si>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</si>
  <si>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</si>
  <si>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</si>
  <si>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</si>
  <si>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</si>
  <si>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</si>
  <si>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</si>
  <si>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</si>
  <si>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</si>
  <si>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</si>
  <si>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</si>
  <si>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</si>
  <si>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</si>
  <si>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</si>
  <si>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</si>
  <si>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</si>
  <si>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</si>
  <si>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</si>
  <si>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</si>
  <si>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</si>
  <si>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</si>
  <si>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</si>
  <si>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</si>
  <si>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</si>
  <si>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</si>
  <si>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</si>
  <si>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</si>
  <si>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</si>
  <si>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</si>
  <si>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</si>
  <si>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</si>
  <si>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</si>
  <si>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</si>
  <si>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</si>
  <si>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</si>
  <si>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</si>
  <si>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</si>
  <si>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</si>
  <si>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</si>
  <si>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</si>
  <si>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</si>
  <si>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</si>
  <si>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</si>
  <si>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</si>
  <si>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</si>
  <si>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</si>
  <si>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</si>
  <si>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</si>
  <si>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</si>
  <si>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</si>
  <si>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</si>
  <si>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</si>
  <si>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</si>
  <si>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</si>
  <si>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</si>
  <si>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</si>
  <si>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</si>
  <si>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</si>
  <si>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</si>
  <si>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</si>
  <si>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</si>
  <si>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</si>
  <si>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</si>
  <si>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</si>
  <si>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</si>
  <si>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</si>
  <si>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</si>
  <si>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</si>
  <si>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</si>
  <si>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</si>
  <si>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</si>
  <si>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</si>
  <si>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</si>
  <si>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</si>
  <si>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</si>
  <si>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</si>
  <si>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</si>
  <si>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</si>
  <si>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</si>
  <si>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</si>
  <si>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</si>
  <si>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</si>
  <si>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</si>
  <si>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</si>
  <si>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</si>
  <si>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</si>
  <si>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</si>
  <si>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</si>
  <si>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</si>
  <si>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</si>
  <si>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</si>
  <si>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</si>
  <si>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</si>
  <si>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</si>
  <si>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</si>
  <si>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</si>
  <si>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</si>
  <si>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</si>
  <si>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</si>
  <si>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</si>
  <si>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</si>
  <si>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</si>
  <si>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</si>
  <si>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</si>
  <si>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</si>
  <si>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</si>
  <si>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</si>
  <si>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</si>
  <si>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</si>
  <si>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</si>
  <si>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</si>
  <si>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</si>
  <si>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</si>
  <si>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</si>
  <si>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</si>
  <si>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</si>
  <si>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</si>
  <si>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</si>
  <si>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</si>
  <si>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</si>
  <si>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</si>
  <si>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</si>
  <si>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</si>
  <si>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</si>
  <si>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</si>
  <si>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</si>
  <si>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</si>
  <si>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</si>
  <si>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</si>
  <si>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</si>
  <si>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</si>
  <si>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</si>
  <si>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</si>
  <si>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</si>
  <si>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</si>
  <si>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</si>
  <si>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</si>
  <si>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</si>
  <si>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</si>
  <si>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</si>
  <si>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</si>
  <si>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</si>
  <si>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</si>
  <si>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</si>
  <si>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</si>
  <si>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</si>
  <si>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</si>
  <si>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</si>
  <si>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</si>
  <si>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</si>
  <si>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</si>
  <si>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</si>
  <si>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</si>
  <si>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</si>
  <si>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</si>
  <si>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</si>
  <si>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</si>
  <si>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</si>
  <si>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</si>
  <si>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</si>
  <si>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</si>
  <si>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</si>
  <si>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</si>
  <si>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</si>
  <si>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</si>
  <si>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</si>
  <si>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</si>
  <si>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</si>
  <si>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</si>
  <si>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</si>
  <si>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</si>
  <si>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</si>
  <si>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</si>
  <si>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</si>
  <si>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</si>
  <si>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</si>
  <si>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</si>
  <si>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</si>
  <si>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</si>
  <si>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</si>
  <si>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</si>
  <si>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</si>
  <si>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</si>
  <si>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</si>
  <si>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</si>
  <si>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</si>
  <si>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</si>
  <si>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</si>
  <si>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</si>
  <si>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</si>
  <si>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</si>
  <si>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</si>
  <si>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</si>
  <si>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</si>
  <si>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</si>
  <si>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</si>
  <si>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</si>
  <si>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</si>
  <si>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</si>
  <si>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</si>
  <si>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</si>
  <si>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</si>
  <si>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</si>
  <si>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</si>
  <si>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</si>
  <si>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</si>
  <si>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</si>
  <si>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</si>
  <si>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</si>
  <si>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</si>
  <si>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</si>
  <si>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</si>
  <si>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</si>
  <si>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</si>
  <si>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</si>
  <si>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</si>
  <si>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</si>
  <si>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</si>
  <si>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</si>
  <si>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</si>
  <si>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</si>
  <si>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</si>
  <si>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</si>
  <si>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</si>
  <si>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</si>
  <si>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</si>
  <si>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</si>
  <si>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</si>
  <si>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</si>
  <si>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</si>
  <si>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</si>
  <si>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</si>
  <si>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</si>
  <si>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</si>
  <si>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</si>
  <si>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</si>
  <si>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</si>
  <si>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</si>
  <si>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</si>
  <si>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</si>
  <si>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</si>
  <si>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</si>
  <si>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</si>
  <si>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</si>
  <si>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</si>
  <si>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</si>
  <si>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</si>
  <si>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</si>
  <si>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</si>
  <si>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</si>
  <si>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</si>
  <si>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</si>
  <si>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</si>
  <si>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</si>
  <si>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</si>
  <si>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</si>
  <si>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</si>
  <si>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</si>
  <si>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</si>
  <si>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</si>
  <si>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</si>
  <si>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</si>
  <si>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</si>
  <si>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</si>
  <si>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</si>
  <si>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</si>
  <si>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</si>
  <si>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</si>
  <si>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</si>
  <si>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</si>
  <si>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</si>
  <si>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</si>
  <si>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</si>
  <si>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</si>
  <si>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</si>
  <si>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</si>
  <si>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</si>
  <si>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</si>
  <si>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</si>
  <si>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</si>
  <si>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</si>
  <si>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</si>
  <si>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</si>
  <si>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</si>
  <si>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</si>
  <si>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</si>
  <si>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</si>
  <si>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</si>
  <si>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</si>
  <si>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</si>
  <si>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</si>
  <si>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</si>
  <si>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</si>
  <si>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</si>
  <si>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</si>
  <si>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</si>
  <si>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</si>
  <si>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</si>
  <si>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</si>
  <si>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</si>
  <si>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</si>
  <si>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</si>
  <si>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</si>
  <si>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</si>
  <si>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</si>
  <si>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</si>
  <si>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</si>
  <si>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</si>
  <si>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</si>
  <si>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</si>
  <si>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</si>
  <si>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</si>
  <si>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</si>
  <si>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</si>
  <si>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</si>
  <si>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</si>
  <si>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</si>
  <si>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</si>
  <si>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</si>
  <si>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</si>
  <si>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</si>
  <si>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</si>
  <si>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</si>
  <si>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</si>
  <si>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</si>
  <si>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</si>
  <si>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</si>
  <si>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</si>
  <si>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</si>
  <si>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</si>
  <si>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</si>
  <si>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</si>
  <si>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</si>
  <si>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</si>
  <si>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</si>
  <si>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</si>
  <si>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</si>
  <si>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</si>
  <si>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</si>
  <si>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</si>
  <si>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</si>
  <si>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</si>
  <si>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</si>
  <si>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</si>
  <si>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</si>
  <si>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</si>
  <si>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</si>
  <si>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</si>
  <si>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</si>
  <si>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</si>
  <si>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</si>
  <si>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</si>
  <si>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</si>
  <si>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</si>
  <si>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</si>
  <si>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</si>
  <si>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</si>
  <si>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</si>
  <si>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</si>
  <si>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</si>
  <si>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</si>
  <si>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</si>
  <si>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</si>
  <si>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</si>
  <si>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</si>
  <si>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</si>
  <si>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</si>
  <si>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</si>
  <si>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</si>
  <si>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</si>
  <si>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</si>
  <si>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</si>
  <si>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</si>
  <si>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</si>
  <si>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</si>
  <si>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</si>
  <si>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</si>
  <si>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</si>
  <si>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</si>
  <si>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</si>
  <si>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</si>
  <si>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</si>
  <si>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</si>
  <si>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</si>
  <si>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</si>
  <si>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</si>
  <si>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</si>
  <si>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</si>
  <si>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</si>
  <si>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</si>
  <si>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</si>
  <si>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</si>
  <si>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</si>
  <si>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</si>
  <si>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</si>
  <si>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</si>
  <si>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</si>
  <si>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</si>
  <si>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</si>
  <si>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</si>
  <si>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</si>
  <si>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</si>
  <si>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</si>
  <si>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</si>
  <si>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</si>
  <si>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</si>
  <si>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</si>
  <si>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</si>
  <si>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</si>
  <si>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</si>
  <si>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</si>
  <si>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</si>
  <si>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</si>
  <si>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</si>
  <si>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</si>
  <si>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</si>
  <si>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</si>
  <si>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</si>
  <si>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</si>
  <si>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</si>
  <si>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</si>
  <si>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</si>
  <si>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</si>
  <si>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</si>
  <si>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</si>
  <si>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</si>
  <si>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</si>
  <si>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</si>
  <si>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</si>
  <si>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</si>
  <si>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</si>
  <si>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</si>
  <si>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</si>
  <si>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</si>
  <si>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</si>
  <si>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</si>
  <si>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</si>
  <si>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</si>
  <si>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</si>
  <si>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</si>
  <si>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</si>
  <si>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</si>
  <si>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</si>
  <si>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</si>
  <si>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</si>
  <si>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</si>
  <si>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</si>
  <si>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</si>
  <si>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</si>
  <si>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</si>
  <si>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</si>
  <si>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</si>
  <si>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</si>
  <si>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</si>
  <si>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</si>
  <si>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</si>
  <si>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</si>
  <si>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</si>
  <si>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</si>
  <si>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</si>
  <si>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</si>
  <si>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</si>
  <si>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</si>
  <si>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</si>
  <si>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</si>
  <si>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</si>
  <si>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</si>
  <si>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</si>
  <si>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</si>
  <si>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</si>
  <si>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</si>
  <si>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</si>
  <si>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</si>
  <si>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</si>
  <si>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</si>
  <si>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</si>
  <si>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</si>
  <si>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</si>
  <si>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</si>
  <si>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</si>
  <si>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</si>
  <si>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</si>
  <si>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</si>
  <si>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</si>
  <si>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</si>
  <si>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</si>
  <si>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</si>
  <si>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</si>
  <si>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</si>
  <si>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</si>
  <si>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</si>
  <si>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</si>
  <si>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</si>
  <si>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</si>
  <si>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</si>
  <si>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</si>
  <si>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</si>
  <si>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</si>
  <si>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</si>
  <si>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</si>
  <si>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</si>
  <si>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</si>
  <si>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</si>
  <si>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</si>
  <si>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</si>
  <si>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</si>
  <si>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</si>
  <si>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</si>
  <si>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</si>
  <si>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</si>
  <si>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</si>
  <si>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</si>
  <si>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</si>
  <si>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</si>
  <si>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</si>
  <si>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</si>
  <si>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</si>
  <si>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</si>
  <si>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</si>
  <si>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</si>
  <si>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</si>
  <si>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</si>
  <si>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</si>
  <si>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</si>
  <si>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</si>
  <si>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</si>
  <si>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</si>
  <si>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</si>
  <si>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</si>
  <si>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</si>
  <si>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</si>
  <si>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</si>
  <si>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</si>
  <si>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</si>
  <si>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</si>
  <si>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</si>
  <si>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</si>
  <si>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</si>
  <si>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</si>
  <si>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</si>
  <si>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</si>
  <si>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</si>
  <si>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</si>
  <si>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</si>
  <si>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</si>
  <si>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</si>
  <si>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</si>
  <si>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</si>
  <si>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</si>
  <si>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</si>
  <si>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</si>
  <si>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</si>
  <si>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</si>
  <si>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</si>
  <si>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</si>
  <si>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</si>
  <si>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</si>
  <si>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</si>
  <si>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</si>
  <si>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</si>
  <si>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</si>
  <si>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</si>
  <si>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</si>
  <si>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</si>
  <si>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</si>
  <si>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</si>
  <si>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</si>
  <si>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</si>
  <si>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</si>
  <si>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</si>
  <si>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</si>
  <si>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</si>
  <si>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</si>
  <si>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</si>
  <si>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</si>
  <si>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</si>
  <si>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</si>
  <si>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</si>
  <si>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</si>
  <si>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</si>
  <si>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</si>
  <si>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</si>
  <si>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</si>
  <si>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</si>
  <si>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</si>
  <si>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</si>
  <si>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</si>
  <si>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</si>
  <si>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</si>
  <si>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</si>
  <si>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</si>
  <si>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</si>
  <si>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</si>
  <si>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</si>
  <si>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</si>
  <si>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</si>
  <si>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</si>
  <si>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</si>
  <si>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</si>
  <si>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</si>
  <si>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</si>
  <si>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</si>
  <si>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</si>
  <si>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</si>
  <si>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</si>
  <si>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</si>
  <si>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</si>
  <si>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</si>
  <si>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</si>
  <si>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</si>
  <si>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</si>
  <si>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</si>
  <si>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</si>
  <si>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</si>
  <si>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</si>
  <si>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</si>
  <si>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</si>
  <si>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</si>
  <si>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</si>
  <si>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</si>
  <si>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</si>
  <si>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</si>
  <si>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</si>
  <si>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</si>
  <si>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</si>
  <si>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</si>
  <si>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</si>
  <si>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</si>
  <si>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</si>
  <si>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</si>
  <si>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</si>
  <si>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</si>
  <si>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</si>
  <si>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</si>
  <si>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</si>
  <si>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</si>
  <si>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</si>
  <si>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</si>
  <si>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</si>
  <si>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</si>
  <si>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</si>
  <si>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</si>
  <si>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</si>
  <si>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</si>
  <si>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</si>
  <si>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</si>
  <si>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</si>
  <si>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</si>
  <si>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</si>
  <si>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</si>
  <si>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</si>
  <si>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</si>
  <si>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</si>
  <si>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</si>
  <si>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</si>
  <si>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</si>
  <si>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</si>
  <si>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</si>
  <si>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</si>
  <si>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</si>
  <si>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</si>
  <si>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</si>
  <si>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</si>
  <si>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</si>
  <si>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</si>
  <si>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</si>
  <si>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</si>
  <si>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</si>
  <si>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</si>
  <si>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</si>
  <si>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</si>
  <si>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</si>
  <si>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</si>
  <si>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</si>
  <si>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</si>
  <si>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</si>
  <si>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</si>
  <si>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</si>
  <si>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</si>
  <si>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</si>
  <si>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</si>
  <si>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</si>
  <si>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</si>
  <si>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</si>
  <si>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</si>
  <si>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</si>
  <si>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</si>
  <si>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</si>
  <si>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</si>
  <si>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</si>
  <si>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</si>
  <si>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</si>
  <si>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</si>
  <si>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</si>
  <si>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</si>
  <si>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</si>
  <si>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</si>
  <si>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</si>
  <si>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</si>
  <si>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</si>
  <si>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</si>
  <si>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</si>
  <si>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</si>
  <si>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</si>
  <si>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</si>
  <si>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</si>
  <si>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</si>
  <si>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</si>
  <si>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</si>
  <si>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</si>
  <si>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</si>
  <si>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</si>
  <si>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</si>
  <si>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</si>
  <si>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</si>
  <si>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</si>
  <si>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</si>
  <si>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</si>
  <si>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</si>
  <si>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</si>
  <si>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</si>
  <si>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</si>
  <si>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</si>
  <si>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</si>
  <si>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</si>
  <si>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</si>
  <si>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</si>
  <si>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</si>
  <si>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</si>
  <si>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</si>
  <si>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</si>
  <si>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</si>
  <si>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</si>
  <si>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</si>
  <si>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</si>
  <si>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</si>
  <si>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</si>
  <si>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</si>
  <si>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</si>
  <si>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</si>
  <si>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</si>
  <si>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</si>
  <si>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</si>
  <si>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</si>
  <si>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</si>
  <si>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</si>
  <si>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</si>
  <si>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</si>
  <si>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</si>
  <si>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</si>
  <si>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</si>
  <si>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</si>
  <si>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</si>
  <si>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</si>
  <si>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</si>
  <si>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</si>
  <si>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</si>
  <si>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</si>
  <si>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</si>
  <si>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</si>
  <si>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</si>
  <si>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</si>
  <si>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</si>
  <si>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</si>
  <si>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</si>
  <si>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</si>
  <si>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</si>
  <si>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</si>
  <si>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</si>
  <si>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</si>
  <si>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</si>
  <si>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</si>
  <si>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</si>
  <si>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</si>
  <si>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</si>
  <si>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</si>
  <si>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</si>
  <si>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</si>
  <si>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</si>
  <si>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</si>
  <si>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</si>
  <si>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</si>
  <si>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</si>
  <si>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</si>
  <si>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</si>
  <si>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</si>
  <si>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</si>
  <si>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</si>
  <si>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</si>
  <si>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</si>
  <si>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</si>
  <si>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</si>
  <si>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</si>
  <si>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</si>
  <si>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</si>
  <si>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</si>
  <si>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</si>
  <si>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</si>
  <si>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</si>
  <si>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</si>
  <si>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</si>
  <si>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</si>
  <si>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</si>
  <si>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</si>
  <si>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</si>
  <si>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</si>
  <si>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</si>
  <si>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</si>
  <si>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</si>
  <si>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</si>
  <si>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</si>
  <si>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</si>
  <si>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</si>
  <si>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</si>
  <si>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</si>
  <si>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</si>
  <si>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</si>
  <si>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</si>
  <si>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</si>
  <si>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</si>
  <si>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</si>
  <si>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</si>
  <si>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</si>
  <si>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</si>
  <si>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</si>
  <si>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</si>
  <si>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</si>
  <si>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</si>
  <si>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</si>
  <si>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</si>
  <si>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</si>
  <si>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</si>
  <si>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</si>
  <si>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</si>
  <si>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</si>
  <si>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</si>
  <si>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</si>
  <si>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</si>
  <si>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</si>
  <si>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</si>
  <si>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</si>
  <si>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</si>
  <si>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</si>
  <si>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</si>
  <si>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</si>
  <si>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</si>
  <si>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</si>
  <si>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</si>
  <si>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</si>
  <si>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</si>
  <si>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</si>
  <si>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</si>
  <si>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</si>
  <si>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</si>
  <si>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</si>
  <si>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</si>
  <si>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</si>
  <si>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</si>
  <si>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</si>
  <si>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</si>
  <si>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</si>
  <si>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</si>
  <si>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</si>
  <si>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</si>
  <si>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</si>
  <si>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</si>
  <si>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</si>
  <si>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</si>
  <si>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</si>
  <si>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</si>
  <si>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</si>
  <si>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</si>
  <si>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</si>
  <si>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</si>
  <si>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</si>
  <si>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</si>
  <si>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</si>
  <si>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</si>
  <si>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</si>
  <si>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</si>
  <si>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</si>
  <si>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</si>
  <si>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</si>
  <si>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</si>
  <si>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</si>
  <si>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</si>
  <si>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</si>
  <si>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</si>
  <si>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</si>
  <si>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</si>
  <si>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</si>
  <si>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</si>
  <si>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</si>
  <si>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</si>
  <si>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</si>
  <si>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</si>
  <si>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</si>
  <si>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</si>
  <si>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</si>
  <si>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</si>
  <si>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</si>
  <si>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</si>
  <si>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</si>
  <si>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</si>
  <si>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</si>
  <si>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</si>
  <si>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</si>
  <si>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</si>
  <si>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</si>
  <si>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</si>
  <si>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</si>
  <si>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</si>
  <si>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</si>
  <si>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</si>
  <si>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</si>
  <si>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</si>
  <si>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</si>
  <si>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</si>
  <si>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</si>
  <si>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</si>
  <si>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</si>
  <si>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</si>
  <si>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</si>
  <si>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</si>
  <si>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</si>
  <si>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</si>
  <si>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</si>
  <si>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</si>
  <si>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</si>
  <si>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</si>
  <si>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</si>
  <si>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</si>
  <si>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</si>
  <si>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</si>
  <si>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</si>
  <si>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</si>
  <si>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</si>
  <si>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</si>
  <si>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</si>
  <si>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</si>
  <si>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</si>
  <si>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</si>
  <si>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</si>
  <si>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</si>
  <si>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</si>
  <si>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</si>
  <si>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</si>
  <si>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</si>
  <si>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</si>
  <si>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</si>
  <si>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</si>
  <si>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</si>
  <si>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</si>
  <si>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</si>
  <si>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</si>
  <si>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</si>
  <si>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</si>
  <si>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</si>
  <si>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</si>
  <si>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</si>
  <si>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</si>
  <si>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</si>
  <si>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</si>
  <si>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</si>
  <si>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</si>
  <si>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</si>
  <si>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</si>
  <si>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</si>
  <si>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</si>
  <si>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</si>
  <si>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</si>
  <si>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</si>
  <si>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</si>
  <si>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</si>
  <si>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</si>
  <si>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</si>
  <si>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</si>
  <si>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</si>
  <si>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</si>
  <si>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</si>
  <si>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</si>
  <si>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</si>
  <si>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</si>
  <si>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</si>
  <si>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</si>
  <si>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</si>
  <si>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</si>
  <si>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</si>
  <si>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</si>
  <si>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</si>
  <si>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</si>
  <si>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</si>
  <si>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</si>
  <si>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</si>
  <si>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</si>
  <si>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</si>
  <si>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</si>
  <si>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</si>
  <si>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</si>
  <si>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</si>
  <si>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</si>
  <si>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</si>
  <si>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</si>
  <si>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</si>
  <si>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</si>
  <si>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</si>
  <si>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</si>
  <si>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</si>
  <si>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</si>
  <si>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</si>
  <si>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</si>
  <si>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</si>
  <si>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</si>
  <si>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</si>
  <si>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</si>
  <si>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</si>
  <si>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</si>
  <si>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</si>
  <si>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</si>
  <si>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</si>
  <si>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</si>
  <si>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</si>
  <si>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</si>
  <si>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</si>
  <si>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</si>
  <si>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</si>
  <si>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</si>
  <si>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</si>
  <si>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</si>
  <si>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</si>
  <si>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</si>
  <si>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</si>
  <si>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</si>
  <si>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</si>
  <si>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</si>
  <si>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</si>
  <si>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</si>
  <si>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</si>
  <si>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</si>
  <si>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</si>
  <si>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</si>
  <si>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</si>
  <si>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</si>
  <si>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</si>
  <si>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</si>
  <si>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</si>
  <si>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</si>
  <si>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</si>
  <si>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</si>
  <si>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</si>
  <si>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</si>
  <si>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</si>
  <si>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</si>
  <si>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</si>
  <si>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</si>
  <si>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</si>
  <si>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</si>
  <si>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</si>
  <si>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</si>
  <si>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</si>
  <si>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</si>
  <si>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</si>
  <si>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</si>
  <si>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</si>
  <si>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</si>
  <si>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</si>
  <si>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</si>
  <si>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</si>
  <si>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</si>
  <si>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</si>
  <si>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</si>
  <si>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</si>
  <si>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</si>
  <si>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</si>
  <si>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</si>
  <si>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</si>
  <si>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</si>
  <si>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</si>
  <si>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</si>
  <si>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</si>
  <si>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</si>
  <si>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</si>
  <si>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</si>
  <si>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</si>
  <si>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</si>
  <si>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</si>
  <si>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</si>
  <si>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</si>
  <si>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</si>
  <si>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</si>
  <si>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</si>
  <si>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</si>
  <si>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</si>
  <si>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</si>
  <si>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</si>
  <si>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</si>
  <si>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</si>
  <si>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</si>
  <si>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</si>
  <si>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</si>
  <si>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</si>
  <si>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</si>
  <si>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</si>
  <si>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</si>
  <si>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</si>
  <si>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</si>
  <si>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</si>
  <si>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</si>
  <si>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</si>
  <si>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</si>
  <si>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</si>
  <si>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</si>
  <si>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</si>
  <si>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</si>
  <si>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</si>
  <si>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</si>
  <si>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</si>
  <si>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</si>
  <si>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</si>
  <si>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</si>
  <si>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</si>
  <si>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</si>
  <si>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</si>
  <si>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</si>
  <si>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</si>
  <si>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</si>
  <si>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</si>
  <si>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</si>
  <si>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</si>
  <si>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</si>
  <si>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</si>
  <si>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</si>
  <si>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</si>
  <si>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</si>
  <si>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</si>
  <si>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</si>
  <si>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</si>
  <si>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</si>
  <si>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</si>
  <si>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</si>
  <si>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</si>
  <si>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</si>
  <si>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</si>
  <si>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</si>
  <si>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</si>
  <si>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</si>
  <si>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</si>
  <si>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</si>
  <si>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</si>
  <si>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</si>
  <si>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</si>
  <si>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</si>
  <si>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</si>
  <si>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</si>
  <si>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</si>
  <si>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</si>
  <si>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</si>
  <si>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</si>
  <si>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</si>
  <si>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</si>
  <si>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</si>
  <si>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</si>
  <si>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</si>
  <si>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</si>
  <si>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</si>
  <si>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</si>
  <si>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</si>
  <si>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</si>
  <si>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</si>
  <si>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</si>
  <si>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</si>
  <si>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</si>
  <si>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</si>
  <si>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</si>
  <si>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</si>
  <si>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</si>
  <si>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</si>
  <si>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</si>
  <si>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</si>
  <si>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</si>
  <si>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</si>
  <si>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</si>
  <si>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</si>
  <si>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</si>
  <si>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</si>
  <si>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</si>
  <si>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</si>
  <si>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</si>
  <si>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</si>
  <si>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</si>
  <si>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</si>
  <si>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</si>
  <si>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</si>
  <si>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</si>
  <si>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</si>
  <si>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</si>
  <si>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</si>
  <si>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</si>
  <si>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</si>
  <si>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</si>
  <si>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</si>
  <si>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</si>
  <si>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</si>
  <si>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</si>
  <si>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</si>
  <si>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</si>
  <si>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</si>
  <si>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</si>
  <si>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</si>
  <si>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</si>
  <si>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</si>
  <si>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</si>
  <si>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</si>
  <si>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</si>
  <si>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</si>
  <si>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</si>
  <si>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</si>
  <si>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</si>
  <si>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</si>
  <si>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</si>
  <si>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</si>
  <si>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</si>
  <si>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</si>
  <si>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</si>
  <si>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</si>
  <si>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</si>
  <si>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</si>
  <si>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</si>
  <si>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</si>
  <si>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</si>
  <si>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</si>
  <si>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</si>
  <si>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</si>
  <si>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</si>
  <si>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</si>
  <si>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</si>
  <si>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</si>
  <si>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</si>
  <si>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</si>
  <si>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</si>
  <si>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</si>
  <si>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</si>
  <si>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</si>
  <si>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</si>
  <si>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</si>
  <si>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</si>
  <si>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</si>
  <si>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</si>
  <si>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</si>
  <si>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</si>
  <si>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</si>
  <si>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</si>
  <si>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</si>
  <si>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</si>
  <si>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</si>
  <si>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</si>
  <si>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</si>
  <si>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</si>
  <si>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</si>
  <si>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</si>
  <si>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</si>
  <si>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</si>
  <si>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</si>
  <si>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</si>
  <si>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</si>
  <si>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</si>
  <si>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</si>
  <si>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</si>
  <si>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</si>
  <si>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</si>
  <si>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</si>
  <si>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</si>
  <si>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</si>
  <si>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</si>
  <si>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</si>
  <si>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</si>
  <si>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</si>
  <si>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</si>
  <si>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</si>
  <si>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</si>
  <si>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</si>
  <si>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</si>
  <si>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</si>
  <si>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</si>
  <si>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</si>
  <si>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</si>
  <si>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</si>
  <si>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</si>
  <si>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</si>
  <si>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</si>
  <si>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</si>
  <si>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</si>
  <si>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</si>
  <si>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</si>
  <si>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</si>
  <si>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</si>
  <si>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</si>
  <si>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</si>
  <si>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</si>
  <si>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</si>
  <si>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</si>
  <si>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</si>
  <si>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</si>
  <si>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</si>
  <si>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</si>
  <si>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</si>
  <si>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</si>
  <si>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</si>
  <si>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</si>
  <si>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</si>
  <si>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</si>
  <si>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</si>
  <si>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</si>
  <si>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</si>
  <si>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</si>
  <si>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</si>
  <si>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</si>
  <si>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</si>
  <si>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</si>
  <si>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</si>
  <si>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</si>
  <si>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</si>
  <si>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</si>
  <si>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</si>
  <si>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</si>
  <si>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</si>
  <si>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</si>
  <si>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</si>
  <si>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</si>
  <si>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</si>
  <si>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</si>
  <si>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</si>
  <si>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</si>
  <si>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</si>
  <si>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</si>
  <si>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</si>
  <si>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</si>
  <si>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</si>
  <si>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</si>
  <si>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</si>
  <si>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</si>
  <si>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</si>
  <si>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</si>
  <si>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</si>
  <si>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</si>
  <si>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</si>
  <si>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</si>
  <si>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</si>
  <si>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</si>
  <si>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</si>
  <si>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</si>
  <si>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</si>
  <si>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</si>
  <si>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</si>
  <si>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</si>
  <si>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</si>
  <si>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</si>
  <si>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</si>
  <si>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</si>
  <si>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</si>
  <si>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</si>
  <si>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</si>
  <si>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</si>
  <si>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</si>
  <si>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</si>
  <si>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</si>
  <si>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</si>
  <si>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</si>
  <si>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</si>
  <si>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</si>
  <si>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</si>
  <si>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</si>
  <si>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</si>
  <si>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</si>
  <si>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</si>
  <si>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</si>
  <si>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</si>
  <si>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</si>
  <si>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</si>
  <si>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</si>
  <si>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</si>
  <si>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</si>
  <si>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</si>
  <si>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</si>
  <si>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</si>
  <si>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</si>
  <si>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</si>
  <si>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</si>
  <si>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</si>
  <si>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</si>
  <si>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</si>
  <si>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</si>
  <si>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</si>
  <si>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</si>
  <si>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</si>
  <si>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</si>
  <si>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</si>
  <si>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</si>
  <si>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</si>
  <si>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</si>
  <si>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</si>
  <si>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</si>
  <si>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</si>
  <si>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</si>
  <si>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</si>
  <si>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</si>
  <si>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</si>
  <si>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</si>
  <si>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</si>
  <si>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</si>
  <si>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</si>
  <si>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</si>
  <si>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</si>
  <si>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</si>
  <si>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</si>
  <si>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</si>
  <si>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</si>
  <si>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</si>
  <si>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</si>
  <si>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</si>
  <si>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</si>
  <si>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</si>
  <si>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</si>
  <si>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</si>
  <si>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</si>
  <si>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</si>
  <si>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</si>
  <si>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</si>
  <si>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</si>
  <si>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</si>
  <si>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</si>
  <si>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</si>
  <si>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</si>
  <si>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</si>
  <si>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</si>
  <si>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</si>
  <si>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</si>
  <si>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</si>
  <si>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</si>
  <si>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</si>
  <si>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</si>
  <si>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</si>
  <si>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</si>
  <si>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</si>
  <si>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</si>
  <si>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</si>
  <si>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</si>
  <si>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</si>
  <si>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</si>
  <si>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</si>
  <si>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</si>
  <si>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</si>
  <si>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</si>
  <si>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</si>
  <si>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</si>
  <si>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</si>
  <si>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</si>
  <si>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</si>
  <si>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</si>
  <si>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</si>
  <si>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</si>
  <si>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</si>
  <si>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</si>
  <si>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</si>
  <si>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</si>
  <si>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</si>
  <si>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</si>
  <si>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</si>
  <si>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</si>
  <si>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</si>
  <si>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</si>
  <si>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</si>
  <si>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</si>
  <si>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</si>
  <si>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</si>
  <si>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</si>
  <si>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</si>
  <si>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</si>
  <si>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</si>
  <si>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</si>
  <si>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</si>
  <si>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</si>
  <si>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</si>
  <si>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</si>
  <si>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</si>
  <si>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</si>
  <si>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</si>
  <si>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</si>
  <si>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</si>
  <si>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</si>
  <si>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</si>
  <si>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</si>
  <si>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</si>
  <si>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</si>
  <si>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</si>
  <si>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</si>
  <si>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</si>
  <si>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</si>
  <si>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</si>
  <si>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</si>
  <si>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</si>
  <si>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</si>
  <si>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</si>
  <si>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</si>
  <si>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</si>
  <si>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</si>
  <si>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</si>
  <si>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</si>
  <si>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</si>
  <si>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</si>
  <si>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</si>
  <si>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</si>
  <si>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</si>
  <si>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</si>
  <si>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</si>
  <si>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</si>
  <si>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</si>
  <si>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</si>
  <si>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</si>
  <si>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</si>
  <si>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</si>
  <si>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</si>
  <si>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</si>
  <si>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</si>
  <si>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</si>
  <si>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</si>
  <si>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</si>
  <si>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</si>
  <si>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</si>
  <si>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</si>
  <si>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</si>
  <si>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</si>
  <si>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</si>
  <si>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</si>
  <si>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</si>
  <si>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</si>
  <si>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</si>
  <si>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</si>
  <si>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</si>
  <si>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</si>
  <si>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</si>
  <si>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</si>
  <si>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</si>
  <si>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</si>
  <si>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</si>
  <si>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</si>
  <si>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</si>
  <si>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</si>
  <si>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</si>
  <si>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</si>
  <si>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</si>
  <si>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</si>
  <si>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</si>
  <si>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</si>
  <si>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</si>
  <si>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</si>
  <si>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</si>
  <si>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</si>
  <si>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</si>
  <si>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</si>
  <si>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</si>
  <si>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</si>
  <si>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</si>
  <si>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</si>
  <si>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</si>
  <si>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</si>
  <si>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</si>
  <si>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</si>
  <si>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</si>
  <si>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</si>
  <si>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</si>
  <si>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</si>
  <si>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</si>
  <si>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</si>
  <si>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</si>
  <si>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</si>
  <si>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</si>
  <si>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</si>
  <si>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</si>
  <si>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</si>
  <si>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</si>
  <si>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</si>
  <si>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</si>
  <si>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</si>
  <si>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</si>
  <si>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</si>
  <si>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</si>
  <si>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</si>
  <si>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</si>
  <si>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</si>
  <si>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</si>
  <si>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</si>
  <si>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</si>
  <si>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</si>
  <si>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</si>
  <si>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</si>
  <si>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</si>
  <si>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</si>
  <si>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</si>
  <si>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</si>
  <si>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</si>
  <si>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</si>
  <si>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</si>
  <si>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</si>
  <si>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</si>
  <si>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</si>
  <si>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</si>
  <si>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</si>
  <si>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</si>
  <si>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</si>
  <si>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</si>
  <si>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</si>
  <si>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</si>
  <si>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</si>
  <si>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</si>
  <si>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</si>
  <si>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</si>
  <si>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</si>
  <si>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</si>
  <si>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</si>
  <si>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</si>
  <si>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</si>
  <si>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</si>
  <si>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</si>
  <si>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</si>
  <si>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</si>
  <si>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</si>
  <si>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</si>
  <si>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</si>
  <si>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</si>
  <si>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</si>
  <si>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</si>
  <si>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</si>
  <si>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</si>
  <si>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</si>
  <si>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</si>
  <si>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</si>
  <si>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</si>
  <si>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</si>
  <si>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</si>
  <si>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</si>
  <si>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</si>
  <si>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</si>
  <si>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</si>
  <si>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</si>
  <si>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</si>
  <si>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</si>
  <si>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</si>
  <si>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</si>
  <si>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</si>
  <si>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</si>
  <si>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</si>
  <si>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</si>
  <si>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</si>
  <si>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</si>
  <si>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</si>
  <si>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</si>
  <si>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</si>
  <si>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</si>
  <si>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</si>
  <si>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</si>
  <si>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</si>
  <si>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</si>
  <si>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</si>
  <si>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</si>
  <si>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</si>
  <si>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</si>
  <si>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</si>
  <si>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</si>
  <si>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</si>
  <si>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</si>
  <si>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</si>
  <si>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</si>
  <si>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</si>
  <si>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</si>
  <si>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</si>
  <si>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</si>
  <si>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</si>
  <si>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</si>
  <si>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</si>
  <si>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</si>
  <si>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</si>
  <si>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</si>
  <si>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</si>
  <si>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</si>
  <si>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</si>
  <si>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</si>
  <si>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</si>
  <si>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</si>
  <si>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</si>
  <si>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</si>
  <si>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</si>
  <si>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</si>
  <si>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</si>
  <si>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</si>
  <si>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</si>
  <si>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</si>
  <si>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</si>
  <si>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</si>
  <si>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</si>
  <si>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</si>
  <si>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</si>
  <si>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</si>
  <si>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</si>
  <si>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</si>
  <si>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</si>
  <si>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</si>
  <si>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</si>
  <si>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</si>
  <si>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</si>
  <si>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</si>
  <si>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</si>
  <si>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</si>
  <si>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</si>
  <si>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</si>
  <si>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</si>
  <si>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</si>
  <si>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</si>
  <si>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</si>
  <si>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</si>
  <si>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</si>
  <si>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</si>
  <si>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</si>
  <si>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</si>
  <si>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</si>
  <si>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</si>
  <si>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</si>
  <si>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</si>
  <si>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</si>
  <si>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</si>
  <si>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</si>
  <si>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</si>
  <si>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</si>
  <si>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</si>
  <si>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</si>
  <si>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</si>
  <si>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</si>
  <si>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</si>
  <si>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</si>
  <si>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</si>
  <si>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</si>
  <si>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</si>
  <si>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</si>
  <si>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</si>
  <si>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</si>
  <si>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</si>
  <si>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</si>
  <si>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</si>
  <si>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</si>
  <si>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</si>
  <si>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</si>
  <si>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</si>
  <si>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</si>
  <si>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</si>
  <si>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</si>
  <si>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</si>
  <si>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</si>
  <si>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</si>
  <si>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</si>
  <si>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</si>
  <si>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</si>
  <si>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</si>
  <si>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</si>
  <si>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</si>
  <si>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</si>
  <si>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</si>
  <si>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</si>
  <si>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</si>
  <si>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</si>
  <si>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</si>
  <si>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</si>
  <si>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</si>
  <si>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</si>
  <si>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</si>
  <si>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</si>
  <si>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</si>
  <si>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</si>
  <si>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</si>
  <si>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</si>
  <si>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</si>
  <si>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</si>
  <si>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</si>
  <si>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</si>
  <si>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</si>
  <si>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</si>
  <si>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</si>
  <si>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</si>
  <si>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</si>
  <si>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</si>
  <si>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</si>
  <si>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</si>
  <si>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</si>
  <si>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</si>
  <si>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</si>
  <si>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</si>
  <si>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</si>
  <si>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</si>
  <si>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</si>
  <si>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</si>
  <si>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</si>
  <si>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</si>
  <si>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</si>
  <si>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</si>
  <si>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</si>
  <si>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</si>
  <si>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</si>
  <si>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</si>
  <si>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</si>
  <si>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</si>
  <si>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</si>
  <si>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</si>
  <si>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</si>
  <si>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</si>
  <si>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</si>
  <si>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</si>
  <si>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</si>
  <si>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</si>
  <si>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</si>
  <si>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</si>
  <si>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</si>
  <si>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</si>
  <si>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</si>
  <si>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</si>
  <si>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</si>
  <si>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</si>
  <si>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</si>
  <si>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</si>
  <si>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</si>
  <si>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</si>
  <si>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</si>
  <si>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</si>
  <si>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</si>
  <si>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</si>
  <si>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</si>
  <si>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</si>
  <si>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</si>
  <si>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</si>
  <si>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</si>
  <si>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</si>
  <si>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</si>
  <si>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</si>
  <si>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</si>
  <si>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</si>
  <si>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</si>
  <si>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</si>
  <si>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</si>
  <si>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</si>
  <si>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</si>
  <si>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</si>
  <si>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</si>
  <si>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</si>
  <si>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</si>
  <si>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</si>
  <si>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</si>
  <si>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</si>
  <si>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</si>
  <si>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</si>
  <si>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</si>
  <si>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</si>
  <si>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</si>
  <si>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</si>
  <si>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</si>
  <si>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</si>
  <si>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</si>
  <si>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</si>
  <si>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</si>
  <si>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</si>
  <si>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</si>
  <si>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</si>
  <si>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</si>
  <si>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</si>
  <si>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</si>
  <si>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</si>
  <si>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</si>
  <si>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</si>
  <si>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</si>
  <si>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</si>
  <si>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</si>
  <si>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</si>
  <si>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</si>
  <si>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</si>
  <si>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</si>
  <si>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</si>
  <si>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</si>
  <si>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</si>
  <si>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</si>
  <si>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</si>
  <si>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</si>
  <si>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</si>
  <si>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</si>
  <si>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</si>
  <si>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</si>
  <si>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</si>
  <si>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</si>
  <si>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</si>
  <si>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</si>
  <si>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</si>
  <si>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</si>
  <si>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</si>
  <si>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</si>
  <si>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</si>
  <si>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</si>
  <si>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</si>
  <si>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</si>
  <si>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</si>
  <si>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</si>
  <si>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</si>
  <si>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</si>
  <si>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</si>
  <si>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</si>
  <si>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</si>
  <si>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</si>
  <si>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</si>
  <si>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</si>
  <si>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</si>
  <si>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</si>
  <si>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</si>
  <si>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</si>
  <si>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</si>
  <si>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</si>
  <si>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</si>
  <si>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</si>
  <si>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</si>
  <si>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</si>
  <si>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</si>
  <si>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</si>
  <si>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</si>
  <si>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</si>
  <si>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</si>
  <si>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</si>
  <si>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</si>
  <si>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</si>
  <si>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</si>
  <si>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</si>
  <si>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</si>
  <si>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</si>
  <si>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</si>
  <si>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</si>
  <si>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</si>
  <si>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</si>
  <si>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</si>
  <si>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</si>
  <si>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</si>
  <si>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</si>
  <si>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</si>
  <si>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</si>
  <si>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</si>
  <si>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</si>
  <si>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</si>
  <si>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</si>
  <si>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</si>
  <si>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</si>
  <si>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</si>
  <si>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</si>
  <si>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</si>
  <si>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</si>
  <si>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</si>
  <si>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</si>
  <si>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</si>
  <si>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</si>
  <si>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</si>
  <si>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</si>
  <si>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</si>
  <si>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</si>
  <si>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</si>
  <si>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</si>
  <si>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</si>
  <si>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</si>
  <si>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</si>
  <si>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</si>
  <si>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</si>
  <si>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</si>
  <si>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</si>
  <si>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</si>
  <si>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</si>
  <si>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</si>
  <si>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</si>
  <si>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</si>
  <si>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</si>
  <si>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</si>
  <si>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</si>
  <si>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</si>
  <si>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</si>
  <si>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</si>
  <si>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</si>
  <si>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</si>
  <si>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</si>
  <si>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</si>
  <si>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</si>
  <si>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</si>
  <si>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</si>
  <si>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</si>
  <si>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</si>
  <si>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</si>
  <si>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</si>
  <si>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</si>
  <si>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</si>
  <si>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</si>
  <si>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</si>
  <si>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</si>
  <si>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</si>
  <si>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</si>
  <si>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</si>
  <si>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</si>
  <si>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</si>
  <si>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</si>
  <si>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</si>
  <si>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</si>
  <si>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</si>
  <si>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</si>
  <si>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</si>
  <si>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</si>
  <si>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</si>
  <si>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</si>
  <si>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</si>
  <si>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</si>
  <si>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</si>
  <si>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</si>
  <si>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</si>
  <si>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</si>
  <si>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</si>
  <si>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</si>
  <si>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</si>
  <si>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</si>
  <si>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</si>
  <si>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</si>
  <si>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</si>
  <si>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</si>
  <si>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</si>
  <si>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</si>
  <si>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</si>
  <si>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</si>
  <si>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</si>
  <si>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</si>
  <si>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</si>
  <si>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</si>
  <si>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</si>
  <si>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</si>
  <si>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</si>
  <si>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</si>
  <si>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</si>
  <si>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</si>
  <si>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</si>
  <si>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</si>
  <si>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</si>
  <si>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</si>
  <si>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</si>
  <si>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</si>
  <si>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</si>
  <si>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</si>
  <si>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</si>
  <si>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</si>
  <si>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</si>
  <si>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</si>
  <si>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</si>
  <si>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</si>
  <si>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</si>
  <si>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</si>
  <si>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</si>
  <si>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</si>
  <si>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</si>
  <si>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</si>
  <si>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</si>
  <si>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</si>
  <si>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</si>
  <si>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</si>
  <si>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</si>
  <si>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</si>
  <si>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</si>
  <si>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</si>
  <si>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</si>
  <si>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</si>
  <si>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</si>
  <si>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</si>
  <si>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</si>
  <si>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</si>
  <si>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</si>
  <si>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</si>
  <si>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</si>
  <si>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</si>
  <si>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</si>
  <si>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</si>
  <si>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</si>
  <si>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</si>
  <si>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</si>
  <si>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</si>
  <si>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</si>
  <si>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</si>
  <si>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</si>
  <si>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</si>
  <si>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</si>
  <si>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</si>
  <si>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</si>
  <si>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</si>
  <si>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</si>
  <si>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</si>
  <si>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</si>
  <si>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</si>
  <si>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</si>
  <si>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</si>
  <si>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</si>
  <si>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</si>
  <si>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</si>
  <si>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</si>
  <si>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</si>
  <si>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</si>
  <si>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</si>
  <si>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</si>
  <si>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</si>
  <si>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</si>
  <si>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</si>
  <si>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</si>
  <si>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</si>
  <si>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</si>
  <si>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</si>
  <si>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</si>
  <si>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</si>
  <si>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</si>
  <si>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</si>
  <si>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</si>
  <si>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</si>
  <si>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</si>
  <si>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</si>
  <si>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</si>
  <si>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</si>
  <si>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</si>
  <si>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</si>
  <si>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</si>
  <si>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</si>
  <si>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</si>
  <si>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</si>
  <si>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</si>
  <si>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</si>
  <si>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</si>
  <si>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</si>
  <si>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</si>
  <si>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</si>
  <si>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</si>
  <si>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</si>
  <si>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</si>
  <si>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</si>
  <si>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</si>
  <si>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</si>
  <si>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</si>
  <si>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</si>
  <si>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</si>
  <si>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</si>
  <si>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</si>
  <si>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</si>
  <si>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</si>
  <si>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</si>
  <si>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</si>
  <si>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</si>
  <si>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</si>
  <si>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</si>
  <si>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</si>
  <si>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</si>
  <si>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</si>
  <si>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</si>
  <si>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</si>
  <si>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</si>
  <si>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</si>
  <si>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</si>
  <si>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</si>
  <si>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</si>
  <si>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</si>
  <si>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</si>
  <si>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</si>
  <si>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</si>
  <si>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</si>
  <si>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</si>
  <si>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</si>
  <si>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</si>
  <si>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</si>
  <si>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</si>
  <si>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</si>
  <si>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</si>
  <si>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</si>
  <si>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</si>
  <si>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</si>
  <si>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</si>
  <si>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</si>
  <si>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</si>
  <si>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</si>
  <si>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</si>
  <si>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</si>
  <si>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</si>
  <si>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</si>
  <si>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</si>
  <si>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</si>
  <si>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</si>
  <si>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</si>
  <si>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</si>
  <si>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</si>
  <si>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</si>
  <si>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</si>
  <si>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</si>
  <si>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</si>
  <si>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</si>
  <si>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</si>
  <si>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</si>
  <si>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</si>
  <si>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</si>
  <si>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</si>
  <si>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</si>
  <si>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</si>
  <si>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</si>
  <si>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</si>
  <si>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</si>
  <si>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</si>
  <si>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</si>
  <si>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</si>
  <si>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</si>
  <si>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</si>
  <si>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</si>
  <si>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</si>
  <si>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</si>
  <si>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</si>
  <si>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</si>
  <si>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</si>
  <si>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</si>
  <si>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</si>
  <si>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</si>
  <si>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</si>
  <si>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</si>
  <si>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</si>
  <si>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</si>
  <si>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</si>
  <si>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</si>
  <si>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</si>
  <si>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</si>
  <si>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</si>
  <si>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</si>
  <si>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</si>
  <si>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</si>
  <si>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</si>
  <si>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</si>
  <si>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</si>
  <si>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</si>
  <si>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</si>
  <si>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</si>
  <si>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</si>
  <si>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</si>
  <si>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</si>
  <si>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</si>
  <si>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</si>
  <si>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</si>
  <si>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</si>
  <si>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</si>
  <si>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</si>
  <si>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</si>
  <si>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</si>
  <si>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</si>
  <si>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</si>
  <si>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</si>
  <si>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</si>
  <si>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</si>
  <si>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</si>
  <si>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</si>
  <si>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</si>
  <si>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</si>
  <si>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</si>
  <si>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</si>
  <si>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</si>
  <si>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</si>
  <si>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</si>
  <si>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</si>
  <si>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</si>
  <si>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</si>
  <si>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</si>
  <si>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</si>
  <si>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</si>
  <si>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</si>
  <si>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</si>
  <si>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</si>
  <si>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</si>
  <si>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</si>
  <si>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</si>
  <si>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</si>
  <si>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</si>
  <si>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</si>
  <si>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</si>
  <si>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</si>
  <si>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</si>
  <si>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</si>
  <si>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</si>
  <si>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</si>
  <si>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</si>
  <si>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</si>
  <si>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</si>
  <si>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</si>
  <si>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</si>
  <si>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</si>
  <si>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</si>
  <si>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</si>
  <si>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</si>
  <si>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</si>
  <si>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</si>
  <si>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</si>
  <si>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</si>
  <si>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</si>
  <si>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</si>
  <si>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</si>
  <si>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</si>
  <si>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</si>
  <si>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</si>
  <si>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</si>
  <si>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</si>
  <si>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</si>
  <si>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</si>
  <si>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</si>
  <si>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</si>
  <si>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</si>
  <si>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</si>
  <si>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</si>
  <si>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</si>
  <si>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</si>
  <si>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</si>
  <si>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</si>
  <si>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</si>
  <si>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</si>
  <si>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</si>
  <si>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</si>
  <si>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</si>
  <si>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</si>
  <si>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</si>
  <si>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</si>
  <si>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</si>
  <si>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</si>
  <si>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</si>
  <si>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</si>
  <si>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</si>
  <si>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</si>
  <si>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</si>
  <si>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</si>
  <si>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</si>
  <si>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</si>
  <si>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</si>
  <si>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</si>
  <si>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</si>
  <si>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</si>
  <si>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</si>
  <si>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</si>
  <si>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</si>
  <si>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</si>
  <si>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</si>
  <si>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</si>
  <si>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</si>
  <si>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</si>
  <si>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</si>
  <si>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</si>
  <si>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</si>
  <si>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</si>
  <si>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</si>
  <si>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</si>
  <si>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</si>
  <si>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</si>
  <si>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</si>
  <si>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</si>
  <si>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</si>
  <si>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</si>
  <si>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</si>
  <si>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</si>
  <si>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</si>
  <si>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</si>
  <si>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</si>
  <si>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</si>
  <si>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</si>
  <si>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</si>
  <si>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</si>
  <si>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</si>
  <si>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</si>
  <si>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</si>
  <si>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</si>
  <si>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</si>
  <si>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</si>
  <si>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</si>
  <si>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</si>
  <si>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</si>
  <si>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</si>
  <si>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</si>
  <si>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</si>
  <si>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</si>
  <si>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</si>
  <si>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</si>
  <si>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</si>
  <si>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</si>
  <si>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</si>
  <si>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</si>
  <si>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</si>
  <si>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</si>
  <si>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</si>
  <si>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</si>
  <si>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</si>
  <si>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</si>
  <si>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</si>
  <si>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</si>
  <si>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</si>
  <si>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</si>
  <si>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</si>
  <si>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</si>
  <si>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</si>
  <si>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</si>
  <si>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</si>
  <si>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</si>
  <si>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</si>
  <si>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</si>
  <si>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</si>
  <si>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</si>
  <si>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</si>
  <si>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</si>
  <si>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</si>
  <si>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</si>
  <si>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</si>
  <si>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</si>
  <si>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</si>
  <si>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</si>
  <si>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</si>
  <si>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</si>
  <si>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</si>
  <si>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</si>
  <si>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</si>
  <si>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</si>
  <si>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</si>
  <si>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</si>
  <si>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</si>
  <si>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</si>
  <si>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</si>
  <si>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</si>
  <si>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</si>
  <si>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</si>
  <si>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</si>
  <si>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</si>
  <si>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</si>
  <si>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</si>
  <si>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</si>
  <si>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</si>
  <si>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</si>
  <si>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</si>
  <si>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</si>
  <si>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</si>
  <si>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</si>
  <si>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</si>
  <si>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</si>
  <si>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</si>
  <si>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</si>
  <si>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</si>
  <si>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</si>
  <si>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</si>
  <si>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</si>
  <si>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</si>
  <si>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</si>
  <si>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</si>
  <si>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</si>
  <si>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</si>
  <si>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</si>
  <si>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</si>
  <si>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</si>
  <si>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</si>
  <si>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</si>
  <si>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</si>
  <si>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</si>
  <si>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</si>
  <si>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</si>
  <si>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</si>
  <si>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</si>
  <si>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</si>
  <si>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</si>
  <si>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</si>
  <si>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</si>
  <si>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</si>
  <si>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</si>
  <si>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</si>
  <si>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</si>
  <si>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</si>
  <si>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</si>
  <si>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</si>
  <si>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</si>
  <si>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</si>
  <si>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</si>
  <si>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</si>
  <si>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</si>
  <si>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</si>
  <si>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</si>
  <si>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</si>
  <si>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</si>
  <si>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</si>
  <si>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</si>
  <si>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</si>
  <si>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</si>
  <si>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</si>
  <si>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</si>
  <si>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</si>
  <si>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</si>
  <si>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</si>
  <si>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</si>
  <si>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</si>
  <si>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</si>
  <si>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</si>
  <si>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</si>
  <si>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</si>
  <si>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</si>
  <si>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</si>
  <si>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</si>
  <si>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</si>
  <si>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</si>
  <si>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</si>
  <si>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</si>
  <si>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</si>
  <si>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</si>
  <si>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</si>
  <si>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</si>
  <si>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</si>
  <si>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</si>
  <si>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</si>
  <si>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</si>
  <si>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</si>
  <si>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</si>
  <si>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</si>
  <si>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</si>
  <si>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</si>
  <si>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</si>
  <si>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</si>
  <si>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</si>
  <si>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</si>
  <si>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</si>
  <si>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</si>
  <si>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</si>
  <si>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</si>
  <si>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</si>
  <si>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</si>
  <si>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</si>
  <si>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</si>
  <si>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</si>
  <si>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</si>
  <si>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</si>
  <si>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</si>
  <si>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</si>
  <si>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</si>
  <si>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</si>
  <si>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</si>
  <si>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</si>
  <si>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</si>
  <si>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</si>
  <si>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</si>
  <si>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</si>
  <si>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</si>
  <si>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</si>
  <si>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</si>
  <si>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</si>
  <si>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</si>
  <si>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</si>
  <si>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</si>
  <si>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</si>
  <si>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</si>
  <si>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</si>
  <si>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</si>
  <si>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</si>
  <si>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</si>
  <si>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</si>
  <si>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</si>
  <si>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</si>
  <si>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</si>
  <si>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</si>
  <si>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</si>
  <si>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</si>
  <si>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</si>
  <si>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</si>
  <si>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</si>
  <si>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</si>
  <si>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</si>
  <si>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</si>
  <si>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</si>
  <si>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</si>
  <si>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</si>
  <si>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</si>
  <si>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</si>
  <si>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</si>
  <si>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</si>
  <si>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</si>
  <si>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</si>
  <si>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</si>
  <si>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</si>
  <si>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</si>
  <si>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</si>
  <si>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</si>
  <si>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</si>
  <si>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</si>
  <si>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</si>
  <si>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</si>
  <si>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</si>
  <si>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</si>
  <si>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</si>
  <si>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</si>
  <si>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</si>
  <si>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</si>
  <si>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</si>
  <si>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</si>
  <si>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</si>
  <si>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</si>
  <si>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</si>
  <si>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</si>
  <si>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</si>
  <si>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</si>
  <si>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</si>
  <si>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</si>
  <si>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</si>
  <si>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</si>
  <si>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</si>
  <si>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</si>
  <si>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</si>
  <si>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</si>
  <si>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</si>
  <si>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</si>
  <si>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</si>
  <si>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</si>
  <si>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</si>
  <si>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</si>
  <si>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</si>
  <si>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</si>
  <si>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</si>
  <si>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</si>
  <si>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</si>
  <si>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</si>
  <si>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</si>
  <si>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</si>
  <si>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</si>
  <si>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</si>
  <si>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</si>
  <si>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</si>
  <si>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</si>
  <si>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</si>
  <si>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</si>
  <si>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</si>
  <si>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</si>
  <si>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</si>
  <si>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</si>
  <si>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</si>
  <si>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</si>
  <si>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</si>
  <si>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</si>
  <si>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</si>
  <si>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</si>
  <si>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</si>
  <si>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</si>
  <si>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</si>
  <si>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</si>
  <si>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</si>
  <si>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</si>
  <si>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</si>
  <si>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</si>
  <si>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</si>
  <si>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</si>
  <si>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</si>
  <si>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</si>
  <si>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</si>
  <si>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</si>
  <si>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</si>
  <si>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</si>
  <si>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</si>
  <si>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</si>
  <si>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</si>
  <si>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</si>
  <si>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</si>
  <si>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</si>
  <si>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</si>
  <si>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</si>
  <si>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</si>
  <si>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</si>
  <si>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</si>
  <si>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</si>
  <si>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</si>
  <si>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</si>
  <si>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</si>
  <si>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</si>
  <si>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</si>
  <si>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</si>
  <si>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</si>
  <si>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</si>
  <si>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</si>
  <si>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</si>
  <si>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</si>
  <si>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</si>
  <si>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</si>
  <si>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</si>
  <si>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</si>
  <si>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</si>
  <si>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</si>
  <si>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</si>
  <si>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</si>
  <si>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</si>
  <si>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</si>
  <si>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</si>
  <si>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</si>
  <si>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</si>
  <si>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</si>
  <si>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</si>
  <si>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</si>
  <si>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</si>
  <si>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</si>
  <si>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</si>
  <si>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</si>
  <si>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</si>
  <si>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</si>
  <si>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</si>
  <si>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</si>
  <si>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</si>
  <si>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</si>
  <si>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</si>
  <si>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</si>
  <si>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</si>
  <si>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</si>
  <si>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</si>
  <si>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</si>
  <si>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</si>
  <si>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</si>
  <si>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</si>
  <si>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</si>
  <si>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</si>
  <si>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</si>
  <si>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</si>
  <si>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</si>
  <si>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</si>
  <si>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</si>
  <si>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</si>
  <si>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</si>
  <si>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</si>
  <si>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</si>
  <si>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</si>
  <si>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</si>
  <si>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</si>
  <si>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</si>
  <si>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</si>
  <si>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</si>
  <si>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</si>
  <si>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</si>
  <si>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</si>
  <si>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</si>
  <si>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</si>
  <si>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</si>
  <si>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</si>
  <si>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</si>
  <si>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</si>
  <si>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</si>
  <si>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</si>
  <si>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</si>
  <si>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</si>
  <si>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</si>
  <si>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</si>
  <si>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</si>
  <si>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</si>
  <si>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</si>
  <si>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</si>
  <si>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</si>
  <si>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</si>
  <si>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</si>
  <si>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</si>
  <si>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</si>
  <si>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</si>
  <si>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</si>
  <si>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</si>
  <si>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</si>
  <si>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</si>
  <si>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</si>
  <si>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</si>
  <si>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</si>
  <si>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</si>
  <si>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</si>
  <si>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</si>
  <si>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</si>
  <si>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</si>
  <si>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</si>
  <si>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</si>
  <si>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</si>
  <si>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</si>
  <si>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</si>
  <si>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</si>
  <si>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</si>
  <si>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</si>
  <si>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</si>
  <si>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</si>
  <si>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</si>
  <si>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</si>
  <si>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</si>
  <si>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</si>
  <si>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</si>
  <si>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</si>
  <si>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</si>
  <si>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</si>
  <si>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</si>
  <si>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</si>
  <si>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</si>
  <si>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</si>
  <si>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</si>
  <si>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</si>
  <si>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</si>
  <si>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</si>
  <si>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</si>
  <si>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</si>
  <si>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</si>
  <si>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</si>
  <si>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</si>
  <si>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</si>
  <si>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</si>
  <si>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</si>
  <si>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</si>
  <si>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</si>
  <si>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</si>
  <si>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</si>
  <si>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</si>
  <si>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</si>
  <si>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</si>
  <si>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</si>
  <si>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</si>
  <si>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</si>
  <si>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</si>
  <si>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</si>
  <si>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</si>
  <si>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</si>
  <si>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</si>
  <si>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</si>
  <si>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</si>
  <si>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</si>
  <si>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</si>
  <si>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</si>
  <si>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</si>
  <si>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</si>
  <si>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</si>
  <si>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</si>
  <si>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</si>
  <si>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</si>
  <si>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</si>
  <si>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</si>
  <si>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</si>
  <si>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</si>
  <si>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</si>
  <si>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</si>
  <si>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</si>
  <si>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</si>
  <si>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</si>
  <si>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</si>
  <si>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</si>
  <si>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</si>
  <si>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</si>
  <si>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</si>
  <si>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</si>
  <si>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</si>
  <si>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</si>
  <si>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</si>
  <si>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</si>
  <si>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</si>
  <si>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</si>
  <si>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</si>
  <si>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</si>
  <si>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</si>
  <si>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</si>
  <si>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</si>
  <si>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</si>
  <si>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</si>
  <si>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</si>
  <si>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</si>
  <si>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</si>
  <si>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</si>
  <si>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</si>
  <si>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</si>
  <si>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</si>
  <si>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</si>
  <si>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</si>
  <si>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</si>
  <si>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</si>
  <si>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</si>
  <si>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</si>
  <si>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</si>
  <si>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</si>
  <si>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</si>
  <si>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</si>
  <si>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</si>
  <si>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</si>
  <si>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</si>
  <si>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</si>
  <si>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</si>
  <si>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</si>
  <si>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</si>
  <si>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</si>
  <si>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</si>
  <si>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</si>
  <si>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</si>
  <si>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</si>
  <si>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</si>
  <si>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</si>
  <si>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</si>
  <si>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</si>
  <si>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</si>
  <si>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</si>
  <si>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</si>
  <si>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</si>
  <si>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</si>
  <si>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</si>
  <si>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</si>
  <si>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</si>
  <si>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</si>
  <si>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</si>
  <si>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</si>
  <si>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</si>
  <si>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</si>
  <si>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</si>
  <si>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</si>
  <si>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</si>
  <si>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</si>
  <si>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</si>
  <si>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</si>
  <si>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</si>
  <si>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</si>
  <si>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</si>
  <si>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</si>
  <si>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</si>
  <si>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</si>
  <si>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</si>
  <si>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</si>
  <si>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</si>
  <si>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</si>
  <si>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</si>
  <si>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</si>
  <si>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</si>
  <si>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</si>
  <si>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</si>
  <si>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</si>
  <si>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</si>
  <si>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</si>
  <si>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</si>
  <si>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</si>
  <si>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</si>
  <si>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</si>
  <si>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</si>
  <si>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</si>
  <si>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</si>
  <si>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</si>
  <si>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</si>
  <si>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</si>
  <si>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</si>
  <si>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</si>
  <si>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</si>
  <si>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</si>
  <si>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</si>
  <si>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</si>
  <si>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</si>
  <si>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</si>
  <si>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</si>
  <si>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</si>
  <si>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</si>
  <si>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</si>
  <si>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</si>
  <si>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</si>
  <si>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</si>
  <si>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</si>
  <si>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</si>
  <si>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</si>
  <si>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</si>
  <si>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</si>
  <si>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</si>
  <si>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</si>
  <si>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</si>
  <si>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</si>
  <si>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</si>
  <si>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</si>
  <si>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</si>
  <si>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</si>
  <si>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</si>
  <si>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</si>
  <si>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</si>
  <si>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</si>
  <si>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</si>
  <si>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</si>
  <si>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</si>
  <si>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</si>
  <si>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</si>
  <si>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</si>
  <si>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</si>
  <si>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</si>
  <si>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</si>
  <si>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</si>
  <si>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</si>
  <si>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</si>
  <si>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</si>
  <si>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</si>
  <si>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</si>
  <si>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</si>
  <si>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</si>
  <si>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</si>
  <si>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</si>
  <si>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</si>
  <si>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</si>
  <si>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</si>
  <si>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</si>
  <si>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</si>
  <si>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</si>
  <si>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</si>
  <si>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</si>
  <si>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</si>
  <si>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</si>
  <si>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</si>
  <si>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</si>
  <si>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</si>
  <si>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</si>
  <si>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</si>
  <si>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</si>
  <si>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</si>
  <si>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</si>
  <si>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</si>
  <si>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</si>
  <si>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</si>
  <si>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</si>
  <si>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</si>
  <si>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</si>
  <si>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</si>
  <si>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</si>
  <si>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</si>
  <si>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</si>
  <si>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</si>
  <si>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</si>
  <si>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</si>
  <si>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</si>
  <si>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</si>
  <si>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</si>
  <si>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</si>
  <si>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</si>
  <si>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</si>
  <si>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</si>
  <si>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</si>
  <si>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</si>
  <si>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</si>
  <si>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</si>
  <si>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</si>
  <si>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</si>
  <si>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</si>
  <si>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</si>
  <si>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</si>
  <si>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</si>
  <si>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</si>
  <si>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</si>
  <si>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</si>
  <si>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</si>
  <si>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</si>
  <si>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</si>
  <si>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</si>
  <si>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</si>
  <si>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</si>
  <si>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</si>
  <si>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</si>
  <si>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</si>
  <si>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</si>
  <si>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</si>
  <si>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</si>
  <si>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</si>
  <si>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</si>
  <si>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</si>
  <si>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</si>
  <si>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</si>
  <si>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</si>
  <si>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</si>
  <si>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</si>
  <si>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</si>
  <si>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</si>
  <si>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</si>
  <si>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</si>
  <si>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</si>
  <si>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</si>
  <si>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</si>
  <si>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</si>
  <si>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</si>
  <si>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</si>
  <si>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</si>
  <si>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</si>
  <si>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</si>
  <si>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</si>
  <si>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</si>
  <si>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</si>
  <si>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</si>
  <si>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</si>
  <si>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</si>
  <si>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</si>
  <si>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</si>
  <si>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</si>
  <si>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</si>
  <si>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</si>
  <si>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</si>
  <si>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</si>
  <si>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</si>
  <si>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</si>
  <si>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</si>
  <si>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</si>
  <si>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</si>
  <si>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</si>
  <si>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</si>
  <si>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</si>
  <si>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</si>
  <si>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</si>
  <si>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</si>
  <si>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</si>
  <si>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</si>
  <si>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</si>
  <si>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</si>
  <si>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</si>
  <si>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</si>
  <si>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</si>
  <si>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</si>
  <si>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</si>
  <si>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</si>
  <si>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</si>
  <si>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</si>
  <si>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</si>
  <si>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</si>
  <si>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</si>
  <si>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</si>
  <si>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</si>
  <si>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</si>
  <si>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</si>
  <si>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</si>
  <si>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</si>
  <si>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</si>
  <si>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</si>
  <si>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</si>
  <si>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</si>
  <si>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</si>
  <si>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</si>
  <si>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</si>
  <si>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</si>
  <si>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</si>
  <si>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</si>
  <si>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</si>
  <si>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</si>
  <si>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</si>
  <si>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</si>
  <si>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</si>
  <si>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</si>
  <si>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</si>
  <si>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</si>
  <si>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</si>
  <si>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</si>
  <si>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</si>
  <si>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</si>
  <si>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</si>
  <si>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</si>
  <si>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</si>
  <si>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</si>
  <si>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</si>
  <si>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</si>
  <si>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</si>
  <si>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</si>
  <si>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</si>
  <si>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</si>
  <si>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</si>
  <si>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</si>
  <si>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</si>
  <si>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</si>
  <si>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</si>
  <si>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</si>
  <si>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</si>
  <si>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</si>
  <si>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</si>
  <si>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</si>
  <si>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</si>
  <si>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</si>
  <si>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</si>
  <si>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</si>
  <si>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</si>
  <si>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</si>
  <si>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</si>
  <si>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</si>
  <si>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</si>
  <si>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</si>
  <si>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</si>
  <si>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</si>
  <si>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</si>
  <si>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</si>
  <si>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</si>
  <si>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</si>
  <si>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</si>
  <si>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</si>
  <si>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</si>
  <si>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</si>
  <si>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</si>
  <si>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</si>
  <si>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</si>
  <si>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</si>
  <si>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</si>
  <si>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</si>
  <si>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</si>
  <si>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</si>
  <si>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</si>
  <si>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</si>
  <si>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</si>
  <si>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</si>
  <si>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</si>
  <si>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</si>
  <si>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</si>
  <si>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</si>
  <si>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</si>
  <si>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</si>
  <si>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</si>
  <si>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</si>
  <si>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</si>
  <si>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</si>
  <si>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</si>
  <si>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</si>
  <si>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</si>
  <si>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</si>
  <si>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</si>
  <si>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</si>
  <si>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</si>
  <si>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</si>
  <si>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</si>
  <si>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</si>
  <si>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</si>
  <si>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</si>
  <si>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</si>
  <si>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</si>
  <si>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</si>
  <si>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</si>
  <si>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</si>
  <si>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</si>
  <si>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</si>
  <si>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</si>
  <si>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</si>
  <si>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</si>
  <si>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</si>
  <si>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</si>
  <si>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</si>
  <si>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</si>
  <si>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</si>
  <si>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</si>
  <si>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</si>
  <si>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</si>
  <si>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</si>
  <si>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</si>
  <si>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</si>
  <si>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</si>
  <si>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</si>
  <si>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</si>
  <si>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</si>
  <si>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</si>
  <si>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</si>
  <si>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</si>
  <si>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</si>
  <si>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</si>
  <si>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</si>
  <si>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</si>
  <si>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</si>
  <si>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</si>
  <si>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</si>
  <si>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</si>
  <si>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</si>
  <si>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</si>
  <si>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</si>
  <si>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</si>
  <si>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</si>
  <si>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</si>
  <si>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</si>
  <si>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</si>
  <si>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</si>
  <si>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</si>
  <si>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</si>
  <si>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</si>
  <si>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</si>
  <si>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</si>
  <si>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</si>
  <si>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</si>
  <si>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</si>
  <si>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</si>
  <si>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</si>
  <si>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</si>
  <si>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</si>
  <si>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</si>
  <si>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</si>
  <si>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</si>
  <si>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</si>
  <si>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</si>
  <si>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</si>
  <si>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</si>
  <si>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</si>
  <si>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</si>
  <si>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</si>
  <si>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</si>
  <si>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</si>
  <si>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</si>
  <si>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</si>
  <si>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</si>
  <si>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</si>
  <si>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</si>
  <si>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</si>
  <si>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</si>
  <si>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</si>
  <si>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</si>
  <si>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</si>
  <si>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</si>
  <si>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</si>
  <si>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</si>
  <si>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</si>
  <si>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</si>
  <si>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</si>
  <si>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</si>
  <si>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</si>
  <si>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</si>
  <si>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</si>
  <si>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</si>
  <si>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</si>
  <si>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</si>
  <si>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</si>
  <si>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</si>
  <si>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</si>
  <si>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</si>
  <si>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</si>
  <si>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</si>
  <si>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</si>
  <si>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</si>
  <si>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</si>
  <si>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</si>
  <si>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</si>
  <si>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</si>
  <si>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</si>
  <si>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</si>
  <si>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</si>
  <si>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</si>
  <si>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</si>
  <si>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</si>
  <si>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</si>
  <si>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</si>
  <si>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</si>
  <si>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</si>
  <si>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</si>
  <si>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</si>
  <si>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</si>
  <si>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</si>
  <si>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</si>
  <si>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</si>
  <si>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</si>
  <si>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</si>
  <si>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</si>
  <si>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</si>
  <si>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</si>
  <si>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</si>
  <si>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</si>
  <si>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</si>
  <si>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</si>
  <si>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</si>
  <si>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</si>
  <si>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</si>
  <si>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</si>
  <si>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</si>
  <si>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</si>
  <si>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</si>
  <si>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</si>
  <si>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</si>
  <si>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</si>
  <si>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</si>
  <si>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</si>
  <si>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</si>
  <si>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</si>
  <si>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</si>
  <si>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</si>
  <si>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</si>
  <si>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</si>
  <si>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</si>
  <si>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</si>
  <si>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</si>
  <si>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</si>
  <si>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</si>
  <si>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</si>
  <si>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</si>
  <si>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</si>
  <si>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</si>
  <si>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</si>
  <si>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</si>
  <si>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</si>
  <si>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</si>
  <si>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</si>
  <si>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</si>
  <si>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</si>
  <si>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</si>
  <si>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</si>
  <si>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</si>
  <si>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</si>
  <si>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</si>
  <si>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</si>
  <si>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</si>
  <si>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</si>
  <si>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</si>
  <si>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</si>
  <si>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</si>
  <si>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</si>
  <si>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</si>
  <si>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</si>
  <si>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</si>
  <si>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</si>
  <si>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</si>
  <si>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</si>
  <si>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</si>
  <si>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</si>
  <si>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</si>
  <si>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</si>
  <si>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</si>
  <si>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</si>
  <si>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</si>
  <si>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</si>
  <si>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</si>
  <si>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</si>
  <si>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</si>
  <si>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</si>
  <si>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</si>
  <si>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</si>
  <si>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</si>
  <si>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</si>
  <si>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</si>
  <si>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</si>
  <si>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</si>
  <si>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</si>
  <si>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</si>
  <si>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</si>
  <si>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</si>
  <si>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</si>
  <si>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</si>
  <si>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</si>
  <si>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</si>
  <si>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</si>
  <si>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</si>
  <si>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</si>
  <si>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</si>
  <si>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</si>
  <si>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</si>
  <si>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</si>
  <si>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</si>
  <si>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</si>
  <si>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</si>
  <si>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</si>
  <si>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</si>
  <si>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</si>
  <si>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</si>
  <si>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</si>
  <si>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</si>
  <si>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</si>
  <si>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</si>
  <si>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</si>
  <si>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</si>
  <si>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</si>
  <si>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</si>
  <si>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</si>
  <si>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</si>
  <si>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</si>
  <si>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</si>
  <si>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</si>
  <si>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</si>
  <si>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</si>
  <si>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</si>
  <si>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</si>
  <si>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</si>
  <si>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</si>
  <si>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</si>
  <si>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</si>
  <si>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</si>
  <si>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</si>
  <si>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</si>
  <si>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</si>
  <si>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</si>
  <si>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</si>
  <si>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</si>
  <si>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</si>
  <si>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</si>
  <si>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</si>
  <si>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</si>
  <si>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</si>
  <si>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</si>
  <si>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</si>
  <si>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</si>
  <si>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</si>
  <si>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</si>
  <si>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</si>
  <si>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</si>
  <si>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</si>
  <si>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</si>
  <si>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</si>
  <si>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</si>
  <si>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</si>
  <si>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</si>
  <si>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</si>
  <si>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</si>
  <si>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</si>
  <si>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</si>
  <si>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</si>
  <si>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</si>
  <si>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</si>
  <si>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</si>
  <si>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</si>
  <si>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</si>
  <si>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</si>
  <si>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</si>
  <si>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</si>
  <si>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</si>
  <si>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</si>
  <si>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</si>
  <si>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</si>
  <si>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</si>
  <si>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</si>
  <si>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</si>
  <si>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</si>
  <si>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</si>
  <si>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</si>
  <si>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</si>
  <si>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</si>
  <si>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</si>
  <si>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</si>
  <si>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</si>
  <si>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</si>
  <si>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</si>
  <si>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</si>
  <si>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</si>
  <si>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</si>
  <si>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</si>
  <si>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</si>
  <si>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</si>
  <si>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</si>
  <si>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</si>
  <si>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</si>
  <si>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</si>
  <si>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</si>
  <si>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</si>
  <si>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</si>
  <si>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</si>
  <si>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</si>
  <si>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</si>
  <si>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</si>
  <si>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</si>
  <si>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</si>
  <si>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</si>
  <si>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</si>
  <si>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</si>
  <si>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</si>
  <si>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</si>
  <si>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</si>
  <si>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</si>
  <si>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</si>
  <si>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</si>
  <si>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</si>
  <si>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</si>
  <si>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</si>
  <si>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</si>
  <si>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</si>
  <si>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</si>
  <si>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</si>
  <si>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</si>
  <si>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</si>
  <si>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</si>
  <si>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</si>
  <si>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</si>
  <si>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</si>
  <si>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</si>
  <si>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</si>
  <si>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</si>
  <si>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</si>
  <si>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</si>
  <si>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</si>
  <si>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</si>
  <si>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</si>
  <si>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</si>
  <si>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</si>
  <si>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</si>
  <si>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</si>
  <si>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</si>
  <si>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</si>
  <si>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</si>
  <si>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</si>
  <si>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</si>
  <si>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</si>
  <si>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</si>
  <si>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</si>
  <si>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</si>
  <si>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</si>
  <si>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</si>
  <si>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</si>
  <si>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</si>
  <si>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</si>
  <si>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</si>
  <si>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</si>
  <si>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</si>
  <si>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</si>
  <si>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</si>
  <si>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</si>
  <si>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</si>
  <si>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</si>
  <si>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</si>
  <si>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</si>
  <si>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</si>
  <si>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</si>
  <si>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</si>
  <si>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</si>
  <si>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</si>
  <si>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</si>
  <si>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</si>
  <si>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</si>
  <si>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</si>
  <si>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</si>
  <si>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</si>
  <si>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</si>
  <si>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</si>
  <si>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</si>
  <si>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</si>
  <si>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</si>
  <si>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</si>
  <si>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</si>
  <si>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</si>
  <si>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</si>
  <si>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</si>
  <si>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</si>
  <si>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</si>
  <si>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</si>
  <si>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</si>
  <si>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</si>
  <si>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</si>
  <si>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</si>
  <si>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</si>
  <si>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</si>
  <si>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</si>
  <si>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</si>
  <si>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</si>
  <si>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</si>
  <si>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</si>
  <si>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</si>
  <si>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</si>
  <si>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</si>
  <si>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</si>
  <si>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</si>
  <si>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</si>
  <si>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</si>
  <si>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</si>
  <si>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</si>
  <si>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</si>
  <si>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</si>
  <si>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</si>
  <si>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</si>
  <si>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</si>
  <si>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</si>
  <si>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</si>
  <si>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</si>
  <si>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</si>
  <si>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</si>
  <si>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</si>
  <si>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</si>
  <si>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</si>
  <si>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</si>
  <si>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</si>
  <si>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</si>
  <si>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</si>
  <si>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</si>
  <si>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</si>
  <si>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</si>
  <si>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</si>
  <si>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</si>
  <si>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</si>
  <si>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</si>
  <si>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</si>
  <si>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</si>
  <si>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</si>
  <si>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</si>
  <si>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</si>
  <si>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</si>
  <si>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</si>
  <si>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</si>
  <si>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</si>
  <si>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</si>
  <si>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</si>
  <si>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</si>
  <si>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</si>
  <si>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</si>
  <si>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</si>
  <si>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</si>
  <si>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</si>
  <si>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</si>
  <si>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</si>
  <si>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</si>
  <si>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</si>
  <si>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</si>
  <si>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</si>
  <si>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</si>
  <si>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</si>
  <si>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</si>
  <si>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</si>
  <si>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</si>
  <si>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</si>
  <si>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</si>
  <si>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</si>
  <si>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</si>
  <si>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</si>
  <si>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</si>
  <si>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</si>
  <si>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</si>
  <si>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</si>
  <si>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</si>
  <si>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</si>
  <si>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</si>
  <si>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</si>
  <si>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</si>
  <si>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</si>
  <si>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</si>
  <si>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</si>
  <si>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</si>
  <si>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</si>
  <si>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</si>
  <si>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</si>
  <si>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</si>
  <si>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</si>
  <si>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</si>
  <si>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</si>
  <si>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</si>
  <si>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</si>
  <si>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</si>
  <si>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</si>
  <si>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</si>
  <si>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</si>
  <si>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</si>
  <si>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</si>
  <si>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</si>
  <si>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</si>
  <si>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</si>
  <si>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</si>
  <si>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</si>
  <si>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</si>
  <si>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</si>
  <si>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</si>
  <si>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</si>
  <si>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</si>
  <si>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</si>
  <si>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</si>
  <si>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</si>
  <si>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</si>
  <si>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</si>
  <si>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</si>
  <si>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</si>
  <si>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</si>
  <si>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</si>
  <si>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</si>
  <si>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</si>
  <si>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</si>
  <si>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</si>
  <si>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</si>
  <si>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</si>
  <si>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</si>
  <si>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</si>
  <si>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</si>
  <si>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</si>
  <si>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</si>
  <si>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</si>
  <si>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</si>
  <si>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</si>
  <si>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</si>
  <si>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</si>
  <si>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</si>
  <si>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</si>
  <si>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</si>
  <si>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</si>
  <si>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</si>
  <si>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</si>
  <si>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</si>
  <si>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</si>
  <si>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</si>
  <si>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</si>
  <si>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</si>
  <si>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</si>
  <si>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</si>
  <si>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</si>
  <si>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</si>
  <si>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</si>
  <si>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</si>
  <si>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</si>
  <si>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</si>
  <si>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</si>
  <si>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</si>
  <si>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</si>
  <si>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</si>
  <si>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</si>
  <si>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</si>
  <si>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</si>
  <si>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</si>
  <si>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</si>
  <si>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</si>
  <si>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</si>
  <si>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</si>
  <si>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</si>
  <si>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</si>
  <si>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</si>
  <si>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</si>
  <si>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</si>
  <si>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</si>
  <si>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</si>
  <si>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</si>
  <si>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</si>
  <si>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</si>
  <si>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</si>
  <si>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</si>
  <si>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</si>
  <si>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</si>
  <si>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</si>
  <si>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</si>
  <si>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</si>
  <si>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</si>
  <si>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</si>
  <si>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</si>
  <si>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</si>
  <si>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</si>
  <si>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</si>
  <si>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</si>
  <si>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</si>
  <si>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</si>
  <si>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</si>
  <si>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</si>
  <si>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</si>
  <si>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</si>
  <si>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</si>
  <si>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</si>
  <si>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</si>
  <si>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</si>
  <si>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</si>
  <si>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</si>
  <si>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</si>
  <si>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</si>
  <si>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</si>
  <si>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</si>
  <si>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</si>
  <si>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</si>
  <si>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</si>
  <si>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</si>
  <si>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</si>
  <si>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</si>
  <si>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</si>
  <si>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</si>
  <si>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</si>
  <si>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</si>
  <si>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</si>
  <si>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</si>
  <si>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</si>
  <si>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</si>
  <si>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</si>
  <si>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</si>
  <si>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</si>
  <si>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</si>
  <si>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</si>
  <si>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</si>
  <si>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</si>
  <si>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</si>
  <si>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</si>
  <si>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</si>
  <si>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</si>
  <si>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</si>
  <si>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</si>
  <si>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</si>
  <si>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</si>
  <si>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</si>
  <si>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</si>
  <si>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</si>
  <si>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</si>
  <si>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</si>
  <si>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</si>
  <si>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</si>
  <si>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</si>
  <si>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</si>
  <si>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</si>
  <si>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</si>
  <si>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</si>
  <si>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</si>
  <si>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</si>
  <si>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</si>
  <si>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</si>
  <si>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</si>
  <si>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</si>
  <si>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</si>
  <si>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</si>
  <si>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</si>
  <si>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</si>
  <si>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</si>
  <si>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</si>
  <si>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</si>
  <si>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</si>
  <si>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</si>
  <si>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</si>
  <si>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</si>
  <si>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</si>
  <si>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</si>
  <si>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</si>
  <si>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</si>
  <si>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</si>
  <si>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</si>
  <si>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</si>
  <si>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</si>
  <si>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</si>
  <si>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</si>
  <si>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</si>
  <si>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</si>
  <si>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</si>
  <si>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</si>
  <si>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</si>
  <si>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</si>
  <si>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</si>
  <si>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</si>
  <si>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</si>
  <si>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</si>
  <si>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</si>
  <si>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</si>
  <si>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</si>
  <si>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</si>
  <si>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</si>
  <si>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</si>
  <si>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</si>
  <si>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</si>
  <si>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</si>
  <si>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</si>
  <si>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</si>
  <si>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</si>
  <si>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</si>
  <si>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</si>
  <si>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</si>
  <si>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</si>
  <si>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</si>
  <si>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</si>
  <si>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</si>
  <si>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</si>
  <si>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</si>
  <si>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</si>
  <si>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</si>
  <si>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</si>
  <si>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</si>
  <si>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</si>
  <si>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</si>
  <si>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</si>
  <si>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</si>
  <si>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</si>
  <si>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</si>
  <si>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</si>
  <si>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</si>
  <si>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</si>
  <si>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</si>
  <si>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</si>
  <si>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</si>
  <si>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</si>
  <si>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</si>
  <si>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</si>
  <si>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</si>
  <si>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</si>
  <si>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</si>
  <si>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</si>
  <si>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</si>
  <si>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</si>
  <si>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</si>
  <si>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</si>
  <si>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</si>
  <si>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</si>
  <si>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</si>
  <si>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</si>
  <si>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</si>
  <si>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</si>
  <si>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</si>
  <si>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</si>
  <si>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</si>
  <si>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</si>
  <si>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</si>
  <si>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</si>
  <si>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</si>
  <si>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</si>
  <si>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</si>
  <si>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</si>
  <si>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</si>
  <si>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</si>
  <si>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</si>
  <si>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</si>
  <si>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</si>
  <si>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</si>
  <si>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</si>
  <si>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</si>
  <si>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</si>
  <si>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</si>
  <si>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</si>
  <si>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</si>
  <si>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</si>
  <si>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</si>
  <si>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</si>
  <si>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</si>
  <si>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</si>
  <si>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</si>
  <si>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</si>
  <si>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</si>
  <si>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</si>
  <si>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</si>
  <si>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</si>
  <si>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</si>
  <si>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</si>
  <si>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</si>
  <si>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</si>
  <si>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</si>
  <si>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</si>
  <si>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</si>
  <si>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</si>
  <si>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</si>
  <si>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</si>
  <si>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</si>
  <si>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</si>
  <si>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</si>
  <si>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</si>
  <si>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</si>
  <si>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</si>
  <si>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</si>
  <si>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</si>
  <si>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</si>
  <si>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</si>
  <si>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</si>
  <si>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</si>
  <si>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</si>
  <si>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</si>
  <si>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</si>
  <si>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</si>
  <si>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</si>
  <si>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</si>
  <si>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</si>
  <si>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</si>
  <si>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</si>
  <si>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</si>
  <si>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</si>
  <si>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</si>
  <si>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</si>
  <si>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</si>
  <si>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</si>
  <si>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</si>
  <si>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</si>
  <si>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</si>
  <si>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</si>
  <si>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</si>
  <si>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</si>
  <si>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</si>
  <si>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</si>
  <si>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</si>
  <si>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</si>
  <si>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</si>
  <si>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</si>
  <si>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</si>
  <si>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</si>
  <si>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</si>
  <si>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</si>
  <si>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</si>
  <si>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</si>
  <si>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</si>
  <si>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</si>
  <si>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</si>
  <si>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</si>
  <si>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</si>
  <si>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</si>
  <si>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</si>
  <si>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</si>
  <si>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</si>
  <si>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</si>
  <si>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</si>
  <si>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</si>
  <si>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</si>
  <si>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</si>
  <si>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</si>
  <si>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</si>
  <si>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</si>
  <si>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</si>
  <si>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</si>
  <si>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</si>
  <si>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</si>
  <si>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</si>
  <si>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</si>
  <si>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</si>
  <si>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</si>
  <si>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</si>
  <si>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</si>
  <si>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</si>
  <si>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</si>
  <si>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</si>
  <si>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</si>
  <si>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</si>
  <si>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</si>
  <si>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</si>
  <si>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</si>
  <si>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</si>
  <si>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</si>
  <si>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</si>
  <si>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</si>
  <si>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</si>
  <si>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</si>
  <si>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</si>
  <si>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</si>
  <si>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</si>
  <si>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</si>
  <si>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</si>
  <si>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</si>
  <si>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</si>
  <si>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</si>
  <si>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</si>
  <si>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</si>
  <si>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</si>
  <si>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</si>
  <si>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</si>
  <si>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</si>
  <si>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</si>
  <si>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</si>
  <si>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</si>
  <si>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</si>
  <si>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</si>
  <si>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</si>
  <si>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</si>
  <si>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</si>
  <si>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</si>
  <si>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</si>
  <si>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</si>
  <si>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</si>
  <si>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</si>
  <si>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</si>
  <si>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</si>
  <si>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</si>
  <si>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</si>
  <si>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</si>
  <si>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</si>
  <si>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</si>
  <si>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</si>
  <si>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</si>
  <si>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</si>
  <si>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</si>
  <si>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</si>
  <si>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</si>
  <si>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</si>
  <si>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</si>
  <si>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</si>
  <si>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</si>
  <si>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</si>
  <si>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</si>
  <si>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</si>
  <si>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</si>
  <si>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</si>
  <si>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</si>
  <si>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</si>
  <si>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</si>
  <si>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</si>
  <si>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</si>
  <si>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</si>
  <si>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</si>
  <si>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</si>
  <si>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</si>
  <si>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</si>
  <si>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</si>
  <si>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</si>
  <si>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</si>
  <si>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</si>
  <si>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</si>
  <si>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</si>
  <si>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</si>
  <si>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</si>
  <si>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</si>
  <si>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</si>
  <si>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</si>
  <si>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</si>
  <si>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</si>
  <si>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</si>
  <si>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</si>
  <si>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</si>
  <si>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</si>
  <si>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</si>
  <si>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</si>
  <si>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</si>
  <si>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</si>
  <si>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</si>
  <si>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</si>
  <si>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</si>
  <si>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</si>
  <si>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</si>
  <si>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</si>
  <si>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</si>
  <si>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</si>
  <si>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</si>
  <si>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</si>
  <si>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</si>
  <si>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</si>
  <si>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</si>
  <si>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</si>
  <si>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</si>
  <si>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</si>
  <si>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</si>
  <si>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</si>
  <si>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</si>
  <si>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</si>
  <si>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</si>
  <si>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</si>
  <si>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</si>
  <si>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</si>
  <si>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</si>
  <si>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</si>
  <si>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</si>
  <si>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</si>
  <si>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</si>
  <si>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</si>
  <si>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</si>
  <si>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</si>
  <si>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</si>
  <si>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</si>
  <si>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</si>
  <si>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</si>
  <si>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</si>
  <si>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</si>
  <si>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</si>
  <si>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</si>
  <si>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</si>
  <si>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</si>
  <si>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</si>
  <si>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</si>
  <si>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</si>
  <si>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</si>
  <si>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</si>
  <si>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</si>
  <si>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</si>
  <si>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</si>
  <si>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</si>
  <si>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</si>
  <si>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</si>
  <si>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</si>
  <si>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</si>
  <si>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</si>
  <si>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</si>
  <si>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</si>
  <si>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</si>
  <si>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</si>
  <si>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</si>
  <si>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</si>
  <si>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</si>
  <si>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</si>
  <si>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</si>
  <si>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</si>
  <si>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</si>
  <si>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</si>
  <si>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</si>
  <si>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</si>
  <si>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</si>
  <si>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</si>
  <si>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</si>
  <si>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</si>
  <si>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</si>
  <si>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</si>
  <si>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</si>
  <si>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</si>
  <si>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</si>
  <si>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</si>
  <si>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</si>
  <si>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</si>
  <si>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</si>
  <si>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</si>
  <si>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</si>
  <si>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</si>
  <si>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</si>
  <si>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</si>
  <si>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</si>
  <si>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</si>
  <si>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</si>
  <si>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</si>
  <si>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</si>
  <si>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</si>
  <si>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</si>
  <si>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</si>
  <si>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</si>
  <si>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</si>
  <si>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</si>
  <si>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</si>
  <si>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</si>
  <si>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</si>
  <si>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</si>
  <si>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</si>
  <si>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</si>
  <si>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</si>
  <si>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</si>
  <si>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</si>
  <si>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</si>
  <si>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</si>
  <si>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</si>
  <si>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</si>
  <si>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</si>
  <si>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</si>
  <si>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</si>
  <si>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</si>
  <si>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</si>
  <si>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</si>
  <si>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</si>
  <si>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</si>
  <si>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</si>
  <si>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</si>
  <si>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</si>
  <si>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</si>
  <si>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</si>
  <si>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</si>
  <si>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</si>
  <si>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</si>
  <si>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</si>
  <si>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</si>
  <si>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</si>
  <si>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</si>
  <si>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</si>
  <si>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</si>
  <si>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</si>
  <si>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</si>
  <si>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</si>
  <si>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</si>
  <si>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</si>
  <si>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</si>
  <si>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</si>
  <si>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</si>
  <si>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</si>
  <si>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</si>
  <si>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</si>
  <si>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</si>
  <si>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</si>
  <si>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</si>
  <si>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</si>
  <si>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</si>
  <si>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</si>
  <si>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</si>
  <si>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</si>
  <si>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</si>
  <si>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</si>
  <si>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</si>
  <si>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</si>
  <si>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</si>
  <si>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</si>
  <si>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</si>
  <si>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</si>
  <si>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</si>
  <si>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</si>
  <si>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</si>
  <si>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</si>
  <si>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</si>
  <si>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</si>
  <si>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</si>
  <si>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</si>
  <si>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</si>
  <si>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</si>
  <si>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</si>
  <si>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</si>
  <si>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</si>
  <si>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</si>
  <si>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</si>
  <si>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</si>
  <si>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</si>
  <si>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</si>
  <si>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</si>
  <si>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</si>
  <si>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</si>
  <si>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</si>
  <si>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</si>
  <si>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</si>
  <si>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</si>
  <si>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</si>
  <si>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</si>
  <si>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</si>
  <si>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</si>
  <si>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</si>
  <si>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</si>
  <si>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</si>
  <si>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</si>
  <si>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</si>
  <si>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</si>
  <si>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</si>
  <si>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</si>
  <si>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</si>
  <si>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</si>
  <si>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</si>
  <si>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</si>
  <si>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</si>
  <si>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</si>
  <si>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</si>
  <si>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</si>
  <si>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</si>
  <si>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</si>
  <si>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</si>
  <si>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</si>
  <si>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</si>
  <si>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</si>
  <si>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</si>
  <si>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</si>
  <si>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</si>
  <si>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</si>
  <si>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</si>
  <si>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</si>
  <si>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</si>
  <si>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</si>
  <si>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</si>
  <si>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</si>
  <si>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</si>
  <si>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</si>
  <si>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</si>
  <si>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</si>
  <si>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</si>
  <si>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</si>
  <si>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</si>
  <si>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</si>
  <si>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</si>
  <si>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</si>
  <si>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</si>
  <si>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</si>
  <si>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</si>
  <si>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</si>
  <si>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</si>
  <si>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</si>
  <si>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</si>
  <si>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</si>
  <si>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</si>
  <si>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</si>
  <si>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</si>
  <si>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</si>
  <si>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</si>
  <si>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</si>
  <si>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</si>
  <si>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</si>
  <si>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</si>
  <si>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</si>
  <si>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</si>
  <si>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</si>
  <si>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</si>
  <si>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</si>
  <si>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</si>
  <si>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</si>
  <si>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</si>
  <si>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</si>
  <si>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</si>
  <si>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</si>
  <si>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</si>
  <si>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</si>
  <si>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</si>
  <si>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</si>
  <si>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</si>
  <si>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</si>
  <si>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</si>
  <si>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</si>
  <si>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</si>
  <si>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</si>
  <si>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</si>
  <si>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</si>
  <si>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</si>
  <si>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</si>
  <si>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</si>
  <si>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</si>
  <si>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</si>
  <si>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</si>
  <si>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</si>
  <si>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</si>
  <si>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</si>
  <si>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</si>
  <si>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</si>
  <si>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</si>
  <si>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</si>
  <si>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</si>
  <si>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</si>
  <si>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</si>
  <si>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</si>
  <si>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</si>
  <si>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</si>
  <si>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</si>
  <si>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</si>
  <si>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</si>
  <si>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</si>
  <si>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</si>
  <si>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</si>
  <si>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</si>
  <si>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</si>
  <si>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</si>
  <si>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</si>
  <si>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</si>
  <si>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</si>
  <si>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</si>
  <si>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</si>
  <si>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</si>
  <si>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</si>
  <si>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</si>
  <si>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</si>
  <si>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</si>
  <si>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</si>
  <si>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</si>
  <si>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</si>
  <si>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</si>
  <si>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</si>
  <si>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</si>
  <si>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</si>
  <si>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</si>
  <si>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</si>
  <si>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</si>
  <si>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</si>
  <si>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</si>
  <si>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</si>
  <si>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</si>
  <si>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</si>
  <si>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</si>
  <si>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</si>
  <si>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</si>
  <si>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</si>
  <si>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</si>
  <si>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</si>
  <si>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</si>
  <si>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</si>
  <si>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</si>
  <si>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</si>
  <si>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</si>
  <si>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</si>
  <si>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</si>
  <si>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</si>
  <si>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</si>
  <si>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</si>
  <si>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</si>
  <si>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</si>
  <si>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</si>
  <si>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</si>
  <si>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</si>
  <si>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</si>
  <si>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</si>
  <si>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</si>
  <si>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</si>
  <si>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</si>
  <si>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</si>
  <si>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</si>
  <si>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</si>
  <si>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</si>
  <si>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</si>
  <si>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</si>
  <si>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</si>
  <si>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</si>
  <si>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</si>
  <si>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</si>
  <si>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</si>
  <si>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</si>
  <si>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</si>
  <si>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</si>
  <si>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</si>
  <si>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</si>
  <si>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</si>
  <si>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</si>
  <si>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</si>
  <si>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</si>
  <si>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</si>
  <si>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</si>
  <si>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</si>
  <si>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</si>
  <si>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</si>
  <si>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</si>
  <si>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</si>
  <si>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</si>
  <si>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</si>
  <si>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</si>
  <si>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</si>
  <si>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</si>
  <si>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</si>
  <si>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</si>
  <si>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</si>
  <si>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</si>
  <si>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</si>
  <si>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</si>
  <si>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</si>
  <si>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</si>
  <si>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</si>
  <si>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</si>
  <si>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</si>
  <si>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</si>
  <si>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</si>
  <si>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</si>
  <si>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</si>
  <si>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</si>
  <si>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</si>
  <si>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</si>
  <si>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</si>
  <si>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</si>
  <si>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</si>
  <si>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</si>
  <si>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</si>
  <si>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</si>
  <si>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</si>
  <si>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</si>
  <si>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</si>
  <si>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</si>
  <si>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</si>
  <si>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</si>
  <si>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</si>
  <si>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</si>
  <si>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</si>
  <si>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</si>
  <si>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</si>
  <si>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</si>
  <si>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</si>
  <si>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</si>
  <si>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</si>
  <si>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</si>
  <si>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</si>
  <si>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</si>
  <si>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</si>
  <si>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</si>
  <si>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</si>
  <si>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</si>
  <si>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</si>
  <si>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</si>
  <si>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</si>
  <si>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</si>
  <si>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</si>
  <si>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</si>
  <si>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</si>
  <si>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</si>
  <si>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</si>
  <si>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</si>
  <si>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</si>
  <si>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</si>
  <si>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</si>
  <si>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</si>
  <si>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</si>
  <si>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</si>
  <si>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</si>
  <si>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</si>
  <si>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</si>
  <si>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</si>
  <si>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</si>
  <si>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</si>
  <si>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</si>
  <si>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</si>
  <si>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</si>
  <si>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</si>
  <si>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</si>
  <si>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</si>
  <si>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</si>
  <si>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</si>
  <si>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</si>
  <si>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</si>
  <si>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</si>
  <si>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</si>
  <si>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</si>
  <si>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</si>
  <si>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</si>
  <si>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</si>
  <si>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</si>
  <si>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</si>
  <si>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</si>
  <si>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</si>
  <si>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</si>
  <si>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</si>
  <si>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</si>
  <si>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</si>
  <si>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</si>
  <si>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</si>
  <si>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</si>
  <si>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</si>
  <si>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</si>
  <si>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</si>
  <si>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</si>
  <si>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</si>
  <si>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</si>
  <si>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</si>
  <si>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</si>
  <si>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</si>
  <si>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</si>
  <si>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</si>
  <si>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</si>
  <si>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</si>
  <si>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</si>
  <si>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</si>
  <si>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</si>
  <si>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</si>
  <si>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</si>
  <si>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</si>
  <si>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</si>
  <si>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</si>
  <si>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</si>
  <si>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</si>
  <si>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</si>
  <si>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</si>
  <si>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</si>
  <si>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</si>
  <si>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</si>
  <si>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</si>
  <si>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</si>
  <si>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</si>
  <si>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</si>
  <si>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</si>
  <si>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</si>
  <si>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</si>
  <si>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</si>
  <si>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</si>
  <si>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</si>
  <si>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</si>
  <si>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</si>
  <si>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</si>
  <si>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</si>
  <si>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</si>
  <si>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</si>
  <si>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</si>
  <si>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</si>
  <si>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</si>
  <si>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</si>
  <si>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</si>
  <si>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</si>
  <si>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</si>
  <si>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</si>
  <si>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</si>
  <si>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</si>
  <si>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</si>
  <si>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</si>
  <si>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</si>
  <si>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</si>
  <si>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</si>
  <si>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</si>
  <si>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</si>
  <si>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</si>
  <si>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</si>
  <si>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</si>
  <si>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</si>
  <si>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</si>
  <si>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</si>
  <si>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</si>
  <si>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</si>
  <si>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</si>
  <si>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</si>
  <si>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</si>
  <si>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</si>
  <si>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</si>
  <si>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</si>
  <si>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</si>
  <si>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</si>
  <si>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</si>
  <si>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</si>
  <si>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</si>
  <si>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</si>
  <si>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</si>
  <si>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</si>
  <si>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</si>
  <si>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</si>
  <si>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</si>
  <si>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</si>
  <si>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</si>
  <si>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</si>
  <si>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</si>
  <si>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</si>
  <si>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</si>
  <si>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</si>
  <si>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</si>
  <si>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</si>
  <si>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</si>
  <si>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</si>
  <si>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</si>
  <si>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</si>
  <si>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</si>
  <si>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</si>
  <si>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</si>
  <si>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</si>
  <si>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</si>
  <si>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</si>
  <si>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</si>
  <si>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</si>
  <si>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</si>
  <si>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</si>
  <si>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</si>
  <si>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</si>
  <si>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</si>
  <si>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</si>
  <si>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</si>
  <si>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</si>
  <si>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</si>
  <si>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</si>
  <si>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</si>
  <si>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</si>
  <si>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</si>
  <si>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</si>
  <si>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</si>
  <si>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</si>
  <si>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</si>
  <si>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</si>
  <si>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</si>
  <si>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</si>
  <si>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</si>
  <si>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</si>
  <si>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</si>
  <si>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</si>
  <si>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</si>
  <si>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</si>
  <si>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</si>
  <si>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</si>
  <si>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</si>
  <si>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</si>
  <si>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</si>
  <si>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</si>
  <si>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</si>
  <si>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</si>
  <si>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</si>
  <si>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</si>
  <si>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</si>
  <si>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</si>
  <si>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</si>
  <si>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</si>
  <si>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</si>
  <si>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</si>
  <si>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</si>
  <si>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</si>
  <si>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</si>
  <si>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</si>
  <si>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</si>
  <si>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</si>
  <si>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</si>
  <si>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</si>
  <si>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</si>
  <si>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</si>
  <si>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</si>
  <si>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</si>
  <si>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</si>
  <si>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</si>
  <si>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</si>
  <si>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</si>
  <si>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</si>
  <si>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</si>
  <si>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</si>
  <si>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</si>
  <si>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</si>
  <si>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</si>
  <si>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</si>
  <si>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</si>
  <si>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</si>
  <si>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</si>
  <si>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</si>
  <si>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</si>
  <si>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</si>
  <si>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</si>
  <si>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</si>
  <si>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</si>
  <si>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</si>
  <si>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</si>
  <si>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</si>
  <si>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</si>
  <si>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</si>
  <si>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</si>
  <si>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</si>
  <si>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</si>
  <si>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</si>
  <si>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</si>
  <si>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</si>
  <si>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</si>
  <si>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</si>
  <si>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</si>
  <si>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</si>
  <si>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</si>
  <si>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</si>
  <si>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</si>
  <si>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</si>
  <si>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</si>
  <si>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</si>
  <si>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</si>
  <si>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</si>
  <si>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</si>
  <si>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</si>
  <si>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</si>
  <si>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</si>
  <si>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</si>
  <si>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</si>
  <si>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</si>
  <si>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</si>
  <si>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</si>
  <si>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</si>
  <si>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</si>
  <si>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</si>
  <si>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</si>
  <si>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</si>
  <si>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</si>
  <si>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</si>
  <si>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</si>
  <si>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</si>
  <si>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</si>
  <si>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</si>
  <si>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</si>
  <si>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</si>
  <si>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</si>
  <si>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</si>
  <si>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</si>
  <si>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</si>
  <si>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</si>
  <si>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</si>
  <si>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</si>
  <si>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</si>
  <si>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</si>
  <si>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</si>
  <si>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</si>
  <si>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</si>
  <si>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</si>
  <si>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</si>
  <si>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</si>
  <si>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</si>
  <si>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</si>
  <si>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</si>
  <si>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</si>
  <si>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</si>
  <si>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</si>
  <si>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</si>
  <si>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</si>
  <si>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</si>
  <si>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</si>
  <si>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</si>
  <si>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</si>
  <si>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</si>
  <si>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</si>
  <si>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</si>
  <si>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</si>
  <si>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</si>
  <si>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</si>
  <si>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</si>
  <si>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</si>
  <si>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</si>
  <si>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</si>
  <si>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</si>
  <si>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</si>
  <si>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</si>
  <si>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</si>
  <si>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</si>
  <si>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</si>
  <si>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</si>
  <si>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</si>
  <si>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</si>
  <si>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</si>
  <si>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</si>
  <si>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</si>
  <si>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</si>
  <si>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</si>
  <si>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</si>
  <si>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</si>
  <si>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</si>
  <si>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</si>
  <si>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</si>
  <si>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</si>
  <si>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</si>
  <si>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</si>
  <si>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</si>
  <si>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</si>
  <si>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</si>
  <si>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</si>
  <si>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</si>
  <si>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</si>
  <si>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</si>
  <si>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</si>
  <si>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</si>
  <si>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</si>
  <si>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</si>
  <si>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</si>
  <si>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</si>
  <si>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</si>
  <si>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</si>
  <si>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</si>
  <si>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</si>
  <si>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</si>
  <si>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</si>
  <si>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</si>
  <si>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</si>
  <si>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</si>
  <si>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</si>
  <si>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</si>
  <si>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</si>
  <si>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</si>
  <si>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</si>
  <si>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</si>
  <si>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</si>
  <si>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</si>
  <si>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</si>
  <si>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</si>
  <si>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</si>
  <si>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</si>
  <si>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</si>
  <si>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</si>
  <si>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</si>
  <si>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</si>
  <si>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</si>
  <si>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</si>
  <si>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</si>
  <si>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</si>
  <si>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</si>
  <si>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</si>
  <si>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</si>
  <si>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</si>
  <si>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</si>
  <si>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</si>
  <si>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</si>
  <si>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</si>
  <si>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</si>
  <si>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</si>
  <si>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</si>
  <si>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</si>
  <si>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</si>
  <si>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</si>
  <si>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</si>
  <si>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</si>
  <si>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</si>
  <si>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</si>
  <si>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</si>
  <si>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</si>
  <si>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</si>
  <si>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</si>
  <si>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</si>
  <si>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</si>
  <si>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</si>
  <si>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</si>
  <si>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</si>
  <si>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</si>
  <si>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</si>
  <si>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</si>
  <si>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</si>
  <si>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</si>
  <si>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</si>
  <si>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</si>
  <si>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</si>
  <si>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</si>
  <si>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</si>
  <si>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</si>
  <si>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</si>
  <si>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</si>
  <si>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</si>
  <si>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</si>
  <si>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</si>
  <si>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</si>
  <si>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</si>
  <si>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</si>
  <si>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</si>
  <si>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</si>
  <si>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</si>
  <si>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</si>
  <si>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</si>
  <si>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</si>
  <si>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</si>
  <si>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</si>
  <si>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</si>
  <si>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</si>
  <si>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</si>
  <si>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</si>
  <si>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</si>
  <si>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</si>
  <si>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</si>
  <si>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</si>
  <si>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</si>
  <si>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</si>
  <si>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</si>
  <si>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</si>
  <si>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</si>
  <si>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</si>
  <si>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</si>
  <si>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</si>
  <si>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</si>
  <si>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</si>
  <si>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</si>
  <si>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</si>
  <si>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</si>
  <si>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</si>
  <si>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</si>
  <si>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</si>
  <si>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</si>
  <si>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</si>
  <si>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</si>
  <si>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</si>
  <si>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</si>
  <si>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</si>
  <si>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</si>
  <si>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</si>
  <si>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</si>
  <si>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</si>
  <si>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</si>
  <si>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</si>
  <si>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</si>
  <si>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</si>
  <si>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</si>
  <si>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</si>
  <si>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</si>
  <si>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</si>
  <si>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</si>
  <si>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</si>
  <si>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</si>
  <si>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</si>
  <si>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</si>
  <si>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</si>
  <si>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</si>
  <si>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</si>
  <si>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</si>
  <si>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</si>
  <si>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</si>
  <si>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</si>
  <si>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</si>
  <si>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</si>
  <si>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</si>
  <si>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</si>
  <si>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</si>
  <si>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</si>
  <si>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</si>
  <si>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</si>
  <si>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</si>
  <si>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</si>
  <si>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</si>
  <si>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</si>
  <si>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</si>
  <si>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</si>
  <si>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</si>
  <si>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</si>
  <si>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</si>
  <si>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</si>
  <si>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</si>
  <si>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</si>
  <si>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</si>
  <si>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</si>
  <si>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</si>
  <si>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</si>
  <si>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</si>
  <si>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</si>
  <si>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</si>
  <si>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</si>
  <si>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</si>
  <si>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</si>
  <si>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</si>
  <si>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</si>
  <si>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</si>
  <si>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</si>
  <si>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</si>
  <si>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</si>
  <si>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</si>
  <si>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</si>
  <si>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</si>
  <si>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</si>
  <si>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</si>
  <si>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</si>
  <si>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</si>
  <si>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</si>
  <si>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</si>
  <si>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</si>
  <si>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</si>
  <si>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</si>
  <si>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</si>
  <si>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</si>
  <si>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</si>
  <si>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</si>
  <si>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</si>
  <si>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</si>
  <si>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</si>
  <si>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</si>
  <si>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</si>
  <si>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</si>
  <si>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</si>
  <si>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</si>
  <si>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</si>
  <si>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</si>
  <si>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</si>
  <si>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</si>
  <si>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</si>
  <si>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</si>
  <si>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</si>
  <si>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</si>
  <si>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</si>
  <si>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</si>
  <si>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</si>
  <si>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</si>
  <si>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</si>
  <si>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</si>
  <si>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</si>
  <si>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</si>
  <si>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</si>
  <si>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</si>
  <si>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</si>
  <si>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</si>
  <si>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</si>
  <si>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</si>
  <si>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</si>
  <si>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</si>
  <si>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</si>
  <si>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</si>
  <si>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</si>
  <si>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</si>
  <si>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</si>
  <si>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</si>
  <si>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</si>
  <si>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</si>
  <si>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</si>
  <si>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</si>
  <si>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</si>
  <si>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</si>
  <si>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</si>
  <si>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</si>
  <si>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</si>
  <si>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</si>
  <si>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</si>
  <si>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</si>
  <si>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</si>
  <si>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</si>
  <si>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</si>
  <si>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</si>
  <si>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</si>
  <si>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</si>
  <si>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</si>
  <si>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</si>
  <si>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</si>
  <si>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</si>
  <si>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</si>
  <si>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</si>
  <si>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</si>
  <si>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</si>
  <si>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</si>
  <si>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</si>
  <si>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</si>
  <si>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</si>
  <si>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</si>
  <si>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</si>
  <si>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</si>
  <si>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</si>
  <si>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</si>
  <si>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</si>
  <si>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</si>
  <si>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</si>
  <si>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</si>
  <si>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</si>
  <si>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</si>
  <si>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</si>
  <si>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</si>
  <si>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</si>
  <si>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</si>
  <si>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</si>
  <si>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</si>
  <si>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</si>
  <si>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</si>
  <si>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</si>
  <si>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</si>
  <si>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</si>
  <si>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</si>
  <si>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</si>
  <si>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</si>
  <si>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</si>
  <si>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</si>
  <si>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</si>
  <si>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</si>
  <si>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</si>
  <si>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</si>
  <si>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</si>
  <si>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</si>
  <si>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</si>
  <si>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</si>
  <si>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</si>
  <si>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</si>
  <si>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</si>
  <si>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</si>
  <si>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</si>
  <si>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</si>
  <si>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</si>
  <si>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</si>
  <si>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</si>
  <si>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</si>
  <si>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</si>
  <si>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</si>
  <si>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</si>
  <si>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</si>
  <si>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</si>
  <si>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</si>
  <si>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</si>
  <si>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</si>
  <si>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</si>
  <si>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</si>
  <si>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</si>
  <si>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</si>
  <si>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</si>
  <si>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</si>
  <si>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</si>
  <si>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</si>
  <si>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</si>
  <si>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</si>
  <si>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</si>
  <si>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</si>
  <si>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</si>
  <si>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</si>
  <si>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</si>
  <si>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</si>
  <si>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</si>
  <si>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</si>
  <si>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</si>
  <si>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</si>
  <si>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</si>
  <si>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</si>
  <si>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</si>
  <si>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</si>
  <si>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</si>
  <si>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</si>
  <si>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</si>
  <si>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</si>
  <si>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</si>
  <si>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</si>
  <si>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</si>
  <si>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</si>
  <si>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</si>
  <si>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</si>
  <si>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</si>
  <si>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</si>
  <si>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</si>
  <si>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</si>
  <si>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</si>
  <si>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</si>
  <si>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</si>
  <si>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</si>
  <si>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</si>
  <si>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</si>
  <si>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</si>
  <si>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</si>
  <si>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</si>
  <si>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</si>
  <si>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</si>
  <si>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</si>
  <si>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</si>
  <si>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</si>
  <si>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</si>
  <si>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</si>
  <si>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</si>
  <si>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</si>
  <si>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</si>
  <si>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</si>
  <si>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</si>
  <si>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</si>
  <si>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</si>
  <si>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</si>
  <si>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</si>
  <si>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</si>
  <si>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</si>
  <si>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</si>
  <si>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</si>
  <si>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</si>
  <si>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</si>
  <si>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</si>
  <si>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</si>
  <si>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</si>
  <si>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</si>
  <si>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</si>
  <si>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</si>
  <si>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</si>
  <si>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</si>
  <si>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</si>
  <si>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</si>
  <si>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</si>
  <si>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</si>
  <si>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</si>
  <si>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</si>
  <si>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</si>
  <si>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</si>
  <si>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</si>
  <si>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</si>
  <si>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</si>
  <si>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</si>
  <si>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</si>
  <si>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</si>
  <si>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</si>
  <si>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</si>
  <si>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</si>
  <si>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</si>
  <si>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</si>
  <si>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</si>
  <si>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</si>
  <si>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</si>
  <si>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</si>
  <si>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</si>
  <si>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</si>
  <si>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</si>
  <si>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</si>
  <si>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</si>
  <si>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</si>
  <si>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</si>
  <si>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</si>
  <si>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</si>
  <si>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</si>
  <si>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</si>
  <si>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</si>
  <si>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</si>
  <si>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</si>
  <si>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</si>
  <si>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</si>
  <si>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</si>
  <si>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</si>
  <si>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</si>
  <si>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</si>
  <si>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</si>
  <si>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</si>
  <si>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</si>
  <si>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</si>
  <si>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</si>
  <si>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</si>
  <si>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</si>
  <si>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</si>
  <si>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</si>
  <si>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</si>
  <si>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</si>
  <si>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</si>
  <si>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</si>
  <si>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</si>
  <si>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</si>
  <si>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</si>
  <si>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</si>
  <si>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</si>
  <si>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</si>
  <si>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</si>
  <si>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</si>
  <si>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</si>
  <si>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</si>
  <si>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</si>
  <si>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</si>
  <si>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</si>
  <si>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</si>
  <si>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</si>
  <si>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</si>
  <si>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</si>
  <si>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</si>
  <si>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</si>
  <si>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</si>
  <si>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</si>
  <si>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</si>
  <si>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</si>
  <si>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</si>
  <si>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</si>
  <si>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</si>
  <si>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</si>
  <si>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</si>
  <si>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</si>
  <si>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</si>
  <si>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</si>
  <si>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</si>
  <si>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</si>
  <si>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</si>
  <si>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</si>
  <si>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</si>
  <si>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</si>
  <si>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</si>
  <si>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</si>
  <si>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</si>
  <si>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</si>
  <si>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</si>
  <si>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</si>
  <si>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</si>
  <si>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</si>
  <si>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</si>
  <si>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</si>
  <si>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</si>
  <si>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</si>
  <si>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</si>
  <si>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</si>
  <si>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</si>
  <si>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</si>
  <si>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</si>
  <si>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</si>
  <si>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</si>
  <si>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</si>
  <si>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</si>
  <si>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</si>
  <si>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</si>
  <si>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</si>
  <si>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</si>
  <si>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</si>
  <si>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</si>
  <si>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</si>
  <si>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</si>
  <si>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</si>
  <si>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</si>
  <si>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</si>
  <si>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</si>
  <si>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</si>
  <si>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</si>
  <si>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</si>
  <si>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</si>
  <si>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</si>
  <si>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</si>
  <si>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</si>
  <si>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</si>
  <si>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</si>
  <si>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</si>
  <si>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</si>
  <si>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</si>
  <si>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</si>
  <si>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</si>
  <si>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</si>
  <si>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</si>
  <si>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</si>
  <si>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</si>
  <si>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</si>
  <si>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</si>
  <si>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</si>
  <si>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</si>
  <si>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</si>
  <si>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</si>
  <si>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</si>
  <si>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</si>
  <si>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</si>
  <si>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</si>
  <si>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</si>
  <si>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</si>
  <si>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</si>
  <si>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</si>
  <si>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</si>
  <si>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</si>
  <si>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</si>
  <si>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</si>
  <si>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</si>
  <si>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</si>
  <si>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</si>
  <si>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</si>
  <si>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</si>
  <si>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</si>
  <si>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</si>
  <si>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</si>
  <si>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</si>
  <si>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</si>
  <si>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</si>
  <si>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</si>
  <si>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</si>
  <si>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</si>
  <si>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</si>
  <si>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</si>
  <si>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</si>
  <si>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</si>
  <si>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</si>
  <si>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</si>
  <si>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</si>
  <si>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</si>
  <si>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</si>
  <si>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</si>
  <si>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</si>
  <si>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</si>
  <si>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</si>
  <si>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</si>
  <si>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</si>
  <si>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</si>
  <si>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</si>
  <si>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</si>
  <si>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</si>
  <si>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</si>
  <si>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</si>
  <si>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</si>
  <si>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</si>
  <si>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</si>
  <si>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</si>
  <si>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</si>
  <si>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</si>
  <si>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</si>
  <si>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</si>
  <si>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</si>
  <si>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</si>
  <si>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</si>
  <si>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</si>
  <si>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</si>
  <si>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</si>
  <si>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</si>
  <si>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</si>
  <si>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</si>
  <si>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</si>
  <si>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</si>
  <si>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</si>
  <si>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</si>
  <si>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</si>
  <si>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</si>
  <si>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</si>
  <si>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</si>
  <si>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</si>
  <si>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</si>
  <si>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</si>
  <si>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</si>
  <si>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</si>
  <si>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</si>
  <si>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</si>
  <si>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</si>
  <si>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</si>
  <si>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</si>
  <si>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</si>
  <si>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</si>
  <si>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</si>
  <si>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</si>
  <si>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</si>
  <si>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</si>
  <si>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</si>
  <si>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</si>
  <si>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</si>
  <si>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</si>
  <si>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</si>
  <si>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</si>
  <si>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</si>
  <si>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</si>
  <si>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</si>
  <si>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</si>
  <si>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</si>
  <si>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</si>
  <si>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</si>
  <si>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</si>
  <si>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</si>
  <si>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</si>
  <si>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</si>
  <si>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</si>
  <si>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</si>
  <si>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</si>
  <si>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</si>
  <si>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</si>
  <si>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</si>
  <si>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</si>
  <si>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</si>
  <si>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</si>
  <si>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</si>
  <si>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</si>
  <si>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</si>
  <si>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</si>
  <si>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</si>
  <si>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</si>
  <si>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</si>
  <si>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</si>
  <si>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</si>
  <si>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</si>
  <si>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</si>
  <si>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</si>
  <si>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</si>
  <si>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</si>
  <si>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</si>
  <si>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</si>
  <si>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</si>
  <si>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</si>
  <si>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</si>
  <si>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</si>
  <si>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</si>
  <si>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</si>
  <si>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</si>
  <si>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</si>
  <si>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</si>
  <si>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</si>
  <si>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</si>
  <si>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</si>
  <si>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</si>
  <si>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</si>
  <si>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</si>
  <si>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</si>
  <si>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</si>
  <si>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</si>
  <si>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</si>
  <si>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</si>
  <si>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</si>
  <si>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</si>
  <si>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</si>
  <si>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</si>
  <si>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</si>
  <si>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</si>
  <si>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</si>
  <si>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</si>
  <si>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</si>
  <si>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</si>
  <si>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</si>
  <si>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</si>
  <si>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</si>
  <si>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</si>
  <si>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</si>
  <si>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</si>
  <si>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</si>
  <si>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</si>
  <si>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</si>
  <si>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</si>
  <si>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</si>
  <si>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</si>
  <si>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</si>
  <si>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</si>
  <si>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</si>
  <si>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</si>
  <si>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</si>
  <si>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</si>
  <si>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</si>
  <si>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</si>
  <si>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</si>
  <si>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</si>
  <si>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</si>
  <si>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</si>
  <si>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</si>
  <si>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</si>
  <si>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</si>
  <si>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</si>
  <si>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</si>
  <si>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</si>
  <si>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</si>
  <si>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</si>
  <si>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</si>
  <si>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</si>
  <si>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</si>
  <si>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</si>
  <si>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</si>
  <si>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</si>
  <si>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</si>
  <si>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</si>
  <si>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</si>
  <si>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</si>
  <si>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</si>
  <si>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</si>
  <si>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</si>
  <si>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</si>
  <si>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</si>
  <si>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</si>
  <si>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</si>
  <si>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</si>
  <si>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</si>
  <si>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</si>
  <si>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</si>
  <si>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</si>
  <si>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</si>
  <si>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</si>
  <si>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</si>
  <si>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</si>
  <si>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</si>
  <si>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</si>
  <si>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</si>
  <si>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</si>
  <si>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</si>
  <si>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</si>
  <si>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</si>
  <si>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</si>
  <si>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</si>
  <si>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</si>
  <si>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</si>
  <si>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</si>
  <si>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</si>
  <si>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</si>
  <si>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</si>
  <si>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</si>
  <si>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</si>
  <si>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</si>
  <si>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</si>
  <si>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</si>
  <si>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</si>
  <si>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</si>
  <si>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</si>
  <si>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</si>
  <si>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</si>
  <si>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</si>
  <si>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</si>
  <si>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</si>
  <si>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</si>
  <si>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</si>
  <si>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</si>
  <si>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</si>
  <si>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</si>
  <si>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</si>
  <si>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</si>
  <si>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</si>
  <si>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</si>
  <si>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</si>
  <si>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</si>
  <si>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</si>
  <si>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</si>
  <si>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</si>
  <si>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</si>
  <si>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</si>
  <si>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</si>
  <si>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</si>
  <si>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</si>
  <si>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</si>
  <si>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</si>
  <si>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</si>
  <si>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</si>
  <si>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</si>
  <si>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</si>
  <si>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</si>
  <si>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</si>
  <si>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</si>
  <si>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</si>
  <si>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</si>
  <si>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</si>
  <si>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</si>
  <si>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</si>
  <si>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</si>
  <si>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</si>
  <si>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</si>
  <si>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</si>
  <si>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</si>
  <si>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</si>
  <si>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</si>
  <si>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</si>
  <si>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</si>
  <si>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</si>
  <si>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</si>
  <si>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</si>
  <si>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</si>
  <si>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</si>
  <si>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</si>
  <si>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</si>
  <si>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</si>
  <si>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</si>
  <si>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</si>
  <si>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</si>
  <si>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</si>
  <si>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</si>
  <si>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</si>
  <si>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</si>
  <si>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</si>
  <si>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</si>
  <si>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</si>
  <si>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</si>
  <si>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</si>
  <si>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</si>
  <si>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</si>
  <si>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</si>
  <si>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</si>
  <si>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</si>
  <si>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</si>
  <si>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</si>
  <si>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</si>
  <si>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</si>
  <si>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</si>
  <si>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</si>
  <si>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</si>
  <si>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</si>
  <si>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</si>
  <si>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</si>
  <si>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</si>
  <si>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</si>
  <si>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</si>
  <si>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</si>
  <si>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</si>
  <si>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</si>
  <si>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</si>
  <si>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</si>
  <si>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</si>
  <si>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</si>
  <si>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</si>
  <si>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</si>
  <si>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</si>
  <si>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</si>
  <si>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</si>
  <si>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</si>
  <si>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</si>
  <si>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</si>
  <si>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</si>
  <si>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</si>
  <si>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</si>
  <si>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</si>
  <si>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</si>
  <si>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</si>
  <si>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</si>
  <si>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</si>
  <si>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</si>
  <si>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</si>
  <si>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</si>
  <si>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</si>
  <si>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</si>
  <si>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</si>
  <si>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</si>
  <si>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</si>
  <si>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</si>
  <si>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</si>
  <si>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</si>
  <si>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</si>
  <si>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</si>
  <si>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</si>
  <si>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</si>
  <si>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</si>
  <si>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</si>
  <si>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</si>
  <si>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</si>
  <si>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</si>
  <si>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</si>
  <si>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</si>
  <si>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</si>
  <si>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</si>
  <si>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</si>
  <si>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</si>
  <si>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</si>
  <si>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</si>
  <si>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</si>
  <si>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</si>
  <si>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</si>
  <si>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</si>
  <si>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</si>
  <si>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</si>
  <si>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</si>
  <si>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</si>
  <si>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</si>
  <si>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</si>
  <si>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</si>
  <si>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</si>
  <si>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</si>
  <si>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</si>
  <si>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</si>
  <si>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</si>
  <si>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</si>
  <si>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</si>
  <si>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</si>
  <si>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</si>
  <si>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</si>
  <si>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</si>
  <si>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</si>
  <si>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</si>
  <si>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</si>
  <si>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</si>
  <si>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</si>
  <si>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</si>
  <si>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</si>
  <si>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</si>
  <si>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</si>
  <si>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</si>
  <si>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</si>
  <si>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</si>
  <si>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</si>
  <si>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</si>
  <si>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</si>
  <si>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</si>
  <si>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</si>
  <si>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</si>
  <si>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</si>
  <si>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</si>
  <si>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</si>
  <si>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</si>
  <si>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</si>
  <si>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</si>
  <si>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</si>
  <si>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</si>
  <si>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</si>
  <si>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</si>
  <si>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</si>
  <si>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</si>
  <si>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</si>
  <si>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</si>
  <si>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</si>
  <si>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</si>
  <si>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</si>
  <si>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</si>
  <si>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</si>
  <si>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</si>
  <si>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</si>
  <si>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</si>
  <si>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</si>
  <si>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</si>
  <si>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</si>
  <si>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</si>
  <si>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</si>
  <si>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</si>
  <si>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</si>
  <si>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</si>
  <si>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</si>
  <si>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</si>
  <si>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</si>
  <si>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</si>
  <si>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</si>
  <si>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</si>
  <si>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</si>
  <si>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</si>
  <si>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</si>
  <si>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</si>
  <si>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</si>
  <si>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</si>
  <si>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</si>
  <si>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</si>
  <si>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</si>
  <si>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</si>
  <si>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</si>
  <si>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</si>
  <si>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</si>
  <si>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</si>
  <si>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</si>
  <si>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</si>
  <si>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</si>
  <si>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</si>
  <si>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</si>
  <si>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</si>
  <si>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</si>
  <si>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</si>
  <si>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</si>
  <si>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</si>
  <si>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</si>
  <si>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</si>
  <si>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</si>
  <si>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</si>
  <si>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</si>
  <si>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</si>
  <si>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</si>
  <si>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</si>
  <si>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</si>
  <si>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</si>
  <si>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</si>
  <si>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</si>
  <si>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</si>
  <si>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</si>
  <si>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</si>
  <si>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</si>
  <si>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</si>
  <si>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</si>
  <si>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</si>
  <si>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</si>
  <si>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</si>
  <si>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</si>
  <si>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</si>
  <si>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</si>
  <si>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</si>
  <si>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</si>
  <si>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</si>
  <si>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</si>
  <si>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</si>
  <si>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</si>
  <si>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</si>
  <si>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</si>
  <si>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</si>
  <si>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</si>
  <si>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</si>
  <si>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</si>
  <si>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</si>
  <si>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</si>
  <si>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</si>
  <si>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</si>
  <si>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</si>
  <si>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</si>
  <si>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</si>
  <si>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</si>
  <si>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</si>
  <si>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</si>
  <si>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</si>
  <si>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</si>
  <si>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</si>
  <si>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</si>
  <si>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</si>
  <si>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</si>
  <si>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</si>
  <si>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</si>
  <si>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</si>
  <si>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</si>
  <si>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</si>
  <si>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</si>
  <si>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</si>
  <si>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</si>
  <si>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</si>
  <si>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</si>
  <si>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</si>
  <si>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</si>
  <si>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</si>
  <si>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</si>
  <si>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</si>
  <si>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</si>
  <si>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</si>
  <si>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</si>
  <si>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</si>
  <si>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</si>
  <si>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</si>
  <si>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</si>
  <si>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</si>
  <si>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</si>
  <si>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</si>
  <si>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</si>
  <si>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</si>
  <si>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</si>
  <si>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</si>
  <si>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</si>
  <si>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</si>
  <si>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</si>
  <si>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</si>
  <si>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</si>
  <si>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</si>
  <si>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</si>
  <si>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</si>
  <si>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</si>
  <si>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</si>
  <si>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</si>
  <si>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</si>
  <si>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</si>
  <si>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</si>
  <si>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</si>
  <si>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</si>
  <si>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</si>
  <si>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</si>
  <si>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</si>
  <si>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</si>
  <si>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</si>
  <si>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</si>
  <si>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</si>
  <si>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</si>
  <si>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</si>
  <si>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</si>
  <si>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</si>
  <si>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</si>
  <si>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</si>
  <si>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</si>
  <si>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</si>
  <si>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</si>
  <si>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</si>
  <si>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</si>
  <si>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</si>
  <si>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</si>
  <si>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</si>
  <si>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</si>
  <si>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</si>
  <si>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</si>
  <si>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</si>
  <si>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</si>
  <si>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</si>
  <si>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</si>
  <si>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</si>
  <si>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</si>
  <si>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</si>
  <si>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</si>
  <si>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</si>
  <si>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</si>
  <si>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</si>
  <si>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</si>
  <si>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</si>
  <si>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</si>
  <si>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</si>
  <si>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</si>
  <si>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</si>
  <si>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</si>
  <si>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</si>
  <si>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</si>
  <si>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</si>
  <si>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</si>
  <si>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</si>
  <si>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</si>
  <si>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</si>
  <si>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</si>
  <si>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</si>
  <si>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</si>
  <si>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</si>
  <si>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</si>
  <si>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</si>
  <si>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</si>
  <si>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</si>
  <si>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</si>
  <si>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</si>
  <si>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</si>
  <si>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</si>
  <si>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</si>
  <si>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</si>
  <si>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</si>
  <si>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</si>
  <si>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</si>
  <si>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</si>
  <si>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</si>
  <si>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</si>
  <si>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</si>
  <si>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</si>
  <si>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</si>
  <si>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</si>
  <si>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</si>
  <si>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</si>
  <si>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</si>
  <si>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</si>
  <si>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</si>
  <si>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</si>
  <si>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</si>
  <si>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</si>
  <si>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</si>
  <si>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</si>
  <si>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</si>
  <si>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</si>
  <si>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</si>
  <si>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</si>
  <si>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</si>
  <si>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</si>
  <si>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</si>
  <si>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</si>
  <si>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</si>
  <si>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</si>
  <si>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</si>
  <si>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</si>
  <si>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</si>
  <si>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</si>
  <si>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</si>
  <si>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</si>
  <si>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</si>
  <si>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</si>
  <si>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</si>
  <si>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</si>
  <si>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</si>
  <si>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</si>
  <si>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</si>
  <si>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</si>
  <si>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</si>
  <si>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</si>
  <si>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</si>
  <si>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</si>
  <si>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</si>
  <si>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</si>
  <si>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</si>
  <si>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</si>
  <si>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</si>
  <si>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</si>
  <si>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</si>
  <si>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</si>
  <si>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</si>
  <si>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</si>
  <si>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</si>
  <si>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</si>
  <si>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</si>
  <si>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</si>
  <si>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</si>
  <si>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</si>
  <si>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</si>
  <si>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</si>
  <si>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</si>
  <si>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</si>
  <si>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</si>
  <si>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</si>
  <si>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</si>
  <si>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</si>
  <si>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</si>
  <si>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</si>
  <si>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</si>
  <si>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</si>
  <si>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</si>
  <si>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</si>
  <si>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</si>
  <si>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</si>
  <si>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</si>
  <si>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</si>
  <si>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</si>
  <si>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</si>
  <si>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</si>
  <si>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</si>
  <si>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</si>
  <si>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</si>
  <si>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</si>
  <si>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</si>
  <si>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</si>
  <si>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</si>
  <si>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</si>
  <si>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</si>
  <si>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</si>
  <si>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</si>
  <si>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</si>
  <si>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</si>
  <si>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</si>
  <si>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</si>
  <si>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</si>
  <si>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</si>
  <si>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</si>
  <si>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</si>
  <si>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</si>
  <si>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</si>
  <si>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</si>
  <si>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</si>
  <si>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</si>
  <si>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</si>
  <si>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</si>
  <si>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</si>
  <si>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</si>
  <si>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</si>
  <si>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</si>
  <si>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</si>
  <si>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</si>
  <si>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</si>
  <si>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</si>
  <si>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</si>
  <si>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</si>
  <si>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</si>
  <si>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</si>
  <si>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</si>
  <si>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</si>
  <si>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</si>
  <si>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</si>
  <si>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</si>
  <si>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</si>
  <si>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</si>
  <si>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</si>
  <si>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</si>
  <si>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</si>
  <si>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</si>
  <si>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</si>
  <si>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</si>
  <si>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</si>
  <si>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</si>
  <si>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</si>
  <si>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</si>
  <si>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</si>
  <si>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</si>
  <si>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</si>
  <si>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</si>
  <si>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</si>
  <si>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</si>
  <si>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</si>
  <si>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</si>
  <si>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</si>
  <si>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</si>
  <si>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</si>
  <si>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</si>
  <si>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</si>
  <si>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</si>
  <si>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</si>
  <si>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</si>
  <si>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</si>
  <si>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</si>
  <si>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</si>
  <si>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</si>
  <si>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</si>
  <si>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</si>
  <si>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</si>
  <si>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</si>
  <si>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</si>
  <si>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</si>
  <si>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</si>
  <si>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</si>
  <si>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</si>
  <si>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</si>
  <si>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</si>
  <si>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</si>
  <si>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</si>
  <si>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</si>
  <si>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</si>
  <si>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</si>
  <si>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</si>
  <si>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</si>
  <si>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</si>
  <si>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</si>
  <si>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</si>
  <si>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</si>
  <si>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</si>
  <si>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</si>
  <si>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</si>
  <si>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</si>
  <si>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</si>
  <si>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</si>
  <si>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</si>
  <si>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</si>
  <si>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</si>
  <si>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</si>
  <si>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</si>
  <si>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</si>
  <si>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</si>
  <si>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</si>
  <si>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</si>
  <si>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</si>
  <si>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</si>
  <si>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</si>
  <si>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</si>
  <si>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</si>
  <si>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</si>
  <si>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</si>
  <si>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</si>
  <si>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</si>
  <si>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</si>
  <si>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</si>
  <si>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</si>
  <si>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</si>
  <si>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</si>
  <si>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</si>
  <si>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</si>
  <si>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</si>
  <si>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</si>
  <si>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</si>
  <si>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</si>
  <si>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</si>
  <si>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</si>
  <si>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</si>
  <si>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</si>
  <si>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</si>
  <si>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</si>
  <si>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</si>
  <si>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</si>
  <si>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</si>
  <si>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</si>
  <si>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</si>
  <si>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</si>
  <si>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</si>
  <si>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</si>
  <si>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</si>
  <si>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</si>
  <si>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</si>
  <si>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</si>
  <si>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</si>
  <si>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</si>
  <si>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</si>
  <si>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</si>
  <si>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</si>
  <si>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</si>
  <si>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</si>
  <si>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</si>
  <si>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</si>
  <si>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</si>
  <si>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</si>
  <si>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</si>
  <si>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</si>
  <si>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</si>
  <si>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</si>
  <si>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</si>
  <si>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</si>
  <si>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</si>
  <si>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</si>
  <si>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</si>
  <si>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</si>
  <si>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</si>
  <si>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</si>
  <si>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</si>
  <si>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</si>
  <si>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</si>
  <si>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</si>
  <si>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</si>
  <si>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</si>
  <si>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</si>
  <si>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</si>
  <si>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</si>
  <si>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</si>
  <si>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</si>
  <si>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</si>
  <si>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</si>
  <si>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</si>
  <si>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</si>
  <si>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</si>
  <si>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</si>
  <si>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</si>
  <si>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</si>
  <si>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</si>
  <si>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</si>
  <si>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</si>
  <si>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</si>
  <si>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</si>
  <si>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</si>
  <si>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</si>
  <si>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</si>
  <si>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</si>
  <si>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</si>
  <si>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</si>
  <si>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</si>
  <si>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</si>
  <si>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</si>
  <si>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</si>
  <si>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</si>
  <si>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</si>
  <si>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</si>
  <si>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</si>
  <si>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</si>
  <si>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</si>
  <si>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</si>
  <si>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</si>
  <si>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</si>
  <si>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</si>
  <si>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</si>
  <si>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</si>
  <si>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</si>
  <si>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</si>
  <si>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</si>
  <si>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</si>
  <si>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</si>
  <si>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</si>
  <si>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</si>
  <si>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</si>
  <si>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</si>
  <si>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</si>
  <si>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</si>
  <si>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</si>
  <si>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</si>
  <si>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</si>
  <si>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</si>
  <si>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</si>
  <si>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</si>
  <si>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</si>
  <si>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</si>
  <si>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</si>
  <si>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</si>
  <si>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</si>
  <si>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</si>
  <si>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</si>
  <si>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</si>
  <si>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</si>
  <si>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</si>
  <si>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</si>
  <si>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</si>
  <si>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</si>
  <si>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</si>
  <si>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</si>
  <si>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</si>
  <si>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</si>
  <si>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</si>
  <si>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</si>
  <si>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</si>
  <si>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</si>
  <si>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</si>
  <si>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</si>
  <si>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</si>
  <si>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</si>
  <si>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</si>
  <si>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</si>
  <si>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</si>
  <si>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</si>
  <si>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</si>
  <si>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</si>
  <si>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</si>
  <si>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</si>
  <si>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</si>
  <si>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</si>
  <si>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</si>
  <si>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</si>
  <si>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</si>
  <si>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</si>
  <si>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</si>
  <si>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</si>
  <si>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</si>
  <si>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</si>
  <si>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</si>
  <si>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</si>
  <si>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</si>
  <si>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</si>
  <si>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</si>
  <si>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</si>
  <si>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</si>
  <si>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</si>
  <si>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</si>
  <si>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</si>
  <si>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</si>
  <si>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</si>
  <si>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</si>
  <si>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</si>
  <si>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</si>
  <si>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</si>
  <si>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</si>
  <si>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</si>
  <si>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</si>
  <si>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</si>
  <si>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</si>
  <si>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</si>
  <si>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</si>
  <si>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</si>
  <si>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</si>
  <si>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</si>
  <si>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</si>
  <si>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</si>
  <si>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</si>
  <si>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</si>
  <si>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</si>
  <si>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</si>
  <si>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</si>
  <si>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</si>
  <si>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</si>
  <si>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</si>
  <si>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</si>
  <si>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</si>
  <si>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</si>
  <si>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</si>
  <si>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</si>
  <si>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</si>
  <si>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</si>
  <si>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</si>
  <si>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</si>
  <si>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</si>
  <si>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</si>
  <si>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</si>
  <si>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</si>
  <si>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</si>
  <si>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</si>
  <si>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</si>
  <si>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</si>
  <si>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</si>
  <si>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</si>
  <si>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</si>
  <si>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</si>
  <si>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</si>
  <si>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</si>
  <si>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</si>
  <si>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</si>
  <si>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</si>
  <si>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</si>
  <si>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</si>
  <si>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</si>
  <si>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</si>
  <si>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</si>
  <si>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</si>
  <si>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</si>
  <si>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</si>
  <si>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</si>
  <si>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</si>
  <si>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</si>
  <si>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</si>
  <si>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</si>
  <si>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</si>
  <si>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</si>
  <si>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</si>
  <si>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</si>
  <si>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</si>
  <si>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</si>
  <si>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</si>
  <si>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</si>
  <si>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</si>
  <si>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</si>
  <si>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</si>
  <si>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</si>
  <si>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</si>
  <si>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</si>
  <si>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</si>
  <si>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</si>
  <si>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</si>
  <si>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</si>
  <si>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</si>
  <si>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</si>
  <si>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</si>
  <si>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</si>
  <si>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</si>
  <si>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</si>
  <si>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</si>
  <si>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</si>
  <si>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</si>
  <si>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</si>
  <si>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</si>
  <si>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</si>
  <si>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</si>
  <si>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</si>
  <si>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</si>
  <si>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</si>
  <si>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</si>
  <si>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</si>
  <si>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</si>
  <si>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</si>
  <si>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</si>
  <si>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</si>
  <si>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</si>
  <si>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</si>
  <si>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</si>
  <si>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</si>
  <si>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</si>
  <si>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</si>
  <si>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</si>
  <si>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</si>
  <si>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</si>
  <si>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</si>
  <si>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</si>
  <si>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</si>
  <si>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</si>
  <si>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</si>
  <si>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</si>
  <si>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</si>
  <si>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</si>
  <si>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</si>
  <si>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</si>
  <si>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</si>
  <si>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</si>
  <si>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</si>
  <si>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</si>
  <si>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</si>
  <si>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</si>
  <si>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</si>
  <si>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</si>
  <si>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</si>
  <si>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</si>
  <si>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</si>
  <si>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</si>
  <si>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</si>
  <si>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</si>
  <si>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</si>
  <si>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</si>
  <si>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</si>
  <si>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</si>
  <si>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</si>
  <si>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</si>
  <si>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</si>
  <si>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</si>
  <si>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</si>
  <si>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</si>
  <si>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</si>
  <si>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</si>
  <si>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</si>
  <si>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</si>
  <si>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</si>
  <si>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</si>
  <si>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</si>
  <si>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</si>
  <si>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</si>
  <si>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</si>
  <si>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</si>
  <si>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</si>
  <si>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</si>
  <si>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</si>
  <si>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</si>
  <si>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</si>
  <si>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</si>
  <si>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</si>
  <si>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</si>
  <si>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</si>
  <si>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</si>
  <si>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</si>
  <si>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</si>
  <si>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</si>
  <si>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</si>
  <si>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</si>
  <si>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</si>
  <si>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</si>
  <si>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</si>
  <si>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</si>
  <si>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</si>
  <si>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</si>
  <si>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</si>
  <si>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</si>
  <si>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</si>
  <si>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</si>
  <si>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</si>
  <si>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</si>
  <si>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</si>
  <si>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</si>
  <si>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</si>
  <si>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</si>
  <si>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</si>
  <si>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</si>
  <si>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</si>
  <si>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</si>
  <si>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</si>
  <si>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</si>
  <si>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</si>
  <si>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</si>
  <si>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</si>
  <si>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</si>
  <si>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</si>
  <si>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</si>
  <si>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</si>
  <si>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</si>
  <si>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</si>
  <si>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</si>
  <si>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</si>
  <si>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</si>
  <si>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</si>
  <si>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</si>
  <si>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</si>
  <si>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</si>
  <si>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</si>
  <si>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</si>
  <si>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</si>
  <si>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</si>
  <si>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</si>
  <si>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</si>
  <si>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</si>
  <si>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</si>
  <si>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</si>
  <si>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</si>
  <si>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</si>
  <si>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</si>
  <si>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</si>
  <si>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</si>
  <si>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</si>
  <si>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</si>
  <si>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</si>
  <si>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</si>
  <si>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</si>
  <si>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</si>
  <si>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</si>
  <si>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</si>
  <si>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</si>
  <si>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</si>
  <si>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</si>
  <si>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</si>
  <si>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</si>
  <si>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</si>
  <si>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</si>
  <si>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</si>
  <si>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</si>
  <si>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</si>
  <si>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</si>
  <si>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</si>
  <si>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</si>
  <si>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</si>
  <si>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</si>
  <si>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</si>
  <si>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</si>
  <si>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</si>
  <si>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</si>
  <si>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</si>
  <si>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</si>
  <si>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</si>
  <si>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</si>
  <si>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</si>
  <si>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</si>
  <si>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</si>
  <si>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</si>
  <si>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</si>
  <si>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</si>
  <si>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</si>
  <si>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</si>
  <si>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</si>
  <si>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</si>
  <si>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</si>
  <si>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</si>
  <si>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</si>
  <si>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</si>
  <si>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</si>
  <si>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</si>
  <si>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</si>
  <si>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</si>
  <si>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</si>
  <si>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</si>
  <si>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</si>
  <si>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</si>
  <si>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</si>
  <si>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</si>
  <si>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</si>
  <si>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</si>
  <si>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</si>
  <si>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</si>
  <si>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</si>
  <si>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</si>
  <si>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</si>
  <si>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</si>
  <si>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</si>
  <si>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</si>
  <si>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</si>
  <si>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</si>
  <si>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</si>
  <si>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</si>
  <si>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</si>
  <si>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</si>
  <si>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</si>
  <si>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</si>
  <si>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</si>
  <si>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</si>
  <si>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</si>
  <si>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</si>
  <si>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</si>
  <si>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</si>
  <si>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</si>
  <si>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</si>
  <si>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</si>
  <si>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</si>
  <si>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</si>
  <si>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</si>
  <si>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</si>
  <si>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</si>
  <si>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</si>
  <si>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</si>
  <si>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</si>
  <si>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</si>
  <si>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</si>
  <si>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</si>
  <si>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</si>
  <si>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</si>
  <si>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</si>
  <si>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</si>
  <si>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</si>
  <si>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</si>
  <si>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</si>
  <si>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</si>
  <si>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</si>
  <si>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</si>
  <si>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</si>
  <si>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</si>
  <si>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</si>
  <si>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</si>
  <si>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</si>
  <si>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</si>
  <si>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</si>
  <si>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</si>
  <si>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</si>
  <si>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</si>
  <si>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</si>
  <si>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</si>
  <si>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</si>
  <si>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</si>
  <si>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</si>
  <si>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</si>
  <si>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</si>
  <si>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</si>
  <si>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</si>
  <si>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</si>
  <si>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</si>
  <si>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</si>
  <si>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</si>
  <si>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</si>
  <si>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</si>
  <si>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</si>
  <si>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</si>
  <si>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</si>
  <si>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</si>
  <si>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</si>
  <si>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</si>
  <si>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</si>
  <si>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</si>
  <si>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</si>
  <si>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</si>
  <si>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</si>
  <si>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</si>
  <si>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</si>
  <si>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</si>
  <si>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</si>
  <si>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</si>
  <si>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</si>
  <si>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</si>
  <si>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</si>
  <si>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</si>
  <si>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</si>
  <si>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</si>
  <si>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</si>
  <si>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</si>
  <si>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</si>
  <si>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</si>
  <si>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</si>
  <si>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</si>
  <si>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</si>
  <si>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</si>
  <si>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</si>
  <si>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</si>
  <si>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</si>
  <si>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</si>
  <si>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</si>
  <si>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</si>
  <si>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</si>
  <si>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</si>
  <si>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</si>
  <si>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</si>
  <si>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</si>
  <si>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</si>
  <si>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</si>
  <si>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</si>
  <si>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</si>
  <si>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</si>
  <si>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</si>
  <si>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</si>
  <si>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</si>
  <si>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</si>
  <si>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</si>
  <si>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</si>
  <si>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</si>
  <si>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</si>
  <si>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</si>
  <si>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</si>
  <si>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</si>
  <si>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</si>
  <si>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</si>
  <si>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</si>
  <si>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</si>
  <si>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</si>
  <si>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</si>
  <si>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</si>
  <si>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</si>
  <si>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</si>
  <si>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</si>
  <si>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</si>
  <si>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</si>
  <si>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</si>
  <si>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</si>
  <si>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</si>
  <si>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</si>
  <si>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</si>
  <si>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</si>
  <si>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</si>
  <si>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</si>
  <si>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</si>
  <si>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</si>
  <si>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</si>
  <si>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</si>
  <si>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</si>
  <si>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</si>
  <si>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</si>
  <si>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</si>
  <si>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</si>
  <si>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</si>
  <si>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</si>
  <si>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</si>
  <si>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</si>
  <si>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</si>
  <si>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</si>
  <si>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</si>
  <si>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</si>
  <si>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</si>
  <si>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</si>
  <si>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</si>
  <si>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</si>
  <si>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</si>
  <si>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</si>
  <si>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</si>
  <si>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</si>
  <si>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</si>
  <si>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</si>
  <si>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</si>
  <si>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</si>
  <si>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</si>
  <si>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</si>
  <si>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</si>
  <si>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</si>
  <si>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</si>
  <si>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</si>
  <si>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</si>
  <si>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</si>
  <si>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</si>
  <si>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</si>
  <si>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</si>
  <si>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</si>
  <si>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</si>
  <si>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</si>
  <si>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</si>
  <si>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</si>
  <si>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</si>
  <si>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</si>
  <si>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</si>
  <si>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</si>
  <si>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</si>
  <si>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</si>
  <si>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</si>
  <si>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</si>
  <si>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</si>
  <si>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</si>
  <si>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</si>
  <si>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</si>
  <si>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</si>
  <si>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</si>
  <si>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</si>
  <si>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</si>
  <si>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</si>
  <si>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</si>
  <si>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</si>
  <si>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</si>
  <si>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</si>
  <si>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</si>
  <si>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</si>
  <si>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</si>
  <si>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</si>
  <si>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</si>
  <si>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</si>
  <si>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</si>
  <si>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</si>
  <si>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</si>
  <si>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</si>
  <si>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</si>
  <si>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</si>
  <si>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</si>
  <si>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</si>
  <si>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</si>
  <si>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</si>
  <si>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</si>
  <si>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</si>
  <si>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</si>
  <si>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</si>
  <si>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</si>
  <si>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</si>
  <si>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</si>
  <si>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</si>
  <si>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</si>
  <si>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</si>
  <si>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</si>
  <si>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</si>
  <si>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</si>
  <si>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</si>
  <si>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</si>
  <si>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</si>
  <si>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</si>
  <si>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</si>
  <si>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</si>
  <si>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</si>
  <si>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</si>
  <si>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</si>
  <si>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</si>
  <si>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</si>
  <si>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</si>
  <si>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</si>
  <si>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</si>
  <si>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</si>
  <si>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</si>
  <si>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</si>
  <si>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</si>
  <si>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</si>
  <si>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</si>
  <si>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</si>
  <si>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</si>
  <si>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</si>
  <si>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</si>
  <si>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</si>
  <si>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</si>
  <si>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</si>
  <si>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</si>
  <si>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</si>
  <si>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</si>
  <si>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</si>
  <si>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</si>
  <si>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</si>
  <si>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</si>
  <si>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</si>
  <si>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</si>
  <si>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</si>
  <si>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</si>
  <si>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</si>
  <si>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</si>
  <si>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</si>
  <si>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</si>
  <si>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</si>
  <si>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</si>
  <si>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</si>
  <si>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</si>
  <si>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</si>
  <si>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</si>
  <si>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</si>
  <si>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</si>
  <si>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</si>
  <si>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</si>
  <si>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</si>
  <si>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</si>
  <si>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</si>
  <si>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</si>
  <si>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</si>
  <si>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</si>
  <si>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</si>
  <si>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</si>
  <si>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</si>
  <si>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</si>
  <si>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</si>
  <si>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</si>
  <si>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</si>
  <si>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</si>
  <si>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</si>
  <si>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</si>
  <si>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</si>
  <si>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</si>
  <si>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</si>
  <si>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</si>
  <si>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</si>
  <si>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</si>
  <si>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</si>
  <si>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</si>
  <si>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</si>
  <si>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</si>
  <si>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</si>
  <si>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</si>
  <si>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</si>
  <si>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</si>
  <si>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</si>
  <si>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</si>
  <si>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</si>
  <si>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</si>
  <si>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</si>
  <si>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</si>
  <si>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</si>
  <si>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</si>
  <si>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</si>
  <si>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</si>
  <si>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</si>
  <si>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</si>
  <si>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</si>
  <si>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</si>
  <si>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</si>
  <si>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</si>
  <si>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</si>
  <si>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</si>
  <si>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</si>
  <si>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</si>
  <si>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</si>
  <si>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</si>
  <si>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</si>
  <si>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</si>
  <si>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</si>
  <si>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</si>
  <si>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</si>
  <si>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</si>
  <si>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</si>
  <si>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</si>
  <si>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</si>
  <si>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</si>
  <si>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</si>
  <si>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</si>
  <si>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</si>
  <si>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</si>
  <si>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</si>
  <si>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</si>
  <si>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</si>
  <si>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</si>
  <si>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</si>
  <si>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</si>
  <si>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</si>
  <si>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</si>
  <si>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</si>
  <si>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</si>
  <si>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</si>
  <si>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</si>
  <si>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</si>
  <si>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</si>
  <si>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</si>
  <si>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</si>
  <si>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</si>
  <si>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</si>
  <si>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</si>
  <si>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</si>
  <si>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</si>
  <si>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</si>
  <si>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</si>
  <si>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</si>
  <si>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</si>
  <si>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</si>
  <si>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</si>
  <si>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</si>
  <si>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</si>
  <si>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</si>
  <si>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</si>
  <si>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</si>
  <si>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</si>
  <si>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</si>
  <si>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</si>
  <si>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</si>
  <si>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</si>
  <si>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</si>
  <si>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</si>
  <si>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</si>
  <si>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</si>
  <si>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</si>
  <si>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</si>
  <si>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</si>
  <si>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</si>
  <si>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</si>
  <si>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</si>
  <si>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</si>
  <si>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</si>
  <si>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</si>
  <si>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</si>
  <si>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</si>
  <si>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</si>
  <si>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</si>
  <si>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</si>
  <si>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</si>
  <si>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</si>
  <si>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</si>
  <si>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</si>
  <si>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</si>
  <si>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</si>
  <si>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</si>
  <si>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</si>
  <si>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</si>
  <si>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</si>
  <si>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</si>
  <si>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</si>
  <si>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</si>
  <si>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</si>
  <si>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</si>
  <si>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</si>
  <si>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</si>
  <si>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</si>
  <si>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</si>
  <si>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</si>
  <si>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</si>
  <si>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</si>
  <si>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</si>
  <si>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</si>
  <si>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</si>
  <si>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</si>
  <si>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</si>
  <si>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</si>
  <si>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</si>
  <si>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</si>
  <si>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</si>
  <si>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</si>
  <si>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</si>
  <si>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</si>
  <si>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</si>
  <si>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</si>
  <si>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</si>
  <si>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</si>
  <si>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</si>
  <si>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</si>
  <si>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</si>
  <si>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</si>
  <si>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</si>
  <si>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</si>
  <si>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</si>
  <si>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</si>
  <si>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</si>
  <si>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</si>
  <si>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</si>
  <si>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</si>
  <si>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</si>
  <si>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</si>
  <si>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</si>
  <si>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</si>
  <si>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</si>
  <si>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</si>
  <si>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</si>
  <si>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</si>
  <si>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</si>
  <si>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</si>
  <si>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</si>
  <si>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</si>
  <si>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</si>
  <si>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</si>
  <si>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</si>
  <si>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</si>
  <si>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</si>
  <si>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</si>
  <si>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</si>
  <si>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</si>
  <si>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</si>
  <si>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</si>
  <si>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</si>
  <si>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</si>
  <si>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</si>
  <si>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</si>
  <si>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</si>
  <si>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</si>
  <si>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</si>
  <si>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</si>
  <si>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</si>
  <si>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</si>
  <si>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</si>
  <si>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</si>
  <si>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</si>
  <si>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</si>
  <si>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</si>
  <si>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</si>
  <si>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</si>
  <si>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</si>
  <si>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</si>
  <si>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</si>
  <si>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</si>
  <si>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</si>
  <si>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</si>
  <si>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</si>
  <si>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</si>
  <si>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</si>
  <si>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</si>
  <si>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</si>
  <si>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</si>
  <si>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</si>
  <si>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</si>
  <si>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</si>
  <si>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</si>
  <si>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</si>
  <si>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</si>
  <si>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</si>
  <si>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</si>
  <si>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</si>
  <si>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</si>
  <si>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</si>
  <si>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</si>
  <si>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</si>
  <si>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</si>
  <si>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</si>
  <si>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</si>
  <si>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</si>
  <si>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</si>
  <si>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</si>
  <si>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</si>
  <si>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</si>
  <si>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</si>
  <si>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</si>
  <si>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</si>
  <si>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</si>
  <si>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</si>
  <si>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</si>
  <si>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</si>
  <si>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</si>
  <si>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</si>
  <si>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</si>
  <si>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</si>
  <si>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</si>
  <si>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</si>
  <si>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</si>
  <si>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</si>
  <si>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</si>
  <si>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</si>
  <si>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</si>
  <si>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</si>
  <si>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</si>
  <si>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</si>
  <si>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</si>
  <si>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</si>
  <si>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</si>
  <si>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</si>
  <si>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</si>
  <si>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</si>
  <si>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</si>
  <si>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</si>
  <si>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</si>
  <si>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</si>
  <si>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</si>
  <si>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</si>
  <si>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</si>
  <si>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</si>
  <si>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</si>
  <si>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</si>
  <si>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</si>
  <si>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</si>
  <si>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</si>
  <si>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</si>
  <si>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</si>
  <si>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</si>
  <si>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</si>
  <si>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</si>
  <si>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</si>
  <si>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</si>
  <si>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</si>
  <si>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</si>
  <si>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</si>
  <si>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</si>
  <si>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</si>
  <si>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</si>
  <si>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</si>
  <si>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</si>
  <si>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</si>
  <si>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</si>
  <si>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</si>
  <si>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</si>
  <si>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</si>
  <si>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</si>
  <si>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</si>
  <si>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</si>
  <si>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</si>
  <si>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</si>
  <si>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</si>
  <si>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</si>
  <si>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</si>
  <si>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</si>
  <si>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</si>
  <si>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</si>
  <si>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</si>
  <si>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</si>
  <si>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</si>
  <si>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</si>
  <si>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</si>
  <si>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</si>
  <si>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</si>
  <si>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</si>
  <si>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</si>
  <si>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</si>
  <si>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</si>
  <si>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</si>
  <si>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</si>
  <si>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</si>
  <si>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</si>
  <si>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</si>
  <si>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</si>
  <si>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</si>
  <si>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</si>
  <si>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</si>
  <si>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</si>
  <si>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</si>
  <si>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</si>
  <si>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</si>
  <si>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</si>
  <si>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</si>
  <si>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</si>
  <si>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</si>
  <si>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</si>
  <si>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</si>
  <si>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</si>
  <si>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</si>
  <si>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</si>
  <si>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</si>
  <si>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</si>
  <si>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</si>
  <si>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</si>
  <si>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</si>
  <si>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</si>
  <si>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</si>
  <si>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</si>
  <si>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</si>
  <si>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</si>
  <si>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</si>
  <si>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</si>
  <si>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</si>
  <si>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</si>
  <si>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</si>
  <si>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</si>
  <si>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</si>
  <si>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</si>
  <si>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</si>
  <si>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</si>
  <si>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</si>
  <si>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</si>
  <si>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</si>
  <si>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</si>
  <si>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</si>
  <si>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</si>
  <si>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</si>
  <si>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</si>
  <si>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</si>
  <si>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</si>
  <si>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</si>
  <si>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</si>
  <si>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</si>
  <si>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</si>
  <si>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</si>
  <si>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</si>
  <si>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</si>
  <si>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</si>
  <si>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</si>
  <si>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</si>
  <si>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</si>
  <si>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</si>
  <si>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</si>
  <si>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</si>
  <si>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</si>
  <si>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</si>
  <si>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</si>
  <si>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</si>
  <si>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</si>
  <si>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</si>
  <si>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</si>
  <si>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</si>
  <si>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</si>
  <si>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</si>
  <si>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</si>
  <si>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</si>
  <si>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</si>
  <si>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</si>
  <si>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</si>
  <si>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</si>
  <si>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</si>
  <si>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</si>
  <si>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</si>
  <si>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</si>
  <si>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</si>
  <si>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</si>
  <si>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</si>
  <si>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</si>
  <si>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</si>
  <si>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</si>
  <si>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</si>
  <si>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</si>
  <si>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</si>
  <si>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</si>
  <si>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</si>
  <si>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</si>
  <si>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</si>
  <si>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</si>
  <si>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</si>
  <si>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</si>
  <si>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</si>
  <si>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</si>
  <si>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</si>
  <si>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</si>
  <si>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</si>
  <si>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</si>
  <si>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</si>
  <si>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</si>
  <si>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</si>
  <si>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</si>
  <si>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</si>
  <si>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</si>
  <si>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</si>
  <si>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</si>
  <si>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</si>
  <si>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</si>
  <si>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</si>
  <si>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</si>
  <si>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</si>
  <si>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</si>
  <si>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</si>
  <si>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</si>
  <si>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</si>
  <si>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</si>
  <si>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</si>
  <si>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</si>
  <si>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</si>
  <si>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</si>
  <si>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</si>
  <si>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</si>
  <si>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</si>
  <si>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</si>
  <si>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</si>
  <si>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</si>
  <si>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</si>
  <si>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</si>
  <si>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</si>
  <si>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</si>
  <si>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</si>
  <si>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</si>
  <si>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</si>
  <si>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</si>
  <si>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</si>
  <si>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</si>
  <si>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</si>
  <si>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</si>
  <si>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</si>
  <si>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</si>
  <si>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</si>
  <si>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</si>
  <si>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</si>
  <si>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</si>
  <si>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</si>
  <si>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</si>
  <si>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</si>
  <si>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</si>
  <si>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</si>
  <si>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</si>
  <si>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</si>
  <si>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</si>
  <si>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</si>
  <si>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</si>
  <si>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</si>
  <si>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</si>
  <si>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</si>
  <si>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</si>
  <si>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</si>
  <si>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</si>
  <si>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</si>
  <si>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</si>
  <si>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</si>
  <si>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</si>
  <si>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</si>
  <si>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</si>
  <si>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</si>
  <si>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</si>
  <si>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</si>
  <si>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</si>
  <si>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</si>
  <si>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</si>
  <si>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</si>
  <si>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</si>
  <si>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</si>
  <si>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</si>
  <si>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</si>
  <si>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</si>
  <si>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</si>
  <si>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</si>
  <si>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</si>
  <si>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</si>
  <si>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</si>
  <si>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</si>
  <si>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</si>
  <si>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</si>
  <si>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</si>
  <si>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</si>
  <si>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</si>
  <si>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</si>
  <si>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</si>
  <si>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</si>
  <si>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</si>
  <si>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</si>
  <si>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</si>
  <si>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</si>
  <si>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</si>
  <si>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</si>
  <si>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</si>
  <si>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</si>
  <si>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</si>
  <si>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</si>
  <si>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</si>
  <si>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</si>
  <si>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</si>
  <si>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</si>
  <si>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</si>
  <si>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</si>
  <si>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</si>
  <si>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</si>
  <si>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</si>
  <si>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</si>
  <si>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</si>
  <si>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</si>
  <si>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</si>
  <si>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</si>
  <si>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</si>
  <si>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</si>
  <si>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</si>
  <si>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</si>
  <si>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</si>
  <si>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</si>
  <si>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</si>
  <si>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</si>
  <si>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</si>
  <si>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</si>
  <si>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</si>
  <si>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</si>
  <si>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</si>
  <si>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</si>
  <si>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</si>
  <si>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</si>
  <si>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</si>
  <si>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</si>
  <si>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</si>
  <si>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</si>
  <si>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</si>
  <si>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</si>
  <si>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</si>
  <si>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</si>
  <si>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</si>
  <si>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</si>
  <si>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</si>
  <si>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</si>
  <si>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</si>
  <si>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</si>
  <si>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</si>
  <si>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</si>
  <si>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</si>
  <si>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</si>
  <si>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</si>
  <si>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</si>
  <si>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</si>
  <si>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</si>
  <si>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</si>
  <si>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</si>
  <si>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</si>
  <si>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</si>
  <si>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</si>
  <si>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</si>
  <si>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</si>
  <si>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</si>
  <si>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</si>
  <si>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</si>
  <si>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</si>
  <si>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</si>
  <si>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</si>
  <si>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</si>
  <si>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</si>
  <si>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</si>
  <si>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</si>
  <si>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</si>
  <si>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</si>
  <si>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</si>
  <si>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</si>
  <si>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</si>
  <si>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</si>
  <si>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</si>
  <si>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</si>
  <si>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</si>
  <si>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</si>
  <si>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</si>
  <si>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</si>
  <si>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</si>
  <si>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</si>
  <si>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</si>
  <si>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</si>
  <si>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</si>
  <si>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</si>
  <si>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</si>
  <si>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</si>
  <si>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</si>
  <si>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</si>
  <si>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</si>
  <si>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</si>
  <si>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</si>
  <si>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</si>
  <si>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</si>
  <si>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</si>
  <si>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</si>
  <si>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</si>
  <si>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</si>
  <si>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</si>
  <si>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</si>
  <si>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</si>
  <si>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</si>
  <si>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</si>
  <si>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</si>
  <si>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</si>
  <si>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</si>
  <si>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</si>
  <si>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</si>
  <si>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</si>
  <si>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</si>
  <si>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</si>
  <si>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</si>
  <si>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</si>
  <si>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</si>
  <si>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</si>
  <si>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</si>
  <si>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</si>
  <si>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</si>
  <si>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</si>
  <si>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</si>
  <si>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</si>
  <si>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</si>
  <si>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</si>
  <si>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</si>
  <si>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</si>
  <si>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</si>
  <si>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</si>
  <si>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</si>
  <si>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</si>
  <si>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</si>
  <si>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</si>
  <si>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</si>
  <si>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</si>
  <si>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</si>
  <si>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</si>
  <si>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</si>
  <si>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</si>
  <si>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</si>
  <si>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</si>
  <si>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</si>
  <si>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</si>
  <si>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</si>
  <si>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</si>
  <si>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</si>
  <si>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</si>
  <si>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</si>
  <si>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</si>
  <si>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</si>
  <si>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</si>
  <si>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</si>
  <si>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</si>
  <si>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</si>
  <si>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</si>
  <si>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</si>
  <si>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</si>
  <si>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</si>
  <si>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</si>
  <si>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</si>
  <si>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</si>
  <si>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</si>
  <si>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</si>
  <si>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</si>
  <si>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</si>
  <si>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</si>
  <si>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</si>
  <si>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</si>
  <si>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</si>
  <si>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</si>
  <si>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</si>
  <si>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</si>
  <si>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</si>
  <si>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</si>
  <si>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</si>
  <si>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</si>
  <si>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</si>
  <si>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</si>
  <si>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</si>
  <si>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</si>
  <si>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</si>
  <si>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</si>
  <si>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</si>
  <si>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</si>
  <si>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</si>
  <si>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</si>
  <si>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</si>
  <si>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</si>
  <si>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</si>
  <si>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</si>
  <si>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</si>
  <si>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</si>
  <si>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</si>
  <si>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</si>
  <si>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</si>
  <si>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</si>
  <si>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</si>
  <si>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</si>
  <si>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</si>
  <si>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</si>
  <si>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</si>
  <si>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</si>
  <si>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</si>
  <si>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</si>
  <si>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</si>
  <si>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</si>
  <si>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</si>
  <si>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</si>
  <si>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</si>
  <si>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</si>
  <si>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</si>
  <si>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</si>
  <si>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</si>
  <si>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</si>
  <si>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</si>
  <si>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</si>
  <si>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</si>
  <si>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</si>
  <si>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</si>
  <si>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</si>
  <si>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</si>
  <si>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</si>
  <si>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</si>
  <si>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</si>
  <si>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</si>
  <si>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</si>
  <si>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</si>
  <si>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</si>
  <si>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</si>
  <si>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</si>
  <si>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</si>
  <si>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</si>
  <si>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</si>
  <si>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</si>
  <si>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</si>
  <si>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</si>
  <si>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</si>
  <si>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</si>
  <si>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</si>
  <si>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</si>
  <si>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</si>
  <si>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</si>
  <si>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</si>
  <si>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</si>
  <si>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</si>
  <si>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</si>
  <si>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</si>
  <si>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</si>
  <si>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</si>
  <si>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</si>
  <si>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</si>
  <si>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</si>
  <si>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</si>
  <si>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</si>
  <si>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</si>
  <si>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</si>
  <si>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</si>
  <si>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</si>
  <si>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</si>
  <si>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</si>
  <si>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</si>
  <si>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</si>
  <si>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</si>
  <si>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</si>
  <si>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</si>
  <si>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</si>
  <si>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</si>
  <si>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</si>
  <si>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</si>
  <si>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</si>
  <si>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</si>
  <si>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</si>
  <si>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</si>
  <si>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</si>
  <si>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</si>
  <si>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</si>
  <si>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</si>
  <si>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</si>
  <si>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</si>
  <si>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</si>
  <si>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</si>
  <si>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</si>
  <si>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</si>
  <si>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</si>
  <si>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</si>
  <si>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</si>
  <si>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</si>
  <si>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</si>
  <si>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</si>
  <si>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</si>
  <si>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</si>
  <si>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</si>
  <si>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</si>
  <si>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</si>
  <si>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</si>
  <si>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</si>
  <si>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</si>
  <si>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</si>
  <si>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</si>
  <si>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</si>
  <si>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</si>
  <si>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</si>
  <si>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</si>
  <si>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</si>
  <si>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</si>
  <si>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</si>
  <si>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</si>
  <si>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</si>
  <si>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</si>
  <si>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</si>
  <si>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</si>
  <si>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</si>
  <si>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</si>
  <si>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</si>
  <si>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</si>
  <si>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</si>
  <si>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</si>
  <si>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</si>
  <si>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</si>
  <si>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</si>
  <si>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</si>
  <si>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</si>
  <si>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</si>
  <si>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</si>
  <si>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</si>
  <si>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</si>
  <si>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</si>
  <si>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</si>
  <si>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</si>
  <si>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</si>
  <si>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</si>
  <si>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</si>
  <si>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</si>
  <si>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</si>
  <si>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</si>
  <si>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</si>
  <si>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</si>
  <si>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</si>
  <si>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</si>
  <si>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</si>
  <si>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</si>
  <si>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</si>
  <si>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</si>
  <si>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</si>
  <si>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</si>
  <si>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</si>
  <si>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</si>
  <si>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</si>
  <si>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</si>
  <si>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</si>
  <si>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</si>
  <si>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</si>
  <si>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</si>
  <si>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</si>
  <si>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</si>
  <si>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</si>
  <si>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</si>
  <si>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</si>
  <si>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</si>
  <si>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</si>
  <si>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</si>
  <si>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</si>
  <si>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</si>
  <si>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</si>
  <si>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</si>
  <si>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</si>
  <si>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</si>
  <si>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</si>
  <si>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</si>
  <si>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</si>
  <si>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</si>
  <si>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</si>
  <si>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</si>
  <si>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</si>
  <si>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</si>
  <si>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</si>
  <si>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</si>
  <si>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</si>
  <si>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</si>
  <si>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</si>
  <si>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</si>
  <si>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</si>
  <si>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</si>
  <si>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</si>
  <si>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</si>
  <si>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</si>
  <si>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</si>
  <si>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</si>
  <si>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</si>
  <si>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</si>
  <si>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</si>
  <si>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</si>
  <si>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</si>
  <si>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</si>
  <si>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</si>
  <si>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</si>
  <si>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</si>
  <si>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</si>
  <si>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</si>
  <si>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</si>
  <si>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</si>
  <si>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</si>
  <si>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</si>
  <si>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</si>
  <si>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</si>
  <si>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</si>
  <si>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</si>
  <si>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</si>
  <si>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</si>
  <si>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</si>
  <si>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</si>
  <si>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</si>
  <si>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</si>
  <si>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</si>
  <si>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</si>
  <si>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</si>
  <si>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</si>
  <si>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</si>
  <si>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</si>
  <si>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</si>
  <si>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</si>
  <si>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</si>
  <si>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</si>
  <si>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</si>
  <si>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</si>
  <si>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</si>
  <si>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</si>
  <si>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</si>
  <si>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</si>
  <si>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</si>
  <si>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</si>
  <si>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</si>
  <si>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</si>
  <si>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</si>
  <si>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</si>
  <si>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</si>
  <si>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</si>
  <si>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</si>
  <si>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</si>
  <si>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</si>
  <si>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</si>
  <si>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</si>
  <si>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</si>
  <si>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</si>
  <si>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</si>
  <si>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</si>
  <si>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</si>
  <si>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</si>
  <si>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</si>
  <si>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</si>
  <si>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</si>
  <si>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</si>
  <si>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</si>
  <si>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</si>
  <si>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</si>
  <si>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</si>
  <si>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</si>
  <si>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</si>
  <si>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</si>
  <si>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</si>
  <si>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</si>
  <si>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</si>
  <si>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</si>
  <si>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</si>
  <si>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</si>
  <si>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</si>
  <si>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</si>
  <si>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</si>
  <si>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</si>
  <si>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</si>
  <si>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</si>
  <si>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</si>
  <si>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</si>
  <si>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</si>
  <si>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</si>
  <si>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</si>
  <si>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</si>
  <si>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</si>
  <si>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</si>
  <si>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</si>
  <si>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</si>
  <si>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</si>
  <si>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</si>
  <si>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</si>
  <si>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</si>
  <si>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</si>
  <si>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</si>
  <si>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</si>
  <si>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</si>
  <si>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</si>
  <si>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</si>
  <si>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</si>
  <si>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</si>
  <si>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</si>
  <si>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</si>
  <si>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</si>
  <si>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</si>
  <si>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</si>
  <si>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</si>
  <si>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</si>
  <si>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</si>
  <si>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</si>
  <si>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</si>
  <si>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</si>
  <si>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</si>
  <si>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</si>
  <si>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</si>
  <si>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</si>
  <si>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</si>
  <si>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</si>
  <si>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</si>
  <si>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</si>
  <si>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</si>
  <si>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</si>
  <si>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</si>
  <si>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</si>
  <si>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</si>
  <si>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</si>
  <si>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</si>
  <si>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</si>
  <si>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</si>
  <si>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</si>
  <si>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</si>
  <si>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</si>
  <si>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</si>
  <si>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</si>
  <si>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</si>
  <si>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</si>
  <si>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</si>
  <si>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</si>
  <si>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</si>
  <si>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</si>
  <si>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</si>
  <si>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</si>
  <si>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</si>
  <si>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</si>
  <si>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</si>
  <si>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</si>
  <si>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</si>
  <si>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</si>
  <si>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</si>
  <si>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</si>
  <si>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</si>
  <si>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</si>
  <si>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</si>
  <si>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</si>
  <si>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</si>
  <si>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</si>
  <si>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</si>
  <si>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</si>
  <si>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</si>
  <si>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</si>
  <si>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</si>
  <si>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</si>
  <si>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</si>
  <si>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</si>
  <si>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</si>
  <si>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</si>
  <si>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</si>
  <si>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</si>
  <si>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</si>
  <si>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</si>
  <si>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</si>
  <si>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</si>
  <si>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</si>
  <si>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</si>
  <si>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</si>
  <si>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</si>
  <si>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</si>
  <si>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</si>
  <si>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</si>
  <si>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</si>
  <si>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</si>
  <si>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</si>
  <si>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</si>
  <si>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</si>
  <si>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</si>
  <si>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</si>
  <si>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</si>
  <si>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</si>
  <si>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</si>
  <si>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</si>
  <si>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</si>
  <si>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</si>
  <si>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</si>
  <si>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</si>
  <si>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</si>
  <si>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</si>
  <si>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</si>
  <si>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</si>
  <si>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</si>
  <si>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</si>
  <si>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</si>
  <si>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</si>
  <si>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</si>
  <si>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</si>
  <si>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</si>
  <si>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</si>
  <si>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</si>
  <si>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</si>
  <si>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</si>
  <si>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</si>
  <si>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</si>
  <si>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</si>
  <si>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</si>
  <si>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</si>
  <si>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</si>
  <si>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</si>
  <si>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</si>
  <si>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</si>
  <si>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</si>
  <si>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</si>
  <si>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</si>
  <si>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</si>
  <si>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</si>
  <si>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</si>
  <si>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</si>
  <si>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</si>
  <si>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</si>
  <si>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</si>
  <si>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</si>
  <si>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</si>
  <si>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</si>
  <si>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</si>
  <si>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</si>
  <si>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</si>
  <si>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</si>
  <si>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</si>
  <si>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</si>
  <si>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</si>
  <si>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</si>
  <si>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</si>
  <si>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</si>
  <si>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</si>
  <si>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</si>
  <si>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</si>
  <si>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</si>
  <si>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</si>
  <si>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</si>
  <si>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</si>
  <si>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</si>
  <si>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</si>
  <si>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</si>
  <si>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</si>
  <si>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</si>
  <si>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</si>
  <si>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</si>
  <si>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</si>
  <si>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</si>
  <si>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</si>
  <si>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</si>
  <si>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</si>
  <si>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</si>
  <si>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</si>
  <si>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</si>
  <si>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</si>
  <si>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</si>
  <si>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</si>
  <si>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</si>
  <si>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</si>
  <si>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</si>
  <si>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</si>
  <si>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</si>
  <si>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</si>
  <si>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</si>
  <si>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</si>
  <si>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</si>
  <si>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</si>
  <si>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</si>
  <si>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</si>
  <si>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</si>
  <si>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</si>
  <si>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</si>
  <si>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</si>
  <si>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</si>
  <si>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</si>
  <si>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</si>
  <si>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</si>
  <si>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</si>
  <si>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</si>
  <si>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</si>
  <si>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</si>
  <si>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</si>
  <si>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</si>
  <si>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</si>
  <si>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</si>
  <si>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</si>
  <si>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</si>
  <si>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</si>
  <si>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</si>
  <si>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</si>
  <si>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</si>
  <si>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</si>
  <si>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</si>
  <si>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</si>
  <si>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</si>
  <si>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</si>
  <si>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</si>
  <si>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</si>
  <si>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</si>
  <si>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</si>
  <si>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</si>
  <si>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</si>
  <si>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</si>
  <si>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</si>
  <si>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</si>
  <si>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</si>
  <si>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</si>
  <si>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</si>
  <si>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</si>
  <si>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</si>
  <si>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</si>
  <si>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</si>
  <si>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</si>
  <si>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</si>
  <si>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</si>
  <si>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</si>
  <si>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</si>
  <si>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</si>
  <si>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</si>
  <si>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</si>
  <si>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</si>
  <si>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</si>
  <si>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</si>
  <si>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</si>
  <si>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</si>
  <si>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</si>
  <si>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</si>
  <si>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</si>
  <si>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</si>
  <si>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</si>
  <si>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</si>
  <si>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</si>
  <si>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</si>
  <si>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</si>
  <si>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</si>
  <si>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</si>
  <si>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</si>
  <si>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</si>
  <si>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</si>
  <si>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</si>
  <si>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</si>
  <si>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</si>
  <si>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</si>
  <si>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</si>
  <si>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</si>
  <si>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</si>
  <si>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</si>
  <si>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</si>
  <si>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</si>
  <si>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</si>
  <si>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</si>
  <si>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</si>
  <si>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</si>
  <si>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</si>
  <si>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</si>
  <si>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</si>
  <si>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</si>
  <si>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</si>
  <si>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</si>
  <si>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</si>
  <si>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</si>
  <si>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</si>
  <si>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</si>
  <si>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</si>
  <si>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</si>
  <si>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</si>
  <si>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</si>
  <si>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</si>
  <si>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</si>
  <si>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</si>
  <si>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</si>
  <si>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</si>
  <si>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</si>
  <si>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</si>
  <si>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</si>
  <si>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</si>
  <si>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</si>
  <si>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</si>
  <si>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</si>
  <si>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</si>
  <si>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</si>
  <si>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</si>
  <si>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</si>
  <si>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</si>
  <si>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</si>
  <si>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</si>
  <si>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</si>
  <si>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</si>
  <si>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</si>
  <si>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</si>
  <si>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</si>
  <si>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</si>
  <si>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</si>
  <si>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</si>
  <si>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</si>
  <si>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</si>
  <si>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</si>
  <si>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</si>
  <si>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</si>
  <si>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</si>
  <si>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</si>
  <si>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</si>
  <si>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</si>
  <si>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</si>
  <si>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</si>
  <si>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</si>
  <si>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</si>
  <si>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</si>
  <si>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</si>
  <si>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</si>
  <si>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</si>
  <si>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</si>
  <si>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</si>
  <si>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</si>
  <si>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</si>
  <si>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</si>
  <si>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</si>
  <si>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</si>
  <si>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</si>
  <si>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</si>
  <si>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</si>
  <si>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</si>
  <si>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</si>
  <si>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</si>
  <si>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</si>
  <si>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</si>
  <si>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</si>
  <si>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</si>
  <si>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</si>
  <si>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</si>
  <si>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</si>
  <si>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</si>
  <si>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</si>
  <si>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</si>
  <si>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</si>
  <si>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</si>
  <si>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</si>
  <si>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</si>
  <si>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</si>
  <si>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</si>
  <si>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</si>
  <si>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</si>
  <si>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</si>
  <si>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</si>
  <si>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</si>
  <si>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</si>
  <si>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</si>
  <si>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</si>
  <si>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</si>
  <si>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</si>
  <si>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</si>
  <si>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</si>
  <si>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</si>
  <si>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</si>
  <si>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</si>
  <si>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</si>
  <si>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</si>
  <si>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</si>
  <si>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</si>
  <si>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</si>
  <si>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</si>
  <si>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</si>
  <si>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</si>
  <si>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</si>
  <si>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</si>
  <si>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</si>
  <si>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</si>
  <si>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</si>
  <si>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</si>
  <si>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</si>
  <si>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</si>
  <si>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</si>
  <si>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</si>
  <si>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</si>
  <si>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</si>
  <si>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</si>
  <si>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</si>
  <si>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</si>
  <si>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</si>
  <si>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</si>
  <si>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</si>
  <si>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</si>
  <si>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</si>
  <si>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</si>
  <si>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</si>
  <si>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</si>
  <si>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</si>
  <si>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</si>
  <si>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</si>
  <si>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</si>
  <si>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</si>
  <si>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</si>
  <si>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</si>
  <si>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</si>
  <si>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</si>
  <si>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</si>
  <si>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</si>
  <si>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</si>
  <si>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</si>
  <si>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</si>
  <si>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</si>
  <si>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</si>
  <si>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</si>
  <si>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</si>
  <si>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</si>
  <si>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</si>
  <si>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</si>
  <si>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</si>
  <si>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</si>
  <si>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</si>
  <si>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</si>
  <si>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</si>
  <si>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</si>
  <si>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</si>
  <si>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</si>
  <si>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</si>
  <si>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</si>
  <si>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</si>
  <si>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</si>
  <si>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</si>
  <si>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</si>
  <si>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</si>
  <si>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</si>
  <si>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</si>
  <si>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</si>
  <si>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</si>
  <si>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</si>
  <si>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</si>
  <si>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</si>
  <si>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</si>
  <si>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</si>
  <si>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</si>
  <si>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</si>
  <si>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</si>
  <si>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</si>
  <si>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</si>
  <si>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</si>
  <si>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</si>
  <si>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</si>
  <si>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</si>
  <si>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</si>
  <si>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</si>
  <si>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</si>
  <si>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</si>
  <si>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</si>
  <si>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</si>
  <si>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</si>
  <si>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</si>
  <si>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</si>
  <si>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</si>
  <si>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</si>
  <si>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</si>
  <si>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</si>
  <si>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</si>
  <si>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</si>
  <si>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</si>
  <si>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</si>
  <si>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</si>
  <si>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</si>
  <si>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</si>
  <si>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</si>
  <si>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</si>
  <si>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</si>
  <si>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</si>
  <si>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</si>
  <si>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</si>
  <si>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</si>
  <si>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</si>
  <si>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</si>
  <si>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</si>
  <si>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</si>
  <si>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</si>
  <si>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</si>
  <si>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</si>
  <si>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</si>
  <si>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</si>
  <si>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</si>
  <si>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</si>
  <si>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</si>
  <si>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</si>
  <si>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</si>
  <si>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</si>
  <si>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</si>
  <si>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</si>
  <si>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</si>
  <si>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</si>
  <si>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</si>
  <si>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</si>
  <si>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</si>
  <si>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</si>
  <si>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</si>
  <si>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</si>
  <si>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</si>
  <si>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</si>
  <si>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</si>
  <si>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</si>
  <si>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</si>
  <si>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</si>
  <si>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</si>
  <si>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</si>
  <si>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</si>
  <si>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</si>
  <si>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</si>
  <si>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</si>
  <si>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</si>
  <si>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</si>
  <si>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</si>
  <si>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</si>
  <si>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</si>
  <si>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</si>
  <si>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</si>
  <si>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</si>
  <si>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</si>
  <si>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</si>
  <si>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</si>
  <si>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</si>
  <si>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</si>
  <si>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</si>
  <si>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</si>
  <si>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</si>
  <si>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</si>
  <si>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</si>
  <si>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</si>
  <si>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</si>
  <si>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</si>
  <si>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</si>
  <si>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</si>
  <si>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</si>
  <si>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</si>
  <si>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</si>
  <si>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</si>
  <si>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</si>
  <si>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</si>
  <si>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</si>
  <si>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</si>
  <si>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</si>
  <si>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</si>
  <si>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</si>
  <si>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</si>
  <si>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</si>
  <si>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</si>
  <si>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</si>
  <si>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</si>
  <si>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</si>
  <si>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</si>
  <si>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</si>
  <si>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</si>
  <si>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</si>
  <si>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</si>
  <si>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</si>
  <si>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</si>
  <si>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</si>
  <si>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</si>
  <si>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</si>
  <si>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</si>
  <si>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</si>
  <si>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</si>
  <si>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</si>
  <si>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</si>
  <si>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</si>
  <si>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</si>
  <si>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</si>
  <si>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</si>
  <si>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</si>
  <si>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</si>
  <si>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</si>
  <si>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</si>
  <si>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</si>
  <si>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</si>
  <si>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</si>
  <si>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</si>
  <si>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</si>
  <si>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</si>
  <si>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</si>
  <si>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</si>
  <si>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</si>
  <si>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</si>
  <si>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</si>
  <si>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</si>
  <si>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</si>
  <si>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</si>
  <si>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</si>
  <si>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</si>
  <si>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</si>
  <si>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</si>
  <si>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</si>
  <si>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</si>
  <si>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</si>
  <si>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</si>
  <si>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</si>
  <si>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</si>
  <si>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</si>
  <si>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</si>
  <si>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</si>
  <si>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</si>
  <si>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</si>
  <si>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</si>
  <si>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</si>
  <si>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</si>
  <si>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</si>
  <si>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</si>
  <si>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</si>
  <si>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</si>
  <si>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</si>
  <si>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</si>
  <si>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</si>
  <si>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</si>
  <si>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</si>
  <si>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</si>
  <si>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</si>
  <si>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</si>
  <si>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</si>
  <si>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</si>
  <si>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</si>
  <si>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</si>
  <si>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</si>
  <si>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</si>
  <si>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</si>
  <si>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</si>
  <si>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</si>
  <si>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</si>
  <si>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</si>
  <si>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</si>
  <si>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</si>
  <si>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</si>
  <si>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</si>
  <si>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</si>
  <si>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</si>
  <si>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</si>
  <si>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</si>
  <si>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</si>
  <si>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</si>
  <si>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</si>
  <si>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</si>
  <si>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</si>
  <si>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</si>
  <si>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</si>
  <si>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</si>
  <si>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</si>
  <si>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</si>
  <si>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</si>
  <si>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</si>
  <si>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</si>
  <si>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</si>
  <si>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</si>
  <si>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</si>
  <si>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</si>
  <si>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</si>
  <si>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</si>
  <si>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</si>
  <si>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</si>
  <si>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</si>
  <si>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</si>
  <si>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</si>
  <si>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</si>
  <si>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</si>
  <si>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</si>
  <si>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</si>
  <si>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</si>
  <si>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</si>
  <si>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</si>
  <si>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</si>
  <si>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</si>
  <si>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</si>
  <si>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</si>
  <si>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</si>
  <si>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</si>
  <si>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</si>
  <si>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</si>
  <si>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</si>
  <si>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</si>
  <si>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</si>
  <si>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</si>
  <si>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</si>
  <si>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</si>
  <si>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</si>
  <si>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</si>
  <si>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</si>
  <si>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</si>
  <si>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</si>
  <si>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</si>
  <si>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</si>
  <si>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</si>
  <si>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</si>
  <si>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</si>
  <si>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</si>
  <si>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</si>
  <si>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</si>
  <si>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</si>
  <si>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</si>
  <si>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</si>
  <si>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</si>
  <si>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</si>
  <si>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</si>
  <si>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</si>
  <si>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</si>
  <si>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</si>
  <si>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</si>
  <si>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</si>
  <si>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</si>
  <si>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</si>
  <si>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</si>
  <si>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</si>
  <si>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</si>
  <si>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</si>
  <si>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</si>
  <si>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</si>
  <si>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</si>
  <si>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</si>
  <si>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</si>
  <si>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</si>
  <si>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</si>
  <si>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</si>
  <si>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</si>
  <si>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</si>
  <si>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</si>
  <si>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</si>
  <si>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</si>
  <si>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</si>
  <si>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</si>
  <si>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</si>
  <si>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</si>
  <si>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</si>
  <si>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</si>
  <si>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</si>
  <si>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</si>
  <si>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</si>
  <si>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</si>
  <si>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</si>
  <si>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</si>
  <si>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</si>
  <si>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</si>
  <si>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</si>
  <si>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</si>
  <si>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</si>
  <si>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</si>
  <si>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</si>
  <si>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</si>
  <si>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</si>
  <si>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</si>
  <si>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</si>
  <si>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</si>
  <si>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</si>
  <si>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</si>
  <si>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</si>
  <si>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</si>
  <si>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</si>
  <si>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</si>
  <si>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</si>
  <si>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</si>
  <si>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</si>
  <si>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</si>
  <si>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</si>
  <si>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</si>
  <si>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</si>
  <si>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</si>
  <si>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</si>
  <si>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</si>
  <si>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</si>
  <si>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</si>
  <si>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</si>
  <si>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</si>
  <si>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</si>
  <si>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</si>
  <si>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</si>
  <si>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</si>
  <si>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</si>
  <si>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</si>
  <si>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</si>
  <si>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</si>
  <si>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</si>
  <si>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</si>
  <si>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</si>
  <si>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</si>
  <si>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</si>
  <si>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</si>
  <si>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</si>
  <si>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</si>
  <si>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</si>
  <si>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</si>
  <si>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</si>
  <si>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</si>
  <si>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</si>
  <si>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</si>
  <si>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</si>
  <si>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</si>
  <si>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</si>
  <si>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</si>
  <si>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</si>
  <si>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</si>
  <si>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</si>
  <si>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</si>
  <si>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</si>
  <si>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</si>
  <si>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</si>
  <si>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</si>
  <si>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</si>
  <si>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</si>
  <si>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</si>
  <si>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</si>
  <si>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</si>
  <si>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</si>
  <si>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</si>
  <si>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</si>
  <si>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</si>
  <si>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</si>
  <si>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</si>
  <si>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</si>
  <si>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</si>
  <si>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</si>
  <si>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</si>
  <si>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</si>
  <si>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</si>
  <si>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</si>
  <si>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</si>
  <si>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</si>
  <si>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</si>
  <si>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</si>
  <si>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</si>
  <si>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</si>
  <si>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</si>
  <si>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</si>
  <si>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</si>
  <si>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</si>
  <si>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</si>
  <si>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</si>
  <si>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</si>
  <si>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</si>
  <si>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</si>
  <si>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</si>
  <si>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</si>
  <si>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</si>
  <si>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</si>
  <si>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</si>
  <si>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</si>
  <si>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</si>
  <si>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</si>
  <si>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</si>
  <si>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</si>
  <si>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</si>
  <si>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</si>
  <si>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</si>
  <si>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</si>
  <si>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</si>
  <si>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</si>
  <si>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</si>
  <si>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</si>
  <si>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</si>
  <si>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</si>
  <si>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</si>
  <si>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</si>
  <si>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</si>
  <si>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</si>
  <si>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</si>
  <si>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</si>
  <si>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</si>
  <si>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</si>
  <si>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</si>
  <si>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</si>
  <si>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</si>
  <si>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</si>
  <si>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</si>
  <si>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</si>
  <si>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</si>
  <si>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</si>
  <si>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</si>
  <si>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</si>
  <si>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</si>
  <si>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</si>
  <si>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</si>
  <si>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</si>
  <si>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</si>
  <si>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</si>
  <si>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</si>
  <si>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</si>
  <si>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</si>
  <si>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</si>
  <si>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</si>
  <si>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</si>
  <si>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</si>
  <si>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</si>
  <si>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</si>
  <si>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</si>
  <si>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</si>
  <si>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</si>
  <si>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</si>
  <si>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</si>
  <si>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</si>
  <si>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</si>
  <si>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</si>
  <si>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</si>
  <si>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</si>
  <si>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</si>
  <si>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</si>
  <si>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</si>
  <si>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</si>
  <si>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</si>
  <si>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</si>
  <si>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</si>
  <si>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</si>
  <si>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</si>
  <si>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</si>
  <si>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</si>
  <si>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</si>
  <si>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</si>
  <si>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</si>
  <si>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</si>
  <si>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</si>
  <si>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</si>
  <si>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</si>
  <si>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</si>
  <si>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</si>
  <si>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</si>
  <si>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</si>
  <si>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</si>
  <si>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</si>
  <si>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</si>
  <si>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</si>
  <si>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</si>
  <si>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</si>
  <si>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</si>
  <si>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</si>
  <si>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</si>
  <si>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</si>
  <si>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</si>
  <si>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</si>
  <si>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</si>
  <si>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</si>
  <si>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</si>
  <si>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</si>
  <si>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</si>
  <si>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</si>
  <si>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</si>
  <si>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</si>
  <si>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</si>
  <si>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</si>
  <si>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</si>
  <si>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</si>
  <si>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</si>
  <si>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</si>
  <si>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</si>
  <si>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</si>
  <si>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</si>
  <si>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</si>
  <si>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</si>
  <si>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</si>
  <si>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</si>
  <si>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</si>
  <si>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</si>
  <si>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</si>
  <si>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</si>
  <si>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</si>
  <si>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</si>
  <si>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</si>
  <si>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</si>
  <si>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</si>
  <si>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</si>
  <si>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</si>
  <si>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</si>
  <si>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</si>
  <si>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</si>
  <si>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</si>
  <si>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</si>
  <si>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</si>
  <si>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</si>
  <si>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</si>
  <si>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</si>
  <si>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</si>
  <si>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</si>
  <si>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</si>
  <si>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</si>
  <si>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</si>
  <si>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</si>
  <si>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</si>
  <si>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</si>
  <si>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</si>
  <si>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</si>
  <si>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</si>
  <si>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</si>
  <si>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</si>
  <si>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</si>
  <si>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</si>
  <si>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</si>
  <si>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</si>
  <si>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</si>
  <si>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</si>
  <si>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</si>
  <si>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</si>
  <si>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</si>
  <si>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</si>
  <si>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</si>
  <si>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</si>
  <si>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</si>
  <si>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</si>
  <si>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</si>
  <si>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</si>
  <si>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</si>
  <si>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</si>
  <si>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</si>
  <si>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</si>
  <si>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</si>
  <si>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</si>
  <si>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</si>
  <si>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</si>
  <si>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</si>
  <si>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</si>
  <si>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</si>
  <si>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</si>
  <si>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</si>
  <si>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</si>
  <si>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</si>
  <si>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</si>
  <si>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</si>
  <si>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</si>
  <si>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</si>
  <si>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</si>
  <si>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</si>
  <si>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</si>
  <si>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</si>
  <si>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</si>
  <si>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</si>
  <si>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</si>
  <si>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</si>
  <si>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</si>
  <si>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</si>
  <si>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</si>
  <si>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</si>
  <si>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</si>
  <si>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</si>
  <si>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</si>
  <si>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</si>
  <si>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</si>
  <si>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</si>
  <si>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</si>
  <si>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</si>
  <si>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</si>
  <si>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</si>
  <si>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</si>
  <si>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</si>
  <si>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</si>
  <si>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</si>
  <si>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</si>
  <si>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</si>
  <si>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</si>
  <si>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</si>
  <si>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</si>
  <si>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</si>
  <si>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</si>
  <si>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</si>
  <si>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</si>
  <si>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</si>
  <si>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</si>
  <si>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</si>
  <si>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</si>
  <si>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</si>
  <si>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</si>
  <si>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</si>
  <si>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</si>
  <si>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</si>
  <si>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</si>
  <si>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</si>
  <si>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</si>
  <si>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</si>
  <si>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</si>
  <si>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</si>
  <si>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</si>
  <si>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</si>
  <si>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</si>
  <si>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</si>
  <si>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</si>
  <si>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</si>
  <si>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</si>
  <si>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</si>
  <si>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</si>
  <si>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</si>
  <si>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</si>
  <si>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</si>
  <si>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</si>
  <si>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</si>
  <si>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</si>
  <si>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</si>
  <si>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</si>
  <si>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</si>
  <si>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</si>
  <si>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</si>
  <si>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</si>
  <si>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</si>
  <si>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</si>
  <si>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</si>
  <si>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</si>
  <si>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</si>
  <si>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</si>
  <si>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</si>
  <si>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</si>
  <si>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</si>
  <si>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</si>
  <si>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</si>
  <si>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</si>
  <si>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</si>
  <si>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</si>
  <si>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</si>
  <si>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</si>
  <si>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</si>
  <si>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</si>
  <si>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</si>
  <si>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</si>
  <si>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</si>
  <si>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</si>
  <si>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</si>
  <si>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</si>
  <si>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</si>
  <si>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</si>
  <si>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</si>
  <si>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</si>
  <si>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</si>
  <si>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</si>
  <si>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</si>
  <si>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</si>
  <si>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</si>
  <si>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</si>
  <si>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</si>
  <si>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</si>
  <si>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</si>
  <si>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</si>
  <si>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</si>
  <si>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</si>
  <si>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</si>
  <si>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</si>
  <si>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</si>
  <si>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</si>
  <si>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</si>
  <si>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</si>
  <si>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</si>
  <si>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</si>
  <si>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</si>
  <si>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</si>
  <si>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</si>
  <si>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</si>
  <si>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</si>
  <si>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</si>
  <si>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</si>
  <si>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</si>
  <si>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</si>
  <si>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</si>
  <si>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</si>
  <si>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</si>
  <si>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</si>
  <si>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</si>
  <si>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</si>
  <si>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</si>
  <si>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</si>
  <si>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</si>
  <si>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</si>
  <si>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</si>
  <si>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</si>
  <si>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</si>
  <si>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</si>
  <si>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</si>
  <si>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</si>
  <si>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</si>
  <si>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</si>
  <si>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</si>
  <si>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</si>
  <si>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</si>
  <si>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</si>
  <si>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</si>
  <si>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</si>
  <si>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</si>
  <si>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</si>
  <si>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</si>
  <si>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</si>
  <si>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</si>
  <si>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</si>
  <si>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</si>
  <si>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</si>
  <si>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</si>
  <si>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</si>
  <si>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</si>
  <si>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</si>
  <si>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</si>
  <si>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</si>
  <si>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</si>
  <si>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</si>
  <si>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</si>
  <si>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</si>
  <si>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</si>
  <si>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</si>
  <si>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</si>
  <si>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</si>
  <si>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</si>
  <si>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</si>
  <si>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</si>
  <si>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</si>
  <si>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</si>
  <si>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</si>
  <si>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</si>
  <si>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</si>
  <si>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</si>
  <si>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</si>
  <si>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</si>
  <si>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</si>
  <si>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</si>
  <si>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</si>
  <si>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</si>
  <si>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</si>
  <si>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</si>
  <si>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</si>
  <si>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</si>
  <si>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</si>
  <si>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</si>
  <si>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</si>
  <si>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</si>
  <si>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</si>
  <si>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</si>
  <si>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</si>
  <si>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</si>
  <si>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</si>
  <si>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</si>
  <si>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</si>
  <si>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</si>
  <si>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</si>
  <si>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</si>
  <si>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</si>
  <si>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</si>
  <si>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</si>
  <si>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</si>
  <si>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</si>
  <si>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</si>
  <si>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</si>
  <si>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</si>
  <si>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</si>
  <si>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</si>
  <si>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</si>
  <si>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</si>
  <si>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</si>
  <si>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</si>
  <si>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</si>
  <si>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</si>
  <si>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</si>
  <si>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</si>
  <si>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</si>
  <si>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</si>
  <si>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</si>
  <si>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</si>
  <si>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</si>
  <si>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</si>
  <si>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</si>
  <si>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</si>
  <si>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</si>
  <si>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</si>
  <si>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</si>
  <si>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</si>
  <si>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</si>
  <si>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</si>
  <si>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</si>
  <si>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</si>
  <si>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</si>
  <si>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</si>
  <si>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</si>
  <si>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</si>
  <si>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</si>
  <si>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</si>
  <si>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</si>
  <si>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</si>
  <si>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</si>
  <si>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</si>
  <si>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</si>
  <si>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</si>
  <si>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</si>
  <si>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</si>
  <si>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</si>
  <si>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</si>
  <si>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</si>
  <si>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</si>
  <si>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</si>
  <si>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</si>
  <si>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</si>
  <si>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</si>
  <si>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</si>
  <si>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</si>
  <si>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</si>
  <si>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</si>
  <si>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</si>
  <si>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</si>
  <si>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</si>
  <si>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</si>
  <si>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</si>
  <si>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</si>
  <si>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</si>
  <si>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</si>
  <si>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</si>
  <si>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</si>
  <si>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</si>
  <si>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</si>
  <si>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</si>
  <si>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</si>
  <si>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</si>
  <si>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</si>
  <si>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</si>
  <si>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</si>
  <si>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</si>
  <si>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</si>
  <si>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</si>
  <si>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</si>
  <si>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</si>
  <si>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</si>
  <si>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</si>
  <si>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</si>
  <si>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</si>
  <si>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</si>
  <si>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</si>
  <si>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</si>
  <si>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</si>
  <si>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</si>
  <si>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</si>
  <si>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</si>
  <si>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</si>
  <si>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</si>
  <si>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</si>
  <si>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</si>
  <si>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</si>
  <si>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</si>
  <si>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</si>
  <si>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</si>
  <si>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</si>
  <si>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</si>
  <si>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</si>
  <si>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</si>
  <si>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</si>
  <si>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</si>
  <si>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</si>
  <si>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</si>
  <si>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</si>
  <si>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</si>
  <si>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</si>
  <si>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</si>
  <si>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</si>
  <si>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</si>
  <si>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</si>
  <si>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</si>
  <si>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</si>
  <si>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</si>
  <si>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</si>
  <si>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</si>
  <si>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</si>
  <si>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</si>
  <si>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</si>
  <si>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</si>
  <si>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</si>
  <si>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</si>
  <si>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</si>
  <si>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</si>
  <si>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</si>
  <si>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</si>
  <si>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</si>
  <si>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</si>
  <si>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</si>
  <si>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</si>
  <si>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</si>
  <si>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</si>
  <si>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</si>
  <si>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</si>
  <si>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</si>
  <si>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</si>
  <si>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</si>
  <si>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</si>
  <si>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</si>
  <si>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</si>
  <si>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</si>
  <si>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</si>
  <si>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</si>
  <si>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</si>
  <si>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</si>
  <si>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</si>
  <si>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</si>
  <si>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</si>
  <si>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</si>
  <si>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</si>
  <si>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</si>
  <si>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</si>
  <si>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</si>
  <si>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</si>
  <si>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</si>
  <si>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</si>
  <si>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</si>
  <si>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</si>
  <si>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</si>
  <si>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</si>
  <si>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</si>
  <si>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</si>
  <si>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</si>
  <si>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</si>
  <si>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</si>
  <si>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</si>
  <si>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</si>
  <si>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</si>
  <si>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</si>
  <si>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</si>
  <si>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</si>
  <si>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</si>
  <si>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</si>
  <si>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</si>
  <si>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</si>
  <si>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</si>
  <si>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</si>
  <si>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</si>
  <si>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</si>
  <si>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</si>
  <si>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</si>
  <si>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</si>
  <si>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</si>
  <si>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</si>
  <si>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</si>
  <si>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</si>
  <si>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</si>
  <si>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</si>
  <si>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</si>
  <si>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</si>
  <si>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</si>
  <si>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</si>
  <si>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</si>
  <si>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</si>
  <si>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</si>
  <si>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</si>
  <si>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</si>
  <si>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</si>
  <si>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</si>
  <si>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</si>
  <si>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</si>
  <si>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</si>
  <si>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</si>
  <si>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</si>
  <si>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</si>
  <si>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</si>
  <si>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</si>
  <si>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</si>
  <si>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</si>
  <si>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</si>
  <si>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</si>
  <si>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</si>
  <si>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</si>
  <si>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</si>
  <si>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</si>
  <si>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</si>
  <si>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</si>
  <si>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</si>
  <si>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</si>
  <si>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</si>
  <si>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</si>
  <si>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</si>
  <si>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</si>
  <si>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</si>
  <si>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</si>
  <si>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</si>
  <si>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</si>
  <si>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</si>
  <si>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</si>
  <si>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</si>
  <si>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</si>
  <si>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</si>
  <si>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</si>
  <si>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</si>
  <si>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</si>
  <si>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</si>
  <si>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</si>
  <si>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</si>
  <si>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</si>
  <si>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</si>
  <si>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</si>
  <si>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</si>
  <si>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</si>
  <si>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</si>
  <si>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</si>
  <si>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</si>
  <si>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</si>
  <si>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</si>
  <si>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</si>
  <si>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</si>
  <si>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</si>
  <si>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</si>
  <si>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</si>
  <si>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</si>
  <si>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</si>
  <si>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</si>
  <si>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</si>
  <si>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</si>
  <si>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</si>
  <si>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</si>
  <si>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</si>
  <si>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</si>
  <si>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</si>
  <si>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</si>
  <si>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</si>
  <si>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</si>
  <si>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</si>
  <si>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</si>
  <si>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</si>
  <si>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</si>
  <si>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</si>
  <si>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</si>
  <si>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</si>
  <si>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</si>
  <si>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</si>
  <si>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</si>
  <si>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</si>
  <si>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</si>
  <si>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</si>
  <si>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</si>
  <si>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</si>
  <si>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</si>
  <si>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</si>
  <si>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</si>
  <si>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</si>
  <si>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</si>
  <si>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</si>
  <si>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</si>
  <si>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</si>
  <si>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</si>
  <si>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</si>
  <si>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</si>
  <si>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</si>
  <si>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</si>
  <si>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</si>
  <si>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</si>
  <si>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</si>
  <si>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</si>
  <si>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</si>
  <si>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</si>
  <si>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</si>
  <si>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</si>
  <si>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</si>
  <si>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</si>
  <si>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</si>
  <si>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</si>
  <si>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</si>
  <si>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</si>
  <si>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</si>
  <si>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</si>
  <si>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</si>
  <si>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</si>
  <si>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</si>
  <si>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</si>
  <si>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</si>
  <si>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</si>
  <si>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</si>
  <si>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</si>
  <si>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</si>
  <si>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</si>
  <si>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</si>
  <si>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</si>
  <si>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</si>
  <si>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</si>
  <si>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</si>
  <si>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</si>
  <si>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</si>
  <si>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</si>
  <si>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</si>
  <si>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</si>
  <si>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</si>
  <si>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</si>
  <si>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</si>
  <si>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</si>
  <si>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</si>
  <si>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</si>
  <si>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</si>
  <si>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</si>
  <si>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</si>
  <si>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</si>
  <si>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</si>
  <si>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</si>
  <si>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</si>
  <si>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</si>
  <si>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</si>
  <si>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</si>
  <si>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</si>
  <si>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</si>
  <si>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</si>
  <si>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</si>
  <si>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</si>
  <si>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</si>
  <si>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</si>
  <si>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</si>
  <si>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</si>
  <si>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</si>
  <si>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</si>
  <si>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</si>
  <si>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</si>
  <si>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</si>
  <si>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</si>
  <si>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</si>
  <si>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</si>
  <si>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</si>
  <si>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</si>
  <si>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</si>
  <si>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</si>
  <si>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</si>
  <si>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</si>
  <si>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</si>
  <si>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</si>
  <si>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</si>
  <si>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</si>
  <si>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</si>
  <si>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</si>
  <si>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</si>
  <si>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</si>
  <si>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</si>
  <si>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</si>
  <si>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</si>
  <si>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</si>
  <si>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</si>
  <si>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</si>
  <si>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</si>
  <si>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</si>
  <si>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</si>
  <si>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</si>
  <si>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</si>
  <si>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</si>
  <si>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</si>
  <si>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</si>
  <si>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</si>
  <si>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</si>
  <si>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</si>
  <si>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</si>
  <si>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</si>
  <si>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</si>
  <si>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</si>
  <si>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</si>
  <si>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</si>
  <si>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</si>
  <si>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</si>
  <si>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</si>
  <si>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</si>
  <si>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</si>
  <si>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</si>
  <si>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</si>
  <si>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</si>
  <si>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</si>
  <si>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</si>
  <si>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</si>
  <si>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</si>
  <si>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</si>
  <si>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</si>
  <si>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</si>
  <si>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</si>
  <si>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</si>
  <si>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</si>
  <si>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</si>
  <si>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</si>
  <si>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</si>
  <si>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</si>
  <si>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</si>
  <si>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</si>
  <si>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</si>
  <si>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</si>
  <si>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</si>
  <si>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</si>
  <si>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</si>
  <si>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</si>
  <si>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</si>
  <si>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</si>
  <si>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</si>
  <si>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</si>
  <si>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</si>
  <si>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</si>
  <si>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</si>
  <si>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</si>
  <si>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</si>
  <si>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</si>
  <si>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</si>
  <si>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</si>
  <si>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</si>
  <si>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</si>
  <si>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</si>
  <si>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</si>
  <si>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</si>
  <si>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</si>
  <si>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</si>
  <si>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</si>
  <si>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</si>
  <si>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</si>
  <si>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</si>
  <si>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</si>
  <si>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</si>
  <si>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</si>
  <si>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</si>
  <si>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</si>
  <si>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</si>
  <si>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</si>
  <si>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</si>
  <si>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</si>
  <si>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</si>
  <si>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</si>
  <si>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</si>
  <si>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</si>
  <si>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</si>
  <si>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</si>
  <si>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</si>
  <si>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</si>
  <si>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</si>
  <si>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</si>
  <si>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</si>
  <si>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</si>
  <si>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</si>
  <si>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</si>
  <si>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</si>
  <si>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</si>
  <si>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</si>
  <si>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</si>
  <si>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</si>
  <si>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</si>
  <si>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</si>
  <si>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</si>
  <si>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</si>
  <si>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</si>
  <si>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</si>
  <si>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</si>
  <si>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</si>
  <si>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</si>
  <si>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</si>
  <si>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</si>
  <si>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</si>
  <si>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</si>
  <si>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</si>
  <si>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</si>
  <si>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</si>
  <si>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</si>
  <si>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</si>
  <si>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</si>
  <si>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</si>
  <si>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</si>
  <si>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</si>
  <si>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</si>
  <si>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</si>
  <si>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</si>
  <si>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</si>
  <si>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</si>
  <si>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</si>
  <si>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</si>
  <si>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</si>
  <si>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</si>
  <si>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</si>
  <si>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</si>
  <si>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</si>
  <si>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</si>
  <si>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</si>
  <si>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</si>
  <si>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</si>
  <si>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</si>
  <si>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</si>
  <si>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</si>
  <si>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</si>
  <si>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</si>
  <si>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</si>
  <si>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</si>
  <si>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</si>
  <si>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</si>
  <si>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</si>
  <si>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</si>
  <si>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</si>
  <si>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</si>
  <si>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</si>
  <si>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</si>
  <si>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</si>
  <si>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</si>
  <si>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</si>
  <si>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</si>
  <si>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</si>
  <si>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</si>
  <si>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</si>
  <si>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</si>
  <si>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</si>
  <si>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</si>
  <si>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</si>
  <si>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</si>
  <si>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</si>
  <si>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</si>
  <si>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</si>
  <si>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</si>
  <si>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</si>
  <si>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</si>
  <si>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</si>
  <si>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</si>
  <si>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</si>
  <si>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</si>
  <si>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</si>
  <si>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</si>
  <si>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</si>
  <si>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</si>
  <si>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</si>
  <si>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</si>
  <si>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</si>
  <si>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</si>
  <si>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</si>
  <si>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</si>
  <si>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</si>
  <si>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</si>
  <si>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</si>
  <si>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</si>
  <si>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</si>
  <si>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</si>
  <si>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</si>
  <si>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</si>
  <si>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</si>
  <si>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</si>
  <si>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</si>
  <si>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</si>
  <si>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</si>
  <si>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</si>
  <si>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</si>
  <si>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</si>
  <si>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</si>
  <si>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</si>
  <si>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</si>
  <si>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</si>
  <si>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</si>
  <si>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</si>
  <si>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</si>
  <si>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</si>
  <si>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</si>
  <si>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</si>
  <si>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</si>
  <si>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</si>
  <si>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</si>
  <si>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</si>
  <si>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</si>
  <si>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</si>
  <si>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</si>
  <si>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</si>
  <si>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</si>
  <si>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</si>
  <si>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</si>
  <si>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</si>
  <si>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</si>
  <si>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</si>
  <si>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</si>
  <si>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</si>
  <si>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</si>
  <si>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</si>
  <si>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</si>
  <si>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</si>
  <si>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</si>
  <si>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</si>
  <si>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</si>
  <si>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</si>
  <si>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</si>
  <si>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</si>
  <si>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</si>
  <si>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</si>
  <si>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</si>
  <si>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</si>
  <si>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</si>
  <si>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</si>
  <si>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</si>
  <si>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</si>
  <si>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</si>
  <si>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</si>
  <si>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</si>
  <si>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</si>
  <si>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</si>
  <si>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</si>
  <si>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</si>
  <si>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</si>
  <si>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</si>
  <si>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</si>
  <si>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</si>
  <si>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</si>
  <si>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</si>
  <si>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</si>
  <si>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</si>
  <si>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</si>
  <si>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</si>
  <si>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</si>
  <si>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</si>
  <si>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</si>
  <si>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</si>
  <si>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</si>
  <si>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</si>
  <si>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</si>
  <si>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</si>
  <si>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</si>
  <si>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</si>
  <si>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</si>
  <si>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</si>
  <si>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</si>
  <si>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</si>
  <si>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</si>
  <si>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</si>
  <si>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</si>
  <si>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</si>
  <si>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</si>
  <si>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</si>
  <si>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</si>
  <si>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</si>
  <si>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</si>
  <si>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</si>
  <si>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</si>
  <si>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</si>
  <si>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</si>
  <si>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</si>
  <si>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</si>
  <si>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</si>
  <si>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</si>
  <si>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</si>
  <si>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</si>
  <si>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</si>
  <si>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</si>
  <si>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</si>
  <si>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</si>
  <si>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</si>
  <si>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</si>
  <si>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</si>
  <si>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</si>
  <si>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</si>
  <si>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</si>
  <si>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</si>
  <si>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</si>
  <si>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</si>
  <si>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</si>
  <si>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</si>
  <si>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</si>
  <si>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</si>
  <si>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</si>
  <si>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</si>
  <si>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</si>
  <si>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</si>
  <si>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</si>
  <si>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</si>
  <si>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</si>
  <si>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</si>
  <si>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</si>
  <si>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</si>
  <si>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</si>
  <si>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</si>
  <si>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</si>
  <si>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</si>
  <si>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</si>
  <si>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</si>
  <si>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</si>
  <si>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</si>
  <si>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</si>
  <si>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</si>
  <si>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</si>
  <si>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</si>
  <si>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</si>
  <si>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</si>
  <si>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</si>
  <si>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</si>
  <si>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</si>
  <si>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</si>
  <si>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</si>
  <si>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</si>
  <si>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</si>
  <si>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</si>
  <si>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</si>
  <si>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</si>
  <si>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</si>
  <si>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</si>
  <si>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</si>
  <si>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</si>
  <si>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</si>
  <si>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</si>
  <si>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</si>
  <si>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</si>
  <si>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</si>
  <si>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</si>
  <si>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</si>
  <si>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</si>
  <si>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</si>
  <si>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</si>
  <si>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</si>
  <si>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</si>
  <si>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</si>
  <si>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</si>
  <si>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</si>
  <si>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</si>
  <si>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</si>
  <si>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</si>
  <si>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</si>
  <si>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</si>
  <si>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</si>
  <si>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</si>
  <si>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</si>
  <si>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</si>
  <si>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</si>
  <si>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</si>
  <si>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</si>
  <si>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</si>
  <si>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</si>
  <si>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</si>
  <si>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</si>
  <si>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</si>
  <si>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</si>
  <si>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</si>
  <si>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</si>
  <si>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</si>
  <si>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</si>
  <si>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</si>
  <si>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</si>
  <si>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</si>
  <si>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</si>
  <si>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</si>
  <si>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</si>
  <si>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</si>
  <si>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</si>
  <si>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</si>
  <si>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</si>
  <si>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</si>
  <si>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</si>
  <si>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</si>
  <si>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</si>
  <si>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</si>
  <si>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</si>
  <si>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</si>
  <si>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</si>
  <si>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</si>
  <si>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</si>
  <si>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</si>
  <si>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</si>
  <si>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</si>
  <si>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</si>
  <si>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</si>
  <si>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</si>
  <si>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</si>
  <si>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</si>
  <si>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</si>
  <si>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</si>
  <si>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</si>
  <si>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</si>
  <si>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</si>
  <si>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</si>
  <si>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</si>
  <si>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</si>
  <si>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</si>
  <si>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</si>
  <si>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</si>
  <si>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</si>
  <si>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</si>
  <si>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</si>
  <si>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</si>
  <si>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</si>
  <si>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</si>
  <si>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</si>
  <si>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</si>
  <si>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</si>
  <si>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</si>
  <si>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</si>
  <si>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</si>
  <si>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</si>
  <si>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</si>
  <si>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</si>
  <si>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</si>
  <si>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</si>
  <si>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</si>
  <si>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</si>
  <si>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</si>
  <si>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</si>
  <si>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</si>
  <si>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</si>
  <si>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</si>
  <si>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</si>
  <si>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</si>
  <si>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</si>
  <si>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</si>
  <si>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</si>
  <si>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</si>
  <si>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</si>
  <si>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</si>
  <si>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</si>
  <si>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</si>
  <si>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</si>
  <si>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</si>
  <si>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</si>
  <si>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</si>
  <si>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</si>
  <si>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</si>
  <si>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</si>
  <si>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</si>
  <si>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</si>
  <si>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</si>
  <si>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</si>
  <si>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</si>
  <si>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</si>
  <si>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</si>
  <si>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</si>
  <si>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</si>
  <si>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</si>
  <si>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</si>
  <si>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</si>
  <si>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</si>
  <si>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</si>
  <si>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</si>
  <si>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</si>
  <si>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</si>
  <si>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</si>
  <si>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</si>
  <si>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</si>
  <si>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</si>
  <si>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</si>
  <si>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</si>
  <si>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</si>
  <si>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</si>
  <si>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</si>
  <si>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</si>
  <si>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</si>
  <si>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</si>
  <si>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</si>
  <si>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</si>
  <si>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</si>
  <si>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</si>
  <si>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</si>
  <si>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</si>
  <si>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</si>
  <si>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</si>
  <si>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</si>
  <si>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</si>
  <si>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</si>
  <si>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</si>
  <si>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</si>
  <si>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</si>
  <si>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</si>
  <si>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</si>
  <si>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</si>
  <si>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</si>
  <si>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</si>
  <si>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</si>
  <si>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</si>
  <si>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</si>
  <si>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</si>
  <si>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</si>
  <si>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</si>
  <si>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</si>
  <si>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</si>
  <si>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</si>
  <si>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</si>
  <si>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</si>
  <si>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</si>
  <si>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</si>
  <si>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</si>
  <si>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</si>
  <si>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</si>
  <si>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</si>
  <si>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</si>
  <si>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</si>
  <si>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</si>
  <si>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</si>
  <si>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</si>
  <si>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</si>
  <si>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</si>
  <si>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</si>
  <si>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</si>
  <si>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</si>
  <si>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</si>
  <si>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</si>
  <si>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</si>
  <si>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</si>
  <si>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</si>
  <si>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</si>
  <si>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</si>
  <si>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</si>
  <si>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</si>
  <si>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</si>
  <si>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</si>
  <si>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</si>
  <si>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</si>
  <si>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</si>
  <si>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</si>
  <si>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</si>
  <si>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</si>
  <si>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</si>
  <si>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</si>
  <si>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</si>
  <si>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</si>
  <si>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</si>
  <si>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</si>
  <si>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</si>
  <si>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</si>
  <si>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</si>
  <si>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</si>
  <si>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</si>
  <si>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</si>
  <si>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</si>
  <si>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</si>
  <si>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</si>
  <si>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</si>
  <si>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</si>
  <si>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</si>
  <si>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</si>
  <si>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</si>
  <si>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</si>
  <si>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</si>
  <si>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</si>
  <si>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</si>
  <si>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</si>
  <si>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</si>
  <si>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</si>
  <si>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</si>
  <si>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</si>
  <si>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</si>
  <si>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</si>
  <si>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</si>
  <si>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</si>
  <si>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</si>
  <si>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</si>
  <si>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</si>
  <si>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</si>
  <si>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</si>
  <si>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</si>
  <si>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</si>
  <si>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</si>
  <si>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</si>
  <si>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</si>
  <si>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</si>
  <si>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</si>
  <si>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</si>
  <si>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</si>
  <si>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</si>
  <si>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</si>
  <si>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</si>
  <si>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</si>
  <si>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</si>
  <si>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</si>
  <si>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</si>
  <si>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</si>
  <si>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</si>
  <si>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</si>
  <si>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</si>
  <si>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</si>
  <si>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</si>
  <si>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</si>
  <si>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</si>
  <si>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</si>
  <si>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</si>
  <si>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</si>
  <si>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</si>
  <si>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</si>
  <si>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</si>
  <si>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</si>
  <si>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</si>
  <si>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</si>
  <si>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</si>
  <si>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</si>
  <si>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</si>
  <si>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</si>
  <si>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</si>
  <si>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</si>
  <si>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</si>
  <si>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</si>
  <si>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</si>
  <si>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</si>
  <si>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</si>
  <si>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</si>
  <si>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</si>
  <si>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</si>
  <si>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</si>
  <si>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</si>
  <si>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</si>
  <si>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</si>
  <si>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</si>
  <si>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</si>
  <si>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</si>
  <si>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</si>
  <si>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</si>
  <si>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</si>
  <si>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</si>
  <si>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</si>
  <si>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</si>
  <si>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</si>
  <si>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</si>
  <si>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</si>
  <si>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</si>
  <si>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</si>
  <si>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</si>
  <si>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</si>
  <si>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</si>
  <si>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</si>
  <si>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</si>
  <si>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</si>
  <si>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</si>
  <si>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</si>
  <si>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</si>
  <si>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</si>
  <si>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</si>
  <si>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</si>
  <si>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</si>
  <si>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</si>
  <si>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</si>
  <si>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</si>
  <si>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</si>
  <si>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</si>
  <si>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</si>
  <si>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</si>
  <si>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</si>
  <si>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</si>
  <si>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</si>
  <si>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</si>
  <si>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</si>
  <si>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</si>
  <si>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</si>
  <si>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</si>
  <si>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</si>
  <si>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</si>
  <si>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</si>
  <si>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</si>
  <si>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</si>
  <si>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</si>
  <si>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</si>
  <si>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</si>
  <si>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</si>
  <si>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</si>
  <si>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</si>
  <si>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</si>
  <si>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</si>
  <si>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</si>
  <si>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</si>
  <si>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</si>
  <si>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</si>
  <si>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</si>
  <si>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</si>
  <si>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</si>
  <si>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</si>
  <si>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</si>
  <si>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</si>
  <si>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</si>
  <si>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</si>
  <si>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</si>
  <si>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</si>
  <si>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</si>
  <si>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</si>
  <si>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</si>
  <si>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</si>
  <si>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</si>
  <si>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</si>
  <si>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</si>
  <si>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</si>
  <si>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</si>
  <si>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</si>
  <si>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</si>
  <si>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</si>
  <si>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</si>
  <si>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</si>
  <si>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</si>
  <si>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</si>
  <si>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</si>
  <si>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</si>
  <si>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</si>
  <si>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</si>
  <si>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</si>
  <si>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</si>
  <si>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</si>
  <si>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</si>
  <si>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</si>
  <si>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</si>
  <si>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</si>
  <si>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</si>
  <si>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</si>
  <si>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</si>
  <si>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</si>
  <si>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</si>
  <si>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</si>
  <si>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</si>
  <si>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</si>
  <si>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</si>
  <si>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</si>
  <si>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</si>
  <si>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</si>
  <si>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</si>
  <si>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</si>
  <si>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</si>
  <si>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</si>
  <si>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</si>
  <si>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</si>
  <si>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</si>
  <si>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</si>
  <si>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</si>
  <si>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</si>
  <si>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</si>
  <si>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</si>
  <si>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</si>
  <si>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</si>
  <si>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</si>
  <si>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</si>
  <si>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</si>
  <si>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</si>
  <si>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</si>
  <si>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</si>
  <si>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</si>
  <si>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</si>
  <si>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</si>
  <si>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</si>
  <si>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</si>
  <si>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</si>
  <si>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</si>
  <si>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</si>
  <si>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</si>
  <si>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</si>
  <si>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</si>
  <si>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</si>
  <si>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</si>
  <si>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</si>
  <si>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</si>
  <si>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</si>
  <si>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</si>
  <si>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</si>
  <si>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</si>
  <si>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</si>
  <si>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</si>
  <si>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</si>
  <si>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</si>
  <si>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</si>
  <si>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</si>
  <si>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</si>
  <si>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</si>
  <si>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</si>
  <si>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</si>
  <si>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</si>
  <si>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</si>
  <si>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</si>
  <si>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</si>
  <si>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</si>
  <si>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</si>
  <si>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</si>
  <si>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</si>
  <si>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</si>
  <si>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</si>
  <si>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</si>
  <si>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</si>
  <si>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</si>
  <si>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</si>
  <si>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</si>
  <si>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</si>
  <si>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</si>
  <si>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</si>
  <si>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</si>
  <si>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</si>
  <si>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</si>
  <si>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</si>
  <si>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</si>
  <si>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</si>
  <si>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</si>
  <si>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</si>
  <si>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</si>
  <si>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</si>
  <si>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</si>
  <si>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</si>
  <si>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</si>
  <si>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</si>
  <si>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</si>
  <si>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</si>
  <si>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</si>
  <si>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</si>
  <si>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</si>
  <si>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</si>
  <si>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</si>
  <si>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</si>
  <si>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</si>
  <si>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</si>
  <si>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</si>
  <si>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</si>
  <si>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</si>
  <si>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</si>
  <si>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</si>
  <si>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</si>
  <si>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</si>
  <si>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</si>
  <si>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</si>
  <si>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</si>
  <si>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</si>
  <si>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</si>
  <si>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</si>
  <si>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</si>
  <si>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</si>
  <si>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</si>
  <si>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</si>
  <si>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</si>
  <si>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</si>
  <si>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</si>
  <si>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</si>
  <si>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</si>
  <si>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</si>
  <si>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</si>
  <si>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</si>
  <si>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</si>
  <si>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</si>
  <si>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</si>
  <si>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</si>
  <si>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</si>
  <si>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</si>
  <si>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</si>
  <si>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</si>
  <si>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</si>
  <si>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</si>
  <si>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</si>
  <si>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</si>
  <si>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</si>
  <si>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</si>
  <si>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</si>
  <si>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</si>
  <si>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</si>
  <si>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</si>
  <si>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</si>
  <si>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</si>
  <si>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</si>
  <si>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</si>
  <si>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</si>
  <si>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</si>
  <si>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</si>
  <si>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</si>
  <si>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</si>
  <si>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</si>
  <si>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</si>
  <si>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</si>
  <si>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</si>
  <si>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</si>
  <si>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</si>
  <si>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</si>
  <si>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</si>
  <si>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</si>
  <si>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</si>
  <si>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</si>
  <si>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</si>
  <si>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</si>
  <si>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</si>
  <si>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</si>
  <si>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</si>
  <si>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</si>
  <si>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</si>
  <si>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</si>
  <si>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</si>
  <si>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</si>
  <si>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</si>
  <si>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</si>
  <si>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</si>
  <si>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</si>
  <si>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</si>
  <si>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</si>
  <si>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</si>
  <si>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</si>
  <si>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</si>
  <si>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</si>
  <si>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</si>
  <si>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</si>
  <si>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</si>
  <si>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</si>
  <si>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</si>
  <si>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</si>
  <si>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</si>
  <si>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</si>
  <si>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</si>
  <si>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</si>
  <si>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</si>
  <si>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</si>
  <si>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</si>
  <si>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</si>
  <si>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Tasa por 100 mil habitantes de violencia psicológica 2020</t>
  </si>
  <si>
    <t>Tasa por 100 mil habitantes de violencia psicológica 2012-2020</t>
  </si>
  <si>
    <t>Comuna-Prevalencia-Periodo</t>
  </si>
  <si>
    <t>II 02</t>
  </si>
  <si>
    <t>Región-Comuna-Periodo</t>
  </si>
  <si>
    <t>Región-Comuna-Prevalencia</t>
  </si>
  <si>
    <t>II 03</t>
  </si>
  <si>
    <t>II 04</t>
  </si>
  <si>
    <t>II 05</t>
  </si>
  <si>
    <t>II 06</t>
  </si>
  <si>
    <t>Región-Comuna-Prevalencia-Periodo</t>
  </si>
  <si>
    <t>RP 01</t>
  </si>
  <si>
    <t>RP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</si>
</sst>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cellXfs>
  <cellStyles count="2">
    <cellStyle name="Hipervínculo" xfId="1" builtinId="8"/>
    <cellStyle name="Normal" xfId="0" builtinId="0"/>
  </cellStyles>
  <dxfs count="2375">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6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374">
  <autoFilter ref="A1:C17" xr:uid="{9AD89A85-3878-4CE2-BF9D-CAC0AF32D78E}"/>
  <sortState xmlns:xlrd2="http://schemas.microsoft.com/office/spreadsheetml/2017/richdata2" ref="A2:B15">
    <sortCondition ref="A5:A18"/>
  </sortState>
  <tableColumns count="3">
    <tableColumn id="1" xr3:uid="{FA1BC744-4BF3-498E-8F65-1BB9D7E6BD04}" name="Cod región" dataDxfId="2373"/>
    <tableColumn id="2" xr3:uid="{5ED27DE5-67BC-44CA-A77A-5C2FF37D4BDA}" name="Región"/>
    <tableColumn id="3" xr3:uid="{A6786D2D-C302-4A14-8AD8-1B90DD31F6BB}" name="Aux 1" dataDxfId="2311">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310">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309"/>
    <tableColumn id="2" xr3:uid="{5A77B2C1-E309-43EC-BE77-75337F339EE1}" name="Comuna"/>
    <tableColumn id="3" xr3:uid="{F9B36D68-C596-47D0-9B66-9CF007537C6D}" name="Aux 2" dataDxfId="2308">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2307">
  <autoFilter ref="A1:B5" xr:uid="{B4F9E1CB-2894-4A2C-B1BC-D7F42681B1D8}"/>
  <sortState xmlns:xlrd2="http://schemas.microsoft.com/office/spreadsheetml/2017/richdata2" ref="A2:B32">
    <sortCondition ref="A5:A35"/>
  </sortState>
  <tableColumns count="2">
    <tableColumn id="1" xr3:uid="{6D9E0825-1A59-4065-9732-3258C81C3B0A}" name="Id prevalencia" dataDxfId="2306"/>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37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371"/>
    <tableColumn id="2" xr3:uid="{D7247E34-E8BD-4BB5-90B3-F851BF420661}" name="Comuna"/>
    <tableColumn id="3" xr3:uid="{BB9A7BC0-B719-44A7-AAB8-0062F068C7C9}" name="Aux 2" dataDxfId="2314">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370">
  <autoFilter ref="K2:L3" xr:uid="{443FAC90-EE1F-4131-A0A4-5A30E75C04A3}"/>
  <tableColumns count="2">
    <tableColumn id="1" xr3:uid="{4876B7B9-7BFB-4D8D-A4E1-7DDEC9563EBC}" name="Id_producto" dataDxfId="2369"/>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313">
  <autoFilter ref="O2:P3" xr:uid="{E0C26464-51C4-4BCE-A8F6-4DF43C15A91D}"/>
  <sortState xmlns:xlrd2="http://schemas.microsoft.com/office/spreadsheetml/2017/richdata2" ref="O3:P60">
    <sortCondition ref="O5:O62"/>
  </sortState>
  <tableColumns count="2">
    <tableColumn id="1" xr3:uid="{B850645B-8BD4-4CAA-9173-34547C5D2588}" name="Id_categoría" dataDxfId="2312"/>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368">
  <autoFilter ref="W2:Y4" xr:uid="{2CE39735-33FF-4D4E-A398-F080BD322D0B}"/>
  <tableColumns count="3">
    <tableColumn id="1" xr3:uid="{26DCF823-F3D3-423C-A759-4CF6F9FB57F5}" name="Id Periodo" dataDxfId="2367"/>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2366">
  <autoFilter ref="S2:T6" xr:uid="{791A527A-19A5-4FA7-9161-B54E15224EDD}"/>
  <sortState xmlns:xlrd2="http://schemas.microsoft.com/office/spreadsheetml/2017/richdata2" ref="S3:T33">
    <sortCondition ref="S5:S35"/>
  </sortState>
  <tableColumns count="2">
    <tableColumn id="1" xr3:uid="{F8E15E5B-6D89-4F36-B6E9-E07D59A3D16F}" name="Id prevalencia" dataDxfId="2365"/>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2364">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2363"/>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36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36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36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35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35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5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356">
  <autoFilter ref="A2:C18" xr:uid="{75F3525F-9E42-487E-92AC-176D91A1D02E}"/>
  <sortState xmlns:xlrd2="http://schemas.microsoft.com/office/spreadsheetml/2017/richdata2" ref="A3:B16">
    <sortCondition ref="A5:A18"/>
  </sortState>
  <tableColumns count="3">
    <tableColumn id="1" xr3:uid="{952A3CE1-9D6F-4D9F-B43B-62B444C11EFC}" name="Cod región" dataDxfId="2355"/>
    <tableColumn id="2" xr3:uid="{A9F2AA81-D299-422C-9CB0-25F9CB7CBE22}" name="Región"/>
    <tableColumn id="3" xr3:uid="{A9FFE74F-7C1A-41D9-BF42-0F1585D68482}" name="Aux 1" dataDxfId="2354">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53" tableBorderDxfId="235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351" tableBorderDxfId="235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349" tableBorderDxfId="234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1EEA494-A2DA-49C1-B3A8-399C9D489E79}" name="Tabla25" displayName="Tabla25" ref="A1:R1792" totalsRowShown="0">
  <autoFilter ref="A1:R1792" xr:uid="{71EEA494-A2DA-49C1-B3A8-399C9D489E79}"/>
  <tableColumns count="18">
    <tableColumn id="1" xr3:uid="{F0CF2824-914D-44C9-A73D-BD882DAF5016}" name="Cod región"/>
    <tableColumn id="2" xr3:uid="{07636837-64C8-441A-A6E8-FE9B641A24CB}" name="Cod comuna"/>
    <tableColumn id="3" xr3:uid="{94931E0C-DF7B-4BC6-9CF1-4A3582312C3B}" name="Región"/>
    <tableColumn id="4" xr3:uid="{A0F67B19-D4FD-46F8-866A-C2C96C23F8B9}" name="Comuna"/>
    <tableColumn id="5" xr3:uid="{2BD6F95F-0CA6-4758-B013-31CD52AC831C}" name="Id prevalencia"/>
    <tableColumn id="6" xr3:uid="{8A9F8382-77E9-4E34-8330-6C8200283723}" name="Prevalencia"/>
    <tableColumn id="7" xr3:uid="{186C389A-11AF-428D-9AD0-ED72170B1835}" name="Id Periodo"/>
    <tableColumn id="8" xr3:uid="{4AD7AD18-D6F8-4B07-91B2-32A6B28B5032}" name="Periodo"/>
    <tableColumn id="9" xr3:uid="{06A8AC3A-B0CF-4BD1-9EA5-9ADE9E35EF7F}" name="Id Tipo de violencia"/>
    <tableColumn id="10" xr3:uid="{E9914396-E6F1-4185-8D9D-02B4976E4DA0}" name="Tipo de violencia"/>
    <tableColumn id="11" xr3:uid="{D880955A-D745-4D80-ABE1-25A9BA4DD125}" name="Respuesta sufre violencia"/>
    <tableColumn id="12" xr3:uid="{2848F436-47BA-45A3-9289-03B05D7A08A0}" name="Id_producto"/>
    <tableColumn id="13" xr3:uid="{89AE92AA-A3A2-4A1B-91F0-5865DCEF7E8C}" name="Producto"/>
    <tableColumn id="14" xr3:uid="{B49097A3-BC14-489D-9E85-D4B35B90D495}" name="Id_categoría"/>
    <tableColumn id="15" xr3:uid="{1D2EF96C-C6EB-4185-8904-E19BDB5F6478}" name="Categoría"/>
    <tableColumn id="16" xr3:uid="{AEC59247-9B27-44E6-9C5C-99D2DE186CCC}" name="2012"/>
    <tableColumn id="17" xr3:uid="{A45B0A82-5A03-4686-82E3-34284657710B}" name="2017"/>
    <tableColumn id="18" xr3:uid="{0C444ACD-F3DC-4B7C-8629-B8F9CEC74439}"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347"/>
    <tableColumn id="3" xr3:uid="{C3068E04-FB23-4E70-A879-E69A9AB862D6}" uniqueName="3" name="descripcion" queryTableFieldId="3"/>
    <tableColumn id="4" xr3:uid="{588A68F9-BF4D-48D8-8C7B-3A93C4902BC1}" uniqueName="4" name="auxiliar" queryTableFieldId="4" dataDxfId="2346"/>
    <tableColumn id="5" xr3:uid="{5AB17CBE-107C-4A8E-A05D-81EE2520FE75}" uniqueName="5" name="parametro" queryTableFieldId="5" dataDxfId="2345"/>
    <tableColumn id="6" xr3:uid="{C4EF5471-F86F-4750-917B-AEF2D9B80FEE}" uniqueName="6" name="Columna1" queryTableFieldId="6" dataDxfId="2344">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343"/>
    <tableColumn id="4" xr3:uid="{700B12AE-4E7C-4189-8E59-EF210F95B414}" uniqueName="4" name="auxiliar" queryTableFieldId="4" dataDxfId="2342"/>
    <tableColumn id="5" xr3:uid="{0E332B85-18DA-4833-8E98-DF6283AB4B90}" uniqueName="5" name="fecha_inicio" queryTableFieldId="5" dataDxfId="2341"/>
    <tableColumn id="6" xr3:uid="{10B55D18-C2D1-4845-934C-754F561CA644}" uniqueName="6" name="fecha_termino" queryTableFieldId="6" dataDxfId="2340"/>
    <tableColumn id="7" xr3:uid="{C226911F-716F-43BC-973B-6B9F7FA4888F}" uniqueName="7" name="temporalidad" queryTableFieldId="7" dataDxfId="2339"/>
    <tableColumn id="8" xr3:uid="{522A6B4E-5CA7-4D1D-84FF-E6CB70D37CB8}" uniqueName="8" name="Columna1" queryTableFieldId="8" dataDxfId="2338">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337"/>
    <tableColumn id="3" xr3:uid="{22D30F4E-D1B3-410D-B0CF-1FE8EAEC55F3}" uniqueName="3" name="descripcion" queryTableFieldId="3" dataDxfId="2336"/>
    <tableColumn id="4" xr3:uid="{7F5D3703-2D9F-4923-BF91-40C0C2BE8218}" uniqueName="4" name="auxiliar" queryTableFieldId="4" dataDxfId="2335"/>
    <tableColumn id="5" xr3:uid="{C30C6A65-A83C-47E0-AD38-2562BEE51B7A}" uniqueName="5" name="iso_pais" queryTableFieldId="5" dataDxfId="2334"/>
    <tableColumn id="6" xr3:uid="{27EF0653-983E-49AA-8E69-760F58B44179}" uniqueName="6" name="nivel_administrativo" queryTableFieldId="6" dataDxfId="2333"/>
    <tableColumn id="7" xr3:uid="{4F02F62A-55C5-4159-8E89-404E2CF21410}" uniqueName="7" name="territorio" queryTableFieldId="7" dataDxfId="2332"/>
    <tableColumn id="8" xr3:uid="{BCAB60B8-01B7-49AC-AB7F-291CE5D9DE8D}" uniqueName="8" name="Columna1" queryTableFieldId="8" dataDxfId="2331">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30"/>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29"/>
    <tableColumn id="3" xr3:uid="{2E7CB18B-5465-49F9-900E-3B2E3A41FB4F}" uniqueName="3" name="descripcion" queryTableFieldId="3" dataDxfId="2328"/>
    <tableColumn id="4" xr3:uid="{25D3DE9F-C87A-4AF2-BDE2-3FC56D2627B3}" uniqueName="4" name="auxiliar" queryTableFieldId="4" dataDxfId="2327"/>
    <tableColumn id="5" xr3:uid="{AC12715A-3FE3-4E96-B0D7-E45ACBB89D43}" uniqueName="5" name="unidad_medida" queryTableFieldId="5" dataDxfId="2326"/>
    <tableColumn id="6" xr3:uid="{4BEA197A-7C33-4492-A455-FC45301EC0BF}" uniqueName="6" name="Columna1" queryTableFieldId="6" dataDxfId="2325">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24"/>
    <tableColumn id="3" xr3:uid="{AB314A36-2E4D-4D08-927C-60F217AB003C}" uniqueName="3" name="Id_sector" queryTableFieldId="3"/>
    <tableColumn id="4" xr3:uid="{67547EC7-6434-42E3-8A61-176E47B1CE5B}" uniqueName="4" name="Sector" queryTableFieldId="4" dataDxfId="2323"/>
    <tableColumn id="5" xr3:uid="{1462F023-38AB-4340-BD9F-16058BFF6A02}" uniqueName="5" name="Id_producto" queryTableFieldId="5"/>
    <tableColumn id="6" xr3:uid="{EE9810DD-D554-429B-B13D-64C30AAA3BD2}" uniqueName="6" name="Producto" queryTableFieldId="6" dataDxfId="232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21"/>
    <tableColumn id="10" xr3:uid="{6315F050-DF7A-4A62-8D20-0A681D06FF63}" uniqueName="10" name="Descripcion" queryTableFieldId="10" dataDxfId="2320"/>
    <tableColumn id="11" xr3:uid="{A9ADA349-0DAC-4FFC-A1B6-2FD40DB0218E}" uniqueName="11" name="Auxiliar" queryTableFieldId="11" dataDxfId="2319"/>
    <tableColumn id="12" xr3:uid="{3C35DC8D-D9F0-4574-900E-4A7FF050A206}" uniqueName="12" name="Carpeta GITHUB" queryTableFieldId="12" dataDxfId="2318"/>
    <tableColumn id="13" xr3:uid="{2AE60936-6FA8-452F-B5A8-C34B4314B9B0}" uniqueName="13" name="Codigo" queryTableFieldId="13" dataDxfId="2317"/>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316"/>
    <tableColumn id="2" xr3:uid="{477F9CF4-E7D2-4202-9E71-5E9AED7F97A3}" uniqueName="2" name="Responsable" queryTableFieldId="2" dataDxfId="231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tabSelected="1" zoomScale="80" zoomScaleNormal="80" workbookViewId="0">
      <pane xSplit="6" ySplit="3" topLeftCell="G30" activePane="bottomRight" state="frozen"/>
      <selection pane="topRight" activeCell="G1" sqref="G1"/>
      <selection pane="bottomLeft" activeCell="A4" sqref="A4"/>
      <selection pane="bottomRight" activeCell="I32" sqref="I3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13756</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MUES:Comuna|Tasa por 100 mil habitantes de violencia psicológica 2020|Año 2020|</v>
      </c>
      <c r="B4" s="71" t="e">
        <f ca="1">"https://analytics.zoho.com/open-view/2395394000006508142?ZOHO_CRITERIA=%22Femicidios%22.%22Codreg%22%3D"&amp;Estructura!$B$1</f>
        <v>#NAME?</v>
      </c>
      <c r="C4" s="44">
        <v>16</v>
      </c>
      <c r="D4" s="45" t="s">
        <v>13379</v>
      </c>
      <c r="E4" s="50" t="s">
        <v>754</v>
      </c>
      <c r="F4" s="46" t="s">
        <v>13806</v>
      </c>
      <c r="G4" s="46" t="s">
        <v>1061</v>
      </c>
      <c r="H4" s="46"/>
      <c r="I4" s="43"/>
      <c r="J4" s="40" t="s">
        <v>795</v>
      </c>
      <c r="K4" s="53"/>
      <c r="L4" s="53"/>
      <c r="M4" s="36" t="str">
        <f>"Tasa por 100 mil habitantes de Violencia Psicológica según Encuesta Nacional de Violencia Intrafamiliar en "&amp;J4&amp;" para el "&amp;O4</f>
        <v>Tasa por 100 mil habitantes de Violencia Psicológica según Encuesta Nacional de Violencia Intrafamiliar en Tarapacá para el Año 2020</v>
      </c>
      <c r="N4" s="20" t="str">
        <f t="shared" ref="N4:N31" si="0">IF(E4="Región",J4,IF(E4="Comuna",J4,"Chile"))</f>
        <v>Tarapacá</v>
      </c>
      <c r="O4" s="20" t="s">
        <v>8309</v>
      </c>
      <c r="P4" s="20" t="s">
        <v>9421</v>
      </c>
      <c r="Q4" s="28">
        <f>+IF($E4="PRODUCTO",VLOOKUP(J4,#REF!,9,0)&amp;"000",IF($E4="CATEGORÍA",VLOOKUP(J4,#REF!,7,0),$Q$1))</f>
        <v>270103001</v>
      </c>
      <c r="R4" s="83" t="s">
        <v>13723</v>
      </c>
      <c r="S4" s="35" t="str">
        <f>+F4&amp;" por comuna para la región de "&amp;J4&amp;" según "&amp;H4</f>
        <v xml:space="preserve">Tasa por 100 mil habitantes de violencia psicológica 2020 por comuna para la región de Tarapacá según </v>
      </c>
      <c r="T4" s="67" t="str">
        <f>+S4</f>
        <v xml:space="preserve">Tasa por 100 mil habitantes de violencia psicológica 2020 por comuna para la región de Tarapacá según </v>
      </c>
      <c r="U4" s="68" t="str">
        <f>+E4&amp;": "&amp;J4</f>
        <v>Región: Tarapacá</v>
      </c>
      <c r="V4" s="35" t="s">
        <v>13803</v>
      </c>
      <c r="W4" s="21" t="e">
        <f t="shared" ref="W4:W5" ca="1" si="1">HYPERLINK(B4,B4)</f>
        <v>#NAME?</v>
      </c>
      <c r="X4" s="62" t="s">
        <v>152</v>
      </c>
      <c r="Y4" s="20" t="s">
        <v>13375</v>
      </c>
      <c r="Z4" s="35" t="str">
        <f>+""&amp;F4&amp;" por comuna en la región "&amp;J4&amp;" de acuerdo a los datos publicados por el "&amp;AL4&amp;" de Chile para el "&amp;O4</f>
        <v>Tasa por 100 mil habitantes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92</v>
      </c>
      <c r="AH4" s="65">
        <v>1</v>
      </c>
      <c r="AI4" s="65">
        <f>+VLOOKUP($N4,Territorio[[nombre]:[Columna1]],7,0)</f>
        <v>252</v>
      </c>
      <c r="AJ4" s="65">
        <f>+VLOOKUP(O4,Temporalidad[[nombre]:[Columna1]],7,0)</f>
        <v>31</v>
      </c>
      <c r="AK4" s="65">
        <f>+VLOOKUP(LEFT($D4,2),Tipo_Gráfico[[id2]:[Tipo Gráfico]],3,0)</f>
        <v>1</v>
      </c>
      <c r="AL4" s="35" t="s">
        <v>13805</v>
      </c>
      <c r="AM4" s="61" t="s">
        <v>24</v>
      </c>
      <c r="AN4" s="61" t="s">
        <v>24</v>
      </c>
      <c r="AO4" s="61" t="s">
        <v>24</v>
      </c>
      <c r="AP4" s="66">
        <f>VLOOKUP($AC4,Responsables[],3,0)</f>
        <v>7</v>
      </c>
      <c r="AQ4" s="66">
        <f>VLOOKUP($R4,unidad_medida[[#All],[nombre]:[Columna1]],5,0)</f>
        <v>77</v>
      </c>
    </row>
    <row r="5" spans="1:43" ht="45" x14ac:dyDescent="0.25">
      <c r="A5" s="52" t="str">
        <f t="shared" ref="A5:A13" si="2">+D5&amp;"|FILT:"&amp;E5&amp;"| MUES:"&amp;G5&amp;"|"&amp;F5&amp;"|"&amp;O5&amp;"|"&amp;H5</f>
        <v>GR 02|FILT:Región| MUES:Prevalencia|Tasa por 100 mil habitantes de violencia psicológica 2020|Año 2020|</v>
      </c>
      <c r="B5" s="71" t="e">
        <f ca="1">"https://analytics.zoho.com/open-view/2395394000006498923?ZOHO_CRITERIA=%22Femicidios%22.%22Codreg%22%3D"&amp;Estructura!$B$1</f>
        <v>#NAME?</v>
      </c>
      <c r="C5" s="38">
        <v>16</v>
      </c>
      <c r="D5" s="42" t="s">
        <v>13380</v>
      </c>
      <c r="E5" s="51" t="s">
        <v>754</v>
      </c>
      <c r="F5" s="46" t="s">
        <v>13806</v>
      </c>
      <c r="G5" s="39" t="s">
        <v>13762</v>
      </c>
      <c r="H5" s="39"/>
      <c r="I5" s="37"/>
      <c r="J5" s="40" t="s">
        <v>795</v>
      </c>
      <c r="K5" s="53"/>
      <c r="L5" s="53"/>
      <c r="M5" s="36" t="str">
        <f>"Tasa por 100 mil habitantes de Violencia Psicológica según Encuesta Nacional de Violencia Intrafamiliar en "&amp;J5&amp;" para el "&amp;O5</f>
        <v>Tasa por 100 mil habitantes de Violencia Psicológica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psicológica 2020 por comuna para la región de Tarapacá según </v>
      </c>
      <c r="T5" s="67" t="str">
        <f t="shared" ref="T5:T33" si="4">+S5</f>
        <v xml:space="preserve">Tasa por 100 mil habitantes de violencia psicológica 2020 por comuna para la región de Tarapacá según </v>
      </c>
      <c r="U5" s="68" t="str">
        <f t="shared" ref="U5:U25" si="5">+E5&amp;": "&amp;J5</f>
        <v>Región: Tarapacá</v>
      </c>
      <c r="V5" s="35" t="s">
        <v>13803</v>
      </c>
      <c r="W5" s="21" t="e">
        <f t="shared" ca="1" si="1"/>
        <v>#NAME?</v>
      </c>
      <c r="X5" s="61" t="str">
        <f>+X4</f>
        <v>CHL</v>
      </c>
      <c r="Y5" s="20" t="s">
        <v>13375</v>
      </c>
      <c r="Z5" s="35" t="str">
        <f t="shared" ref="Z5:Z25" si="6">+""&amp;F5&amp;" por comuna en la región "&amp;J5&amp;" de acuerdo a los datos publicados por el "&amp;AL5&amp;" de Chile para el "&amp;O5</f>
        <v>Tasa por 100 mil habitantes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92</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77</v>
      </c>
    </row>
    <row r="6" spans="1:43" ht="45" x14ac:dyDescent="0.25">
      <c r="A6" s="52" t="str">
        <f t="shared" si="2"/>
        <v>GR 03|FILT:Región| MUES:Periodo|Tasa por 100 mil habitantes de violencia psicológica 2020|Año 2020|</v>
      </c>
      <c r="B6" s="71" t="str">
        <f>"https://analytics.zoho.com/open-view/2395394000006498596"</f>
        <v>https://analytics.zoho.com/open-view/2395394000006498596</v>
      </c>
      <c r="C6" s="38">
        <v>16</v>
      </c>
      <c r="D6" s="45" t="s">
        <v>13381</v>
      </c>
      <c r="E6" s="50" t="s">
        <v>754</v>
      </c>
      <c r="F6" s="46" t="s">
        <v>13806</v>
      </c>
      <c r="G6" s="39" t="s">
        <v>10450</v>
      </c>
      <c r="H6" s="46"/>
      <c r="I6" s="37"/>
      <c r="J6" s="40" t="s">
        <v>795</v>
      </c>
      <c r="K6" s="53"/>
      <c r="L6" s="53"/>
      <c r="M6" s="36" t="str">
        <f>"Tasa por 100 mil habitantes de Violencia Psicológica según Encuesta Nacional de Violencia Intrafamiliar en "&amp;J6&amp;" para el "&amp;O6</f>
        <v>Tasa por 100 mil habitantes de Violencia Psicológica según Encuesta Nacional de Violencia Intrafamiliar en Tarapacá para el Año 2020</v>
      </c>
      <c r="N6" s="20" t="str">
        <f t="shared" si="0"/>
        <v>Tarapacá</v>
      </c>
      <c r="O6" s="20" t="s">
        <v>8309</v>
      </c>
      <c r="P6" s="20" t="str">
        <f t="shared" ref="P6:P33"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habitantes de violencia psicológica 2020 por región a escala nacional Tarapacá según </v>
      </c>
      <c r="T6" s="67" t="str">
        <f t="shared" si="4"/>
        <v xml:space="preserve">Tasa por 100 mil habitantes de violencia psicológica 2020 por región a escala nacional Tarapacá según </v>
      </c>
      <c r="U6" s="68" t="str">
        <f t="shared" si="5"/>
        <v>Región: Tarapacá</v>
      </c>
      <c r="V6" s="35" t="s">
        <v>13803</v>
      </c>
      <c r="W6" s="21" t="str">
        <f t="shared" ref="W6:W9" si="10">HYPERLINK(B6,B6)</f>
        <v>https://analytics.zoho.com/open-view/2395394000006498596</v>
      </c>
      <c r="X6" s="61" t="str">
        <f t="shared" ref="X6:X9" si="11">+X5</f>
        <v>CHL</v>
      </c>
      <c r="Y6" s="20" t="s">
        <v>13375</v>
      </c>
      <c r="Z6" s="35" t="str">
        <f t="shared" si="6"/>
        <v>Tasa por 100 mil habitantes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92</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77</v>
      </c>
    </row>
    <row r="7" spans="1:43" ht="45" x14ac:dyDescent="0.25">
      <c r="A7" s="52" t="str">
        <f t="shared" si="2"/>
        <v>GR 04|FILT:Comuna| MUES:Prevalencia|Tasa por 100 mil habitantes de violencia psicológica 2020|Año 2020|</v>
      </c>
      <c r="B7" s="71" t="str">
        <f>"https://analytics.zoho.com/open-view/2395394000006498814"</f>
        <v>https://analytics.zoho.com/open-view/2395394000006498814</v>
      </c>
      <c r="C7" s="38">
        <v>244</v>
      </c>
      <c r="D7" s="42" t="s">
        <v>13382</v>
      </c>
      <c r="E7" s="50" t="s">
        <v>1061</v>
      </c>
      <c r="F7" s="46" t="s">
        <v>13806</v>
      </c>
      <c r="G7" s="39" t="s">
        <v>13762</v>
      </c>
      <c r="H7" s="39"/>
      <c r="I7" s="37"/>
      <c r="J7" s="40" t="s">
        <v>1059</v>
      </c>
      <c r="K7" s="53"/>
      <c r="L7" s="53"/>
      <c r="M7" s="36" t="str">
        <f>"Tasa por 100 mil habitantes de Violencia Psicológica según Encuesta Nacional de Violencia Intrafamiliar en "&amp;J7&amp;" para el "&amp;O7</f>
        <v>Tasa por 100 mil habitantes de Violencia Psicológica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psicológica 2020 por región a escala nacional Iquique según </v>
      </c>
      <c r="T7" s="67" t="str">
        <f t="shared" si="4"/>
        <v xml:space="preserve">Tasa por 100 mil habitantes de violencia psicológica 2020 por región a escala nacional Iquique según </v>
      </c>
      <c r="U7" s="68" t="str">
        <f t="shared" si="5"/>
        <v>Comuna: Iquique</v>
      </c>
      <c r="V7" s="35" t="s">
        <v>13803</v>
      </c>
      <c r="W7" s="21" t="str">
        <f t="shared" si="10"/>
        <v>https://analytics.zoho.com/open-view/2395394000006498814</v>
      </c>
      <c r="X7" s="61" t="str">
        <f t="shared" si="11"/>
        <v>CHL</v>
      </c>
      <c r="Y7" s="20" t="s">
        <v>13804</v>
      </c>
      <c r="Z7" s="35" t="str">
        <f t="shared" si="6"/>
        <v>Tasa por 100 mil habitantes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92</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77</v>
      </c>
    </row>
    <row r="8" spans="1:43" ht="45" x14ac:dyDescent="0.25">
      <c r="A8" s="52" t="str">
        <f t="shared" si="2"/>
        <v>GR 05|FILT:Comuna| MUES:Periodo|Tasa por 100 mil habitantes de violencia psicológica 2020|Año 2020|</v>
      </c>
      <c r="B8" s="71" t="str">
        <f>"https://analytics.zoho.com/open-view/2395394000006636284"</f>
        <v>https://analytics.zoho.com/open-view/2395394000006636284</v>
      </c>
      <c r="C8" s="38">
        <v>244</v>
      </c>
      <c r="D8" s="45" t="s">
        <v>13383</v>
      </c>
      <c r="E8" s="50" t="s">
        <v>1061</v>
      </c>
      <c r="F8" s="46" t="s">
        <v>13806</v>
      </c>
      <c r="G8" s="39" t="s">
        <v>10450</v>
      </c>
      <c r="H8" s="46"/>
      <c r="I8" s="37"/>
      <c r="J8" s="40" t="s">
        <v>1059</v>
      </c>
      <c r="K8" s="53"/>
      <c r="L8" s="53"/>
      <c r="M8" s="36" t="str">
        <f>"Tasa por 100 mil habitantes de Violencia Psicológica según Encuesta Nacional de Violencia Intrafamiliar en "&amp;J8&amp;" para el "&amp;O8</f>
        <v>Tasa por 100 mil habitantes de Violencia Psicológica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psicológica 2020 en Chile por región  según </v>
      </c>
      <c r="T8" s="67" t="str">
        <f t="shared" si="4"/>
        <v xml:space="preserve">Tasa por 100 mil habitantes de violencia psicológica 2020 en Chile por región  según </v>
      </c>
      <c r="U8" s="68" t="str">
        <f t="shared" si="5"/>
        <v>Comuna: Iquique</v>
      </c>
      <c r="V8" s="35" t="s">
        <v>13803</v>
      </c>
      <c r="W8" s="21" t="str">
        <f t="shared" si="10"/>
        <v>https://analytics.zoho.com/open-view/2395394000006636284</v>
      </c>
      <c r="X8" s="61" t="str">
        <f t="shared" si="11"/>
        <v>CHL</v>
      </c>
      <c r="Y8" s="20" t="s">
        <v>13804</v>
      </c>
      <c r="Z8" s="35" t="str">
        <f t="shared" si="6"/>
        <v>Tasa por 100 mil habitantes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92</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77</v>
      </c>
    </row>
    <row r="9" spans="1:43" ht="45" x14ac:dyDescent="0.25">
      <c r="A9" s="52" t="str">
        <f t="shared" si="2"/>
        <v>GR 06|FILT:Prevalencia| MUES:Regiones|Tasa por 100 mil habitantes de violencia psicológica 2020|Año 2020|</v>
      </c>
      <c r="B9" s="71" t="str">
        <f>"https://analytics.zoho.com/open-view/2395394000006636165"</f>
        <v>https://analytics.zoho.com/open-view/2395394000006636165</v>
      </c>
      <c r="C9" s="38">
        <v>4</v>
      </c>
      <c r="D9" s="42" t="s">
        <v>13384</v>
      </c>
      <c r="E9" s="50" t="s">
        <v>13762</v>
      </c>
      <c r="F9" s="46" t="s">
        <v>13806</v>
      </c>
      <c r="G9" s="39" t="s">
        <v>10385</v>
      </c>
      <c r="H9" s="39"/>
      <c r="I9" s="37"/>
      <c r="J9" s="40" t="s">
        <v>13770</v>
      </c>
      <c r="K9" s="53"/>
      <c r="L9" s="53"/>
      <c r="M9" s="36" t="str">
        <f>"Tasa por 100 mil habitantes de Violencia Psicológica según Encuesta Nacional de Violencia Intrafamiliar por "&amp;J9&amp;" para el "&amp;O9</f>
        <v>Tasa por 100 mil habitantes de Violencia Psicológica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psicológica 2020 en Chile por región  según </v>
      </c>
      <c r="T9" s="67" t="str">
        <f t="shared" si="4"/>
        <v xml:space="preserve">Tasa por 100 mil habitantes de violencia psicológica 2020 en Chile por región  según </v>
      </c>
      <c r="U9" s="68" t="str">
        <f t="shared" si="5"/>
        <v>Prevalencia: Prevalencia Violencia Psicológica General Año</v>
      </c>
      <c r="V9" s="35" t="s">
        <v>13803</v>
      </c>
      <c r="W9" s="21" t="str">
        <f t="shared" si="10"/>
        <v>https://analytics.zoho.com/open-view/2395394000006636165</v>
      </c>
      <c r="X9" s="61" t="str">
        <f t="shared" si="11"/>
        <v>CHL</v>
      </c>
      <c r="Y9" s="20" t="s">
        <v>10690</v>
      </c>
      <c r="Z9" s="35" t="str">
        <f t="shared" si="6"/>
        <v>Tasa por 100 mil habitantes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92</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77</v>
      </c>
    </row>
    <row r="10" spans="1:43" ht="45" x14ac:dyDescent="0.25">
      <c r="A10" s="52" t="str">
        <f t="shared" si="2"/>
        <v>GR 07|FILT:Prevalencia| MUES:Comuna|Tasa por 100 mil habitantes de violencia psicológica 2020|Año 2020|</v>
      </c>
      <c r="B10" s="71" t="e">
        <f ca="1">"https://analytics.zoho.com/open-view/2395394000006636567?ZOHO_CRITERIA=%22Femicidios%22.%22Codreg%22%3D"&amp;Estructura!$B$1</f>
        <v>#NAME?</v>
      </c>
      <c r="C10" s="38">
        <v>4</v>
      </c>
      <c r="D10" s="45" t="s">
        <v>13385</v>
      </c>
      <c r="E10" s="50" t="s">
        <v>13762</v>
      </c>
      <c r="F10" s="46" t="s">
        <v>13806</v>
      </c>
      <c r="G10" s="39" t="s">
        <v>1061</v>
      </c>
      <c r="H10" s="46"/>
      <c r="I10" s="37"/>
      <c r="J10" s="40" t="s">
        <v>13770</v>
      </c>
      <c r="K10" s="53"/>
      <c r="L10" s="53"/>
      <c r="M10" s="36" t="str">
        <f>"Tasa por 100 mil habitantes de Violencia Psicológica según Encuesta Nacional de Violencia Intrafamiliar por "&amp;J10&amp;" para el "&amp;O10</f>
        <v>Tasa por 100 mil habitantes de Violencia Psicológica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psicológica 2020 por comuna para la región de Prevalencia Violencia Psicológica General Año según </v>
      </c>
      <c r="T10" s="67" t="str">
        <f t="shared" si="4"/>
        <v xml:space="preserve">Tasa por 100 mil habitantes de violencia psicológica 2020 por comuna para la región de Prevalencia Violencia Psicológica General Año según </v>
      </c>
      <c r="U10" s="68" t="str">
        <f t="shared" si="5"/>
        <v>Prevalencia: Prevalencia Violencia Psicológica General Año</v>
      </c>
      <c r="V10" s="35" t="s">
        <v>13803</v>
      </c>
      <c r="W10" s="21" t="e">
        <f t="shared" ref="W10:W11" ca="1" si="21">HYPERLINK(B10,B10)</f>
        <v>#NAME?</v>
      </c>
      <c r="X10" s="61" t="str">
        <f t="shared" ref="X10:X33" si="22">+X9</f>
        <v>CHL</v>
      </c>
      <c r="Y10" s="20" t="s">
        <v>10690</v>
      </c>
      <c r="Z10" s="35" t="str">
        <f t="shared" si="6"/>
        <v>Tasa por 100 mil habitantes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92</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Q33" si="27">+AO9</f>
        <v>No Aplica</v>
      </c>
      <c r="AP10" s="66">
        <f>VLOOKUP($AC10,Responsables[],3,0)</f>
        <v>7</v>
      </c>
      <c r="AQ10" s="66">
        <f>VLOOKUP($R10,unidad_medida[[#All],[nombre]:[Columna1]],5,0)</f>
        <v>77</v>
      </c>
    </row>
    <row r="11" spans="1:43" ht="45" x14ac:dyDescent="0.25">
      <c r="A11" s="52" t="str">
        <f t="shared" si="2"/>
        <v>GR 08|FILT:Prevalencia| MUES:Periodo|Tasa por 100 mil habitantes de violencia psicológica 2020|Año 2020|</v>
      </c>
      <c r="B11" s="71" t="e">
        <f ca="1">"https://analytics.zoho.com/open-view/2395394000006709890?ZOHO_CRITERIA=%22Femicidios%22.%22Codreg%22%3D"&amp;Estructura!$B$1</f>
        <v>#NAME?</v>
      </c>
      <c r="C11" s="38">
        <v>4</v>
      </c>
      <c r="D11" s="45" t="s">
        <v>13386</v>
      </c>
      <c r="E11" s="50" t="s">
        <v>13762</v>
      </c>
      <c r="F11" s="46" t="s">
        <v>13806</v>
      </c>
      <c r="G11" s="39" t="s">
        <v>10450</v>
      </c>
      <c r="H11" s="39"/>
      <c r="I11" s="37"/>
      <c r="J11" s="40" t="s">
        <v>13770</v>
      </c>
      <c r="K11" s="53"/>
      <c r="L11" s="53"/>
      <c r="M11" s="36" t="str">
        <f>"Tasa por 100 mil habitantes de Violencia Psicológica según Encuesta Nacional de Violencia Intrafamiliar por "&amp;J11&amp;" para el "&amp;O11</f>
        <v>Tasa por 100 mil habitantes de Violencia Psicológica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psicológica 2020 por comuna para la región de Prevalencia Violencia Psicológica General Año según </v>
      </c>
      <c r="T11" s="67" t="str">
        <f t="shared" si="4"/>
        <v xml:space="preserve">Tasa por 100 mil habitantes de violencia psicológica 2020 por comuna para la región de Prevalencia Violencia Psicológica General Año según </v>
      </c>
      <c r="U11" s="68" t="str">
        <f t="shared" si="5"/>
        <v>Prevalencia: Prevalencia Violencia Psicológica General Año</v>
      </c>
      <c r="V11" s="35" t="s">
        <v>13803</v>
      </c>
      <c r="W11" s="21" t="e">
        <f t="shared" ca="1" si="21"/>
        <v>#NAME?</v>
      </c>
      <c r="X11" s="61" t="str">
        <f t="shared" si="22"/>
        <v>CHL</v>
      </c>
      <c r="Y11" s="20" t="s">
        <v>10690</v>
      </c>
      <c r="Z11" s="35" t="str">
        <f t="shared" si="6"/>
        <v>Tasa por 100 mil habitantes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92</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77</v>
      </c>
    </row>
    <row r="12" spans="1:43" ht="45" x14ac:dyDescent="0.25">
      <c r="A12" s="52" t="str">
        <f t="shared" si="2"/>
        <v>GR 09|FILT:Periodo| MUES:Regiones|Tasa por 100 mil habitantes de violencia psicológica 2020|Año 2020|</v>
      </c>
      <c r="B12" s="71" t="e">
        <f ca="1">"https://analytics.zoho.com/open-view/2395394000006713064?ZOHO_CRITERIA=%22Femicidios%22.%22Codreg%22%3D"&amp;Estructura!$B$1</f>
        <v>#NAME?</v>
      </c>
      <c r="C12" s="38">
        <v>2</v>
      </c>
      <c r="D12" s="45" t="s">
        <v>13387</v>
      </c>
      <c r="E12" s="50" t="s">
        <v>10450</v>
      </c>
      <c r="F12" s="46" t="s">
        <v>13806</v>
      </c>
      <c r="G12" s="39" t="s">
        <v>10385</v>
      </c>
      <c r="H12" s="46"/>
      <c r="I12" s="37"/>
      <c r="J12" s="40" t="s">
        <v>8278</v>
      </c>
      <c r="K12" s="53"/>
      <c r="L12" s="53"/>
      <c r="M12" s="36" t="str">
        <f>"Tasa por 100 mil habitantes de Violencia Psicológica según Encuesta Nacional de Violencia Intrafamiliar con "&amp;J12&amp;" como indicador de periodo para el "&amp;O12</f>
        <v>Tasa por 100 mil habitantes de Violencia Psicológica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psicológica 2020 del número de femicidios en la región de Año según </v>
      </c>
      <c r="T12" s="67" t="str">
        <f t="shared" si="4"/>
        <v xml:space="preserve">Tasa por 100 mil habitantes de violencia psicológica 2020 del número de femicidios en la región de Año según </v>
      </c>
      <c r="U12" s="68" t="str">
        <f t="shared" si="5"/>
        <v>Periodo: Año</v>
      </c>
      <c r="V12" s="35" t="s">
        <v>13803</v>
      </c>
      <c r="W12" s="21" t="e">
        <f t="shared" ref="W12:W13" ca="1" si="29">HYPERLINK(B12,B12)</f>
        <v>#NAME?</v>
      </c>
      <c r="X12" s="61" t="str">
        <f t="shared" si="22"/>
        <v>CHL</v>
      </c>
      <c r="Y12" s="20" t="s">
        <v>10690</v>
      </c>
      <c r="Z12" s="35" t="str">
        <f t="shared" si="6"/>
        <v>Tasa por 100 mil habitantes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92</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77</v>
      </c>
    </row>
    <row r="13" spans="1:43" ht="45" x14ac:dyDescent="0.25">
      <c r="A13" s="52" t="str">
        <f t="shared" si="2"/>
        <v>GR 10|FILT:Periodo| MUES:Comuna|Tasa por 100 mil habitantes de violencia psicológica 2020|Año 2020|</v>
      </c>
      <c r="B13" s="71" t="e">
        <f ca="1">"https://analytics.zoho.com/open-view/2395394000006713110?ZOHO_CRITERIA=%22Femicidios%22.%22Codreg%22%3D"&amp;Estructura!$B$1</f>
        <v>#NAME?</v>
      </c>
      <c r="C13" s="38">
        <v>2</v>
      </c>
      <c r="D13" s="45" t="s">
        <v>13388</v>
      </c>
      <c r="E13" s="50" t="s">
        <v>10450</v>
      </c>
      <c r="F13" s="46" t="s">
        <v>13806</v>
      </c>
      <c r="G13" s="39" t="s">
        <v>1061</v>
      </c>
      <c r="H13" s="39"/>
      <c r="I13" s="37"/>
      <c r="J13" s="40" t="s">
        <v>8278</v>
      </c>
      <c r="K13" s="53"/>
      <c r="L13" s="53"/>
      <c r="M13" s="36" t="str">
        <f>"Tasa por 100 mil habitantes de Violencia Psicológica según Encuesta Nacional de Violencia Intrafamiliar con "&amp;J13&amp;" como indicador de periodo para el "&amp;O13</f>
        <v>Tasa por 100 mil habitantes de Violencia Psicológica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psicológica 2020 del número de femicidios en la región de Año según </v>
      </c>
      <c r="T13" s="67" t="str">
        <f t="shared" si="4"/>
        <v xml:space="preserve">Tasa por 100 mil habitantes de violencia psicológica 2020 del número de femicidios en la región de Año según </v>
      </c>
      <c r="U13" s="68" t="str">
        <f t="shared" si="5"/>
        <v>Periodo: Año</v>
      </c>
      <c r="V13" s="35" t="s">
        <v>13803</v>
      </c>
      <c r="W13" s="21" t="e">
        <f t="shared" ca="1" si="29"/>
        <v>#NAME?</v>
      </c>
      <c r="X13" s="61" t="str">
        <f t="shared" si="22"/>
        <v>CHL</v>
      </c>
      <c r="Y13" s="20" t="s">
        <v>10690</v>
      </c>
      <c r="Z13" s="35" t="str">
        <f t="shared" si="6"/>
        <v>Tasa por 100 mil habitantes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92</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77</v>
      </c>
    </row>
    <row r="14" spans="1:43" ht="57" customHeight="1" x14ac:dyDescent="0.25">
      <c r="A14" s="52" t="str">
        <f>+D14&amp;"|FILT:"&amp;E14&amp;"| MUES:"&amp;G14&amp;"|"&amp;F14&amp;"|"&amp;O14&amp;"|"&amp;H14</f>
        <v>GR 11|FILT:Periodo| MUES:Prevalencia|Tasa por 100 mil habitantes de violencia psicológica 2020|Año 2020|</v>
      </c>
      <c r="B14" s="73" t="s">
        <v>13758</v>
      </c>
      <c r="C14" s="38">
        <v>2</v>
      </c>
      <c r="D14" s="45" t="s">
        <v>13791</v>
      </c>
      <c r="E14" s="50" t="s">
        <v>10450</v>
      </c>
      <c r="F14" s="46" t="s">
        <v>13806</v>
      </c>
      <c r="G14" s="39" t="s">
        <v>13762</v>
      </c>
      <c r="H14" s="39"/>
      <c r="I14" s="41"/>
      <c r="J14" s="40" t="s">
        <v>8278</v>
      </c>
      <c r="K14" s="74"/>
      <c r="L14" s="53"/>
      <c r="M14" s="36" t="str">
        <f>"Tasa por 100 mil habitantes de Violencia Psicológica según Encuesta Nacional de Violencia Intrafamiliar con "&amp;J14&amp;" como indicador de periodo para el "&amp;O14</f>
        <v>Tasa por 100 mil habitantes de Violencia Psicológica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según Encuesta Nacional de Violencia Intrafamiliar con Año como indicador de periodo para el Año 2020</v>
      </c>
      <c r="T14" s="67" t="str">
        <f t="shared" si="4"/>
        <v>Tasa por 100 mil habitantes de Violencia Psicológica según Encuesta Nacional de Violencia Intrafamiliar con Año como indicador de periodo para el Año 2020</v>
      </c>
      <c r="U14" s="68" t="str">
        <f t="shared" si="5"/>
        <v>Periodo: Año</v>
      </c>
      <c r="V14" s="35" t="s">
        <v>13803</v>
      </c>
      <c r="W14" s="21" t="str">
        <f t="shared" ref="W14:W25" si="30">HYPERLINK(B14,B14)</f>
        <v>https://analytics.zoho.com/open-view/2395394000006706890</v>
      </c>
      <c r="X14" s="61" t="str">
        <f t="shared" si="22"/>
        <v>CHL</v>
      </c>
      <c r="Y14" s="20" t="s">
        <v>10690</v>
      </c>
      <c r="Z14" s="35" t="str">
        <f t="shared" si="6"/>
        <v>Tasa por 100 mil habitantes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92</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77</v>
      </c>
    </row>
    <row r="15" spans="1:43" ht="56.25" x14ac:dyDescent="0.25">
      <c r="A15" s="52" t="str">
        <f>+D15&amp;"|FILT:"&amp;E15&amp;"| MUES:"&amp;G15&amp;"|"&amp;F15&amp;"|"&amp;O15&amp;"|"&amp;H15</f>
        <v>GR 12|FILT:Región| MUES:Comuna|Tasa por 100 mil habitantes de violencia psicológica 2012-2020|Periodo 2012-2020|</v>
      </c>
      <c r="B15" s="71" t="e">
        <f ca="1">"https://analytics.zoho.com/open-view/2395394000006508142?ZOHO_CRITERIA=%22Femicidios%22.%22Codreg%22%3D"&amp;Estructura!$B$1</f>
        <v>#NAME?</v>
      </c>
      <c r="C15" s="44">
        <v>16</v>
      </c>
      <c r="D15" s="45" t="s">
        <v>13792</v>
      </c>
      <c r="E15" s="50" t="s">
        <v>754</v>
      </c>
      <c r="F15" s="46" t="s">
        <v>13807</v>
      </c>
      <c r="G15" s="46" t="s">
        <v>1061</v>
      </c>
      <c r="H15" s="46"/>
      <c r="I15" s="43"/>
      <c r="J15" s="40" t="s">
        <v>795</v>
      </c>
      <c r="K15" s="74"/>
      <c r="L15" s="53"/>
      <c r="M15" s="36" t="str">
        <f>"Tasa por 100 mil habitantes de Violencia Psicológica según Encuesta Nacional de Violencia Intrafamiliar en "&amp;J15&amp;" para el "&amp;O15</f>
        <v>Tasa por 100 mil habitantes de Violencia Psicológica según Encuesta Nacional de Violencia Intrafamiliar en Tarapacá para el Periodo 2012-2020</v>
      </c>
      <c r="N15" s="20" t="str">
        <f t="shared" si="0"/>
        <v>Tarapacá</v>
      </c>
      <c r="O15" s="82"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según Encuesta Nacional de Violencia Intrafamiliar en Tarapacá para el Periodo 2012-2020</v>
      </c>
      <c r="T15" s="67" t="str">
        <f>+S15</f>
        <v>Tasa por 100 mil habitantes de Violencia Psicológica según Encuesta Nacional de Violencia Intrafamiliar en Tarapacá para el Periodo 2012-2020</v>
      </c>
      <c r="U15" s="68" t="str">
        <f>+E15&amp;": "&amp;J15</f>
        <v>Región: Tarapacá</v>
      </c>
      <c r="V15" s="35" t="s">
        <v>13803</v>
      </c>
      <c r="W15" s="21" t="e">
        <f t="shared" ca="1" si="30"/>
        <v>#NAME?</v>
      </c>
      <c r="X15" s="61" t="str">
        <f t="shared" si="22"/>
        <v>CHL</v>
      </c>
      <c r="Y15" s="20" t="s">
        <v>13375</v>
      </c>
      <c r="Z15" s="35" t="str">
        <f>+""&amp;F15&amp;" por comuna en la región "&amp;J15&amp;" de acuerdo a los datos publicados por el "&amp;AL15&amp;" de Chile para el "&amp;O15</f>
        <v>Tasa por 100 mil habitantes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AK15" si="33">+AF14</f>
        <v>No Aplica</v>
      </c>
      <c r="AG15" s="65">
        <f>+VLOOKUP($P15,Parametros[[nombre]:[Columna1]],5,0)</f>
        <v>92</v>
      </c>
      <c r="AH15" s="65">
        <f t="shared" si="24"/>
        <v>1</v>
      </c>
      <c r="AI15" s="65">
        <f>+VLOOKUP($N15,Territorio[[nombre]:[Columna1]],7,0)</f>
        <v>252</v>
      </c>
      <c r="AJ15" s="65">
        <f>+VLOOKUP(O15,Temporalidad[[nombre]:[Columna1]],7,0)</f>
        <v>1757</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77</v>
      </c>
    </row>
    <row r="16" spans="1:43" ht="56.25" x14ac:dyDescent="0.25">
      <c r="A16" s="52" t="str">
        <f t="shared" ref="A16:A24" si="35">+D16&amp;"|FILT:"&amp;E16&amp;"| MUES:"&amp;G16&amp;"|"&amp;F16&amp;"|"&amp;O16&amp;"|"&amp;H16</f>
        <v>GR 13|FILT:Región| MUES:Prevalencia|Tasa por 100 mil habitantes de violencia psicológica 2012-2020|Periodo 2012-2020|</v>
      </c>
      <c r="B16" s="71" t="e">
        <f ca="1">"https://analytics.zoho.com/open-view/2395394000006498923?ZOHO_CRITERIA=%22Femicidios%22.%22Codreg%22%3D"&amp;Estructura!$B$1</f>
        <v>#NAME?</v>
      </c>
      <c r="C16" s="38">
        <v>16</v>
      </c>
      <c r="D16" s="45" t="s">
        <v>13793</v>
      </c>
      <c r="E16" s="51" t="s">
        <v>754</v>
      </c>
      <c r="F16" s="46" t="s">
        <v>13807</v>
      </c>
      <c r="G16" s="39" t="s">
        <v>13762</v>
      </c>
      <c r="H16" s="39"/>
      <c r="I16" s="37"/>
      <c r="J16" s="40" t="s">
        <v>795</v>
      </c>
      <c r="K16" s="74"/>
      <c r="L16" s="53"/>
      <c r="M16" s="36" t="str">
        <f>"Tasa por 100 mil habitantes de Violencia Psicológica según Encuesta Nacional de Violencia Intrafamiliar en "&amp;J16&amp;" para el "&amp;O16</f>
        <v>Tasa por 100 mil habitantes de Violencia Psicológica según Encuesta Nacional de Violencia Intrafamiliar en Tarapacá para el Periodo 2012-2020</v>
      </c>
      <c r="N16" s="20" t="str">
        <f t="shared" si="0"/>
        <v>Tarapacá</v>
      </c>
      <c r="O16" s="82"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según Encuesta Nacional de Violencia Intrafamiliar en Tarapacá para el Periodo 2012-2020</v>
      </c>
      <c r="T16" s="67" t="str">
        <f t="shared" si="4"/>
        <v>Tasa por 100 mil habitantes de Violencia Psicológica según Encuesta Nacional de Violencia Intrafamiliar en Tarapacá para el Periodo 2012-2020</v>
      </c>
      <c r="U16" s="68" t="str">
        <f t="shared" si="5"/>
        <v>Región: Tarapacá</v>
      </c>
      <c r="V16" s="35" t="s">
        <v>13803</v>
      </c>
      <c r="W16" s="21" t="e">
        <f t="shared" ca="1" si="30"/>
        <v>#NAME?</v>
      </c>
      <c r="X16" s="61" t="str">
        <f t="shared" si="22"/>
        <v>CHL</v>
      </c>
      <c r="Y16" s="20" t="s">
        <v>13375</v>
      </c>
      <c r="Z16" s="35" t="str">
        <f t="shared" si="6"/>
        <v>Tasa por 100 mil habitantes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AK16" si="37">+AF15</f>
        <v>No Aplica</v>
      </c>
      <c r="AG16" s="65">
        <f>+VLOOKUP($P16,Parametros[[nombre]:[Columna1]],5,0)</f>
        <v>92</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77</v>
      </c>
    </row>
    <row r="17" spans="1:43" ht="56.25" x14ac:dyDescent="0.25">
      <c r="A17" s="52" t="str">
        <f t="shared" si="35"/>
        <v>GR 14|FILT:Región| MUES:Periodo|Tasa por 100 mil habitantes de violencia psicológica 2012-2020|Periodo 2012-2020|</v>
      </c>
      <c r="B17" s="71" t="str">
        <f>"https://analytics.zoho.com/open-view/2395394000006498596"</f>
        <v>https://analytics.zoho.com/open-view/2395394000006498596</v>
      </c>
      <c r="C17" s="38">
        <v>16</v>
      </c>
      <c r="D17" s="45" t="s">
        <v>13794</v>
      </c>
      <c r="E17" s="50" t="s">
        <v>754</v>
      </c>
      <c r="F17" s="46" t="s">
        <v>13807</v>
      </c>
      <c r="G17" s="39" t="s">
        <v>10450</v>
      </c>
      <c r="H17" s="46"/>
      <c r="I17" s="37"/>
      <c r="J17" s="40" t="s">
        <v>795</v>
      </c>
      <c r="K17" s="74"/>
      <c r="L17" s="53"/>
      <c r="M17" s="36" t="str">
        <f>"Tasa por 100 mil habitantes de Violencia Psicológica según Encuesta Nacional de Violencia Intrafamiliar en "&amp;J17&amp;" para el "&amp;O17</f>
        <v>Tasa por 100 mil habitantes de Violencia Psicológica según Encuesta Nacional de Violencia Intrafamiliar en Tarapacá para el Periodo 2012-2020</v>
      </c>
      <c r="N17" s="20" t="str">
        <f t="shared" si="0"/>
        <v>Tarapacá</v>
      </c>
      <c r="O17" s="82"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según Encuesta Nacional de Violencia Intrafamiliar en Tarapacá para el Periodo 2012-2020</v>
      </c>
      <c r="T17" s="67" t="str">
        <f t="shared" si="4"/>
        <v>Tasa por 100 mil habitantes de Violencia Psicológica según Encuesta Nacional de Violencia Intrafamiliar en Tarapacá para el Periodo 2012-2020</v>
      </c>
      <c r="U17" s="68" t="str">
        <f t="shared" si="5"/>
        <v>Región: Tarapacá</v>
      </c>
      <c r="V17" s="35" t="s">
        <v>13803</v>
      </c>
      <c r="W17" s="21" t="str">
        <f t="shared" si="30"/>
        <v>https://analytics.zoho.com/open-view/2395394000006498596</v>
      </c>
      <c r="X17" s="61" t="str">
        <f t="shared" si="22"/>
        <v>CHL</v>
      </c>
      <c r="Y17" s="20" t="s">
        <v>13375</v>
      </c>
      <c r="Z17" s="35" t="str">
        <f t="shared" si="6"/>
        <v>Tasa por 100 mil habitantes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AK17" si="39">+AF16</f>
        <v>No Aplica</v>
      </c>
      <c r="AG17" s="65">
        <f>+VLOOKUP($P17,Parametros[[nombre]:[Columna1]],5,0)</f>
        <v>92</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77</v>
      </c>
    </row>
    <row r="18" spans="1:43" ht="56.25" x14ac:dyDescent="0.25">
      <c r="A18" s="52" t="str">
        <f t="shared" si="35"/>
        <v>GR 15|FILT:Comuna| MUES:Prevalencia|Tasa por 100 mil habitantes de violencia psicológica 2012-2020|Periodo 2012-2020|</v>
      </c>
      <c r="B18" s="71" t="str">
        <f>"https://analytics.zoho.com/open-view/2395394000006498814"</f>
        <v>https://analytics.zoho.com/open-view/2395394000006498814</v>
      </c>
      <c r="C18" s="38">
        <v>244</v>
      </c>
      <c r="D18" s="45" t="s">
        <v>13795</v>
      </c>
      <c r="E18" s="50" t="s">
        <v>1061</v>
      </c>
      <c r="F18" s="46" t="s">
        <v>13807</v>
      </c>
      <c r="G18" s="39" t="s">
        <v>13762</v>
      </c>
      <c r="H18" s="39"/>
      <c r="I18" s="37"/>
      <c r="J18" s="40" t="s">
        <v>1059</v>
      </c>
      <c r="K18" s="74"/>
      <c r="L18" s="53"/>
      <c r="M18" s="36" t="str">
        <f>"Tasa por 100 mil habitantes de Violencia Psicológica según Encuesta Nacional de Violencia Intrafamiliar en "&amp;J18&amp;" para el "&amp;O18</f>
        <v>Tasa por 100 mil habitantes de Violencia Psicológica según Encuesta Nacional de Violencia Intrafamiliar en Iquique para el Periodo 2012-2020</v>
      </c>
      <c r="N18" s="20" t="str">
        <f t="shared" si="0"/>
        <v>Iquique</v>
      </c>
      <c r="O18" s="82"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según Encuesta Nacional de Violencia Intrafamiliar en Iquique para el Periodo 2012-2020</v>
      </c>
      <c r="T18" s="67" t="str">
        <f t="shared" si="4"/>
        <v>Tasa por 100 mil habitantes de Violencia Psicológica según Encuesta Nacional de Violencia Intrafamiliar en Iquique para el Periodo 2012-2020</v>
      </c>
      <c r="U18" s="68" t="str">
        <f t="shared" si="5"/>
        <v>Comuna: Iquique</v>
      </c>
      <c r="V18" s="35" t="s">
        <v>13803</v>
      </c>
      <c r="W18" s="21" t="str">
        <f t="shared" si="30"/>
        <v>https://analytics.zoho.com/open-view/2395394000006498814</v>
      </c>
      <c r="X18" s="61" t="str">
        <f t="shared" si="22"/>
        <v>CHL</v>
      </c>
      <c r="Y18" s="20" t="s">
        <v>13804</v>
      </c>
      <c r="Z18" s="35" t="str">
        <f t="shared" si="6"/>
        <v>Tasa por 100 mil habitantes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AK18" si="41">+AF17</f>
        <v>No Aplica</v>
      </c>
      <c r="AG18" s="65">
        <f>+VLOOKUP($P18,Parametros[[nombre]:[Columna1]],5,0)</f>
        <v>92</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77</v>
      </c>
    </row>
    <row r="19" spans="1:43" ht="56.25" x14ac:dyDescent="0.25">
      <c r="A19" s="52" t="str">
        <f t="shared" si="35"/>
        <v>GR 16|FILT:Comuna| MUES:Periodo|Tasa por 100 mil habitantes de violencia psicológica 2012-2020|Periodo 2012-2020|</v>
      </c>
      <c r="B19" s="71" t="str">
        <f>"https://analytics.zoho.com/open-view/2395394000006636284"</f>
        <v>https://analytics.zoho.com/open-view/2395394000006636284</v>
      </c>
      <c r="C19" s="38">
        <v>244</v>
      </c>
      <c r="D19" s="45" t="s">
        <v>13796</v>
      </c>
      <c r="E19" s="50" t="s">
        <v>1061</v>
      </c>
      <c r="F19" s="46" t="s">
        <v>13807</v>
      </c>
      <c r="G19" s="39" t="s">
        <v>10450</v>
      </c>
      <c r="H19" s="46"/>
      <c r="I19" s="37"/>
      <c r="J19" s="40" t="s">
        <v>1059</v>
      </c>
      <c r="K19" s="74"/>
      <c r="L19" s="53"/>
      <c r="M19" s="36" t="str">
        <f>"Tasa por 100 mil habitantes de Violencia Psicológica según Encuesta Nacional de Violencia Intrafamiliar en "&amp;J19&amp;" para el "&amp;O19</f>
        <v>Tasa por 100 mil habitantes de Violencia Psicológica según Encuesta Nacional de Violencia Intrafamiliar en Iquique para el Periodo 2012-2020</v>
      </c>
      <c r="N19" s="20" t="str">
        <f t="shared" si="0"/>
        <v>Iquique</v>
      </c>
      <c r="O19" s="82"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según Encuesta Nacional de Violencia Intrafamiliar en Iquique para el Periodo 2012-2020</v>
      </c>
      <c r="T19" s="67" t="str">
        <f t="shared" si="4"/>
        <v>Tasa por 100 mil habitantes de Violencia Psicológica según Encuesta Nacional de Violencia Intrafamiliar en Iquique para el Periodo 2012-2020</v>
      </c>
      <c r="U19" s="68" t="str">
        <f t="shared" si="5"/>
        <v>Comuna: Iquique</v>
      </c>
      <c r="V19" s="35" t="s">
        <v>13803</v>
      </c>
      <c r="W19" s="21" t="str">
        <f t="shared" si="30"/>
        <v>https://analytics.zoho.com/open-view/2395394000006636284</v>
      </c>
      <c r="X19" s="61" t="str">
        <f t="shared" si="22"/>
        <v>CHL</v>
      </c>
      <c r="Y19" s="20" t="s">
        <v>13804</v>
      </c>
      <c r="Z19" s="35" t="str">
        <f t="shared" si="6"/>
        <v>Tasa por 100 mil habitantes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AK19" si="43">+AF18</f>
        <v>No Aplica</v>
      </c>
      <c r="AG19" s="65">
        <f>+VLOOKUP($P19,Parametros[[nombre]:[Columna1]],5,0)</f>
        <v>92</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77</v>
      </c>
    </row>
    <row r="20" spans="1:43" ht="67.5" x14ac:dyDescent="0.25">
      <c r="A20" s="52" t="str">
        <f t="shared" si="35"/>
        <v>GR 17|FILT:Prevalencia| MUES:Regiones|Tasa por 100 mil habitantes de violencia psicológica 2012-2020|Periodo 2012-2020|</v>
      </c>
      <c r="B20" s="71" t="str">
        <f>"https://analytics.zoho.com/open-view/2395394000006636165"</f>
        <v>https://analytics.zoho.com/open-view/2395394000006636165</v>
      </c>
      <c r="C20" s="38">
        <v>4</v>
      </c>
      <c r="D20" s="45" t="s">
        <v>13797</v>
      </c>
      <c r="E20" s="50" t="s">
        <v>13762</v>
      </c>
      <c r="F20" s="46" t="s">
        <v>13807</v>
      </c>
      <c r="G20" s="39" t="s">
        <v>10385</v>
      </c>
      <c r="H20" s="39"/>
      <c r="I20" s="37"/>
      <c r="J20" s="40" t="s">
        <v>13770</v>
      </c>
      <c r="K20" s="74"/>
      <c r="L20" s="53"/>
      <c r="M20" s="36" t="str">
        <f>"Tasa por 100 mil habitantes de Violencia Psicológica según Encuesta Nacional de Violencia Intrafamiliar por "&amp;J20&amp;" para el "&amp;O20</f>
        <v>Tasa por 100 mil habitantes de Violencia Psicológica según Encuesta Nacional de Violencia Intrafamiliar por Prevalencia Violencia Psicológica General Año para el Periodo 2012-2020</v>
      </c>
      <c r="N20" s="20" t="str">
        <f t="shared" si="0"/>
        <v>Chile</v>
      </c>
      <c r="O20" s="82"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según Encuesta Nacional de Violencia Intrafamiliar por Prevalencia Violencia Psicológica General Año para el Periodo 2012-2020</v>
      </c>
      <c r="T20" s="67" t="str">
        <f t="shared" si="4"/>
        <v>Tasa por 100 mil habitantes de Violencia Psicológica según Encuesta Nacional de Violencia Intrafamiliar por Prevalencia Violencia Psicológica General Año para el Periodo 2012-2020</v>
      </c>
      <c r="U20" s="68" t="str">
        <f t="shared" si="5"/>
        <v>Prevalencia: Prevalencia Violencia Psicológica General Año</v>
      </c>
      <c r="V20" s="35" t="s">
        <v>13803</v>
      </c>
      <c r="W20" s="21" t="str">
        <f t="shared" si="30"/>
        <v>https://analytics.zoho.com/open-view/2395394000006636165</v>
      </c>
      <c r="X20" s="61" t="str">
        <f t="shared" si="22"/>
        <v>CHL</v>
      </c>
      <c r="Y20" s="20" t="s">
        <v>10690</v>
      </c>
      <c r="Z20"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AK20" si="45">+AF19</f>
        <v>No Aplica</v>
      </c>
      <c r="AG20" s="65">
        <f>+VLOOKUP($P20,Parametros[[nombre]:[Columna1]],5,0)</f>
        <v>92</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77</v>
      </c>
    </row>
    <row r="21" spans="1:43" ht="67.5" x14ac:dyDescent="0.25">
      <c r="A21" s="52" t="str">
        <f t="shared" si="35"/>
        <v>GR 18|FILT:Prevalencia| MUES:Comuna|Tasa por 100 mil habitantes de violencia psicológica 2012-2020|Periodo 2012-2020|</v>
      </c>
      <c r="B21" s="71" t="e">
        <f ca="1">"https://analytics.zoho.com/open-view/2395394000006636567?ZOHO_CRITERIA=%22Femicidios%22.%22Codreg%22%3D"&amp;Estructura!$B$1</f>
        <v>#NAME?</v>
      </c>
      <c r="C21" s="38">
        <v>4</v>
      </c>
      <c r="D21" s="45" t="s">
        <v>13798</v>
      </c>
      <c r="E21" s="50" t="s">
        <v>13762</v>
      </c>
      <c r="F21" s="46" t="s">
        <v>13807</v>
      </c>
      <c r="G21" s="39" t="s">
        <v>1061</v>
      </c>
      <c r="H21" s="46"/>
      <c r="I21" s="37"/>
      <c r="J21" s="40" t="s">
        <v>13770</v>
      </c>
      <c r="K21" s="74"/>
      <c r="L21" s="53"/>
      <c r="M21" s="36" t="str">
        <f>"Tasa por 100 mil habitantes de Violencia Psicológica según Encuesta Nacional de Violencia Intrafamiliar por "&amp;J21&amp;" para el "&amp;O21</f>
        <v>Tasa por 100 mil habitantes de Violencia Psicológica según Encuesta Nacional de Violencia Intrafamiliar por Prevalencia Violencia Psicológica General Año para el Periodo 2012-2020</v>
      </c>
      <c r="N21" s="20" t="str">
        <f t="shared" si="0"/>
        <v>Chile</v>
      </c>
      <c r="O21" s="82"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según Encuesta Nacional de Violencia Intrafamiliar por Prevalencia Violencia Psicológica General Año para el Periodo 2012-2020</v>
      </c>
      <c r="T21" s="67" t="str">
        <f t="shared" si="4"/>
        <v>Tasa por 100 mil habitantes de Violencia Psicológica según Encuesta Nacional de Violencia Intrafamiliar por Prevalencia Violencia Psicológica General Año para el Periodo 2012-2020</v>
      </c>
      <c r="U21" s="68" t="str">
        <f t="shared" si="5"/>
        <v>Prevalencia: Prevalencia Violencia Psicológica General Año</v>
      </c>
      <c r="V21" s="35" t="s">
        <v>13803</v>
      </c>
      <c r="W21" s="21" t="e">
        <f t="shared" ca="1" si="30"/>
        <v>#NAME?</v>
      </c>
      <c r="X21" s="61" t="str">
        <f t="shared" si="22"/>
        <v>CHL</v>
      </c>
      <c r="Y21" s="20" t="s">
        <v>10690</v>
      </c>
      <c r="Z21"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AK21" si="47">+AF20</f>
        <v>No Aplica</v>
      </c>
      <c r="AG21" s="65">
        <f>+VLOOKUP($P21,Parametros[[nombre]:[Columna1]],5,0)</f>
        <v>92</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77</v>
      </c>
    </row>
    <row r="22" spans="1:43" ht="67.5" x14ac:dyDescent="0.25">
      <c r="A22" s="52" t="str">
        <f t="shared" si="35"/>
        <v>GR 19|FILT:Prevalencia| MUES:Periodo|Tasa por 100 mil habitantes de violencia psicológica 2012-2020|Periodo 2012-2020|</v>
      </c>
      <c r="B22" s="71" t="e">
        <f ca="1">"https://analytics.zoho.com/open-view/2395394000006709890?ZOHO_CRITERIA=%22Femicidios%22.%22Codreg%22%3D"&amp;Estructura!$B$1</f>
        <v>#NAME?</v>
      </c>
      <c r="C22" s="38">
        <v>4</v>
      </c>
      <c r="D22" s="45" t="s">
        <v>13799</v>
      </c>
      <c r="E22" s="50" t="s">
        <v>13762</v>
      </c>
      <c r="F22" s="46" t="s">
        <v>13807</v>
      </c>
      <c r="G22" s="39" t="s">
        <v>10450</v>
      </c>
      <c r="H22" s="39"/>
      <c r="I22" s="37"/>
      <c r="J22" s="40" t="s">
        <v>13770</v>
      </c>
      <c r="K22" s="74"/>
      <c r="L22" s="53"/>
      <c r="M22" s="36" t="str">
        <f>"Tasa por 100 mil habitantes de Violencia Psicológica según Encuesta Nacional de Violencia Intrafamiliar por "&amp;J22&amp;" para el "&amp;O22</f>
        <v>Tasa por 100 mil habitantes de Violencia Psicológica según Encuesta Nacional de Violencia Intrafamiliar por Prevalencia Violencia Psicológica General Año para el Periodo 2012-2020</v>
      </c>
      <c r="N22" s="20" t="str">
        <f t="shared" si="0"/>
        <v>Chile</v>
      </c>
      <c r="O22" s="82"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según Encuesta Nacional de Violencia Intrafamiliar por Prevalencia Violencia Psicológica General Año para el Periodo 2012-2020</v>
      </c>
      <c r="T22" s="67" t="str">
        <f t="shared" si="4"/>
        <v>Tasa por 100 mil habitantes de Violencia Psicológica según Encuesta Nacional de Violencia Intrafamiliar por Prevalencia Violencia Psicológica General Año para el Periodo 2012-2020</v>
      </c>
      <c r="U22" s="68" t="str">
        <f t="shared" si="5"/>
        <v>Prevalencia: Prevalencia Violencia Psicológica General Año</v>
      </c>
      <c r="V22" s="35" t="s">
        <v>13803</v>
      </c>
      <c r="W22" s="21" t="e">
        <f t="shared" ca="1" si="30"/>
        <v>#NAME?</v>
      </c>
      <c r="X22" s="61" t="str">
        <f t="shared" si="22"/>
        <v>CHL</v>
      </c>
      <c r="Y22" s="20" t="s">
        <v>10690</v>
      </c>
      <c r="Z22"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AK22" si="49">+AF21</f>
        <v>No Aplica</v>
      </c>
      <c r="AG22" s="65">
        <f>+VLOOKUP($P22,Parametros[[nombre]:[Columna1]],5,0)</f>
        <v>92</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77</v>
      </c>
    </row>
    <row r="23" spans="1:43" ht="45" x14ac:dyDescent="0.25">
      <c r="A23" s="52" t="str">
        <f t="shared" si="35"/>
        <v>GR 20|FILT:Periodo| MUES:Regiones|Tasa por 100 mil habitantes de violencia psicológica 2012-2020|Periodo 2012-2020|</v>
      </c>
      <c r="B23" s="71" t="e">
        <f ca="1">"https://analytics.zoho.com/open-view/2395394000006713064?ZOHO_CRITERIA=%22Femicidios%22.%22Codreg%22%3D"&amp;Estructura!$B$1</f>
        <v>#NAME?</v>
      </c>
      <c r="C23" s="38">
        <v>2</v>
      </c>
      <c r="D23" s="45" t="s">
        <v>13800</v>
      </c>
      <c r="E23" s="50" t="s">
        <v>10450</v>
      </c>
      <c r="F23" s="46" t="s">
        <v>13807</v>
      </c>
      <c r="G23" s="39" t="s">
        <v>10385</v>
      </c>
      <c r="H23" s="46"/>
      <c r="I23" s="37"/>
      <c r="J23" s="40" t="s">
        <v>8278</v>
      </c>
      <c r="K23" s="74"/>
      <c r="L23" s="53"/>
      <c r="M23" s="36" t="str">
        <f>"Tasa por 100 mil habitantes de Violencia Psicológica según Encuesta Nacional de Violencia Intrafamiliar por "&amp;J23&amp;" para el "&amp;O23</f>
        <v>Tasa por 100 mil habitantes de Violencia Psicológica según Encuesta Nacional de Violencia Intrafamiliar por Año para el Periodo 2012-2020</v>
      </c>
      <c r="N23" s="20" t="str">
        <f t="shared" si="0"/>
        <v>Chile</v>
      </c>
      <c r="O23" s="82"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según Encuesta Nacional de Violencia Intrafamiliar por Año para el Periodo 2012-2020</v>
      </c>
      <c r="T23" s="67" t="str">
        <f t="shared" si="4"/>
        <v>Tasa por 100 mil habitantes de Violencia Psicológica según Encuesta Nacional de Violencia Intrafamiliar por Año para el Periodo 2012-2020</v>
      </c>
      <c r="U23" s="68" t="e">
        <f>+E23&amp;": "&amp;#REF!</f>
        <v>#REF!</v>
      </c>
      <c r="V23" s="35" t="s">
        <v>13803</v>
      </c>
      <c r="W23" s="21" t="e">
        <f t="shared" ca="1" si="30"/>
        <v>#NAME?</v>
      </c>
      <c r="X23" s="61" t="str">
        <f t="shared" si="22"/>
        <v>CHL</v>
      </c>
      <c r="Y23" s="20" t="s">
        <v>10690</v>
      </c>
      <c r="Z23" s="35" t="e">
        <f>+""&amp;F23&amp;" por comuna en la región "&amp;#REF!&amp;" de acuerdo a los datos publicados por el "&amp;AL23&amp;" de Chile para el "&amp;O23</f>
        <v>#REF!</v>
      </c>
      <c r="AA23" s="64">
        <f t="shared" ref="AA23:AE23" si="50">+AA22</f>
        <v>44357</v>
      </c>
      <c r="AB23" s="61" t="str">
        <f t="shared" si="50"/>
        <v>Español</v>
      </c>
      <c r="AC23" s="61" t="str">
        <f t="shared" si="50"/>
        <v>Paula</v>
      </c>
      <c r="AD23" s="61" t="str">
        <f t="shared" si="50"/>
        <v>No Aplica</v>
      </c>
      <c r="AE23" s="61" t="str">
        <f t="shared" si="50"/>
        <v>No Aplica</v>
      </c>
      <c r="AF23" s="61" t="str">
        <f t="shared" ref="AF23:AK23" si="51">+AF22</f>
        <v>No Aplica</v>
      </c>
      <c r="AG23" s="65">
        <f>+VLOOKUP($P23,Parametros[[nombre]:[Columna1]],5,0)</f>
        <v>92</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77</v>
      </c>
    </row>
    <row r="24" spans="1:43" ht="67.5" x14ac:dyDescent="0.25">
      <c r="A24" s="52" t="str">
        <f t="shared" si="35"/>
        <v>GR 21|FILT:Periodo| MUES:Comuna|Tasa por 100 mil habitantes de violencia psicológica 2012-2020|Periodo 2012-2020|</v>
      </c>
      <c r="B24" s="71" t="e">
        <f ca="1">"https://analytics.zoho.com/open-view/2395394000006713110?ZOHO_CRITERIA=%22Femicidios%22.%22Codreg%22%3D"&amp;Estructura!$B$1</f>
        <v>#NAME?</v>
      </c>
      <c r="C24" s="38">
        <v>2</v>
      </c>
      <c r="D24" s="45" t="s">
        <v>13801</v>
      </c>
      <c r="E24" s="50" t="s">
        <v>10450</v>
      </c>
      <c r="F24" s="46" t="s">
        <v>13807</v>
      </c>
      <c r="G24" s="39" t="s">
        <v>1061</v>
      </c>
      <c r="H24" s="39"/>
      <c r="I24" s="37"/>
      <c r="J24" s="40" t="s">
        <v>8278</v>
      </c>
      <c r="K24" s="74"/>
      <c r="L24" s="53"/>
      <c r="M24" s="36" t="str">
        <f>"Tasa por 100 mil habitantes de Violencia Psicológica según Encuesta Nacional de Violencia Intrafamiliar con "&amp;J24&amp;" como indicador de periodo para el "&amp;O24</f>
        <v>Tasa por 100 mil habitantes de Violencia Psicológica según Encuesta Nacional de Violencia Intrafamiliar con Año como indicador de periodo para el Periodo 2012-2020</v>
      </c>
      <c r="N24" s="20" t="str">
        <f t="shared" si="0"/>
        <v>Chile</v>
      </c>
      <c r="O24" s="82"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según Encuesta Nacional de Violencia Intrafamiliar con Año como indicador de periodo para el Periodo 2012-2020</v>
      </c>
      <c r="T24" s="67" t="str">
        <f t="shared" si="4"/>
        <v>Tasa por 100 mil habitantes de Violencia Psicológica según Encuesta Nacional de Violencia Intrafamiliar con Año como indicador de periodo para el Periodo 2012-2020</v>
      </c>
      <c r="U24" s="68" t="str">
        <f t="shared" si="5"/>
        <v>Periodo: Año</v>
      </c>
      <c r="V24" s="35" t="s">
        <v>13803</v>
      </c>
      <c r="W24" s="21" t="e">
        <f t="shared" ca="1" si="30"/>
        <v>#NAME?</v>
      </c>
      <c r="X24" s="61" t="str">
        <f t="shared" si="22"/>
        <v>CHL</v>
      </c>
      <c r="Y24" s="20" t="s">
        <v>10690</v>
      </c>
      <c r="Z24" s="35" t="str">
        <f t="shared" si="6"/>
        <v>Tasa por 100 mil habitantes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AK24" si="53">+AF23</f>
        <v>No Aplica</v>
      </c>
      <c r="AG24" s="65">
        <f>+VLOOKUP($P24,Parametros[[nombre]:[Columna1]],5,0)</f>
        <v>92</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77</v>
      </c>
    </row>
    <row r="25" spans="1:43" ht="67.5" x14ac:dyDescent="0.25">
      <c r="A25" s="52" t="str">
        <f>+D25&amp;"|FILT:"&amp;E25&amp;"| MUES:"&amp;G25&amp;"|"&amp;F25&amp;"|"&amp;O25&amp;"|"&amp;H25</f>
        <v>GR 22|FILT:Periodo| MUES:Prevalencia|Tasa por 100 mil habitantes de violencia psicológica 2012-2020|Periodo 2012-2020|</v>
      </c>
      <c r="B25" s="73" t="s">
        <v>13758</v>
      </c>
      <c r="C25" s="38">
        <v>2</v>
      </c>
      <c r="D25" s="45" t="s">
        <v>13802</v>
      </c>
      <c r="E25" s="50" t="s">
        <v>10450</v>
      </c>
      <c r="F25" s="46" t="s">
        <v>13807</v>
      </c>
      <c r="G25" s="39" t="s">
        <v>13762</v>
      </c>
      <c r="H25" s="39"/>
      <c r="I25" s="41"/>
      <c r="J25" s="40" t="s">
        <v>8278</v>
      </c>
      <c r="K25" s="74"/>
      <c r="L25" s="53"/>
      <c r="M25" s="36" t="str">
        <f>"Tasa por 100 mil habitantes de Violencia Psicológica según Encuesta Nacional de Violencia Intrafamiliar con "&amp;J23&amp;" como indicador de periodo para el "&amp;O25</f>
        <v>Tasa por 100 mil habitantes de Violencia Psicológica según Encuesta Nacional de Violencia Intrafamiliar con Año como indicador de periodo para el Periodo 2012-2020</v>
      </c>
      <c r="N25" s="20" t="str">
        <f t="shared" si="0"/>
        <v>Chile</v>
      </c>
      <c r="O25" s="82"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según Encuesta Nacional de Violencia Intrafamiliar con Año como indicador de periodo para el Periodo 2012-2020</v>
      </c>
      <c r="T25" s="67" t="str">
        <f t="shared" si="4"/>
        <v>Tasa por 100 mil habitantes de Violencia Psicológica según Encuesta Nacional de Violencia Intrafamiliar con Año como indicador de periodo para el Periodo 2012-2020</v>
      </c>
      <c r="U25" s="68" t="str">
        <f>+E25&amp;": "&amp;J23</f>
        <v>Periodo: Año</v>
      </c>
      <c r="V25" s="35" t="s">
        <v>13803</v>
      </c>
      <c r="W25" s="21" t="str">
        <f t="shared" si="30"/>
        <v>https://analytics.zoho.com/open-view/2395394000006706890</v>
      </c>
      <c r="X25" s="61" t="str">
        <f t="shared" si="22"/>
        <v>CHL</v>
      </c>
      <c r="Y25" s="20" t="s">
        <v>10690</v>
      </c>
      <c r="Z25" s="35" t="str">
        <f>+""&amp;F25&amp;" por comuna en la región "&amp;J23&amp;" de acuerdo a los datos publicados por el "&amp;AL25&amp;" de Chile para el "&amp;O25</f>
        <v>Tasa por 100 mil habitantes de violencia psicológica 2012-2020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K25" si="55">+AF24</f>
        <v>No Aplica</v>
      </c>
      <c r="AG25" s="65">
        <f>+VLOOKUP($P25,Parametros[[nombre]:[Columna1]],5,0)</f>
        <v>92</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77</v>
      </c>
    </row>
    <row r="26" spans="1:43" ht="67.5" x14ac:dyDescent="0.25">
      <c r="A26" s="52" t="str">
        <f>+D26&amp;"|FILT:"&amp;E26&amp;"| MUES:"&amp;G26&amp;"|"&amp;F26&amp;"|"&amp;O26&amp;"|"&amp;H26</f>
        <v>II 01|FILT:Región| MUES:Comuna-Prevalencia-Periodo|Tasa por 100 mil habitantes de violencia psicológica 2020|Año 2020|</v>
      </c>
      <c r="B26" s="73" t="s">
        <v>13758</v>
      </c>
      <c r="C26" s="87">
        <v>16</v>
      </c>
      <c r="D26" s="84" t="s">
        <v>13729</v>
      </c>
      <c r="E26" s="85" t="s">
        <v>754</v>
      </c>
      <c r="F26" s="46" t="s">
        <v>13806</v>
      </c>
      <c r="G26" s="86" t="s">
        <v>13808</v>
      </c>
      <c r="H26" s="39"/>
      <c r="I26" s="41"/>
      <c r="J26" s="40" t="s">
        <v>795</v>
      </c>
      <c r="K26" s="74"/>
      <c r="L26" s="53"/>
      <c r="M26" s="36" t="str">
        <f t="shared" ref="M26:M28" si="56">"Tasa por 100 mil habitantes de Violencia Psicológica según Encuesta Nacional de Violencia Intrafamiliar con "&amp;J24&amp;" como indicador de periodo para el "&amp;O26</f>
        <v>Tasa por 100 mil habitantes de Violencia Psicológica según Encuesta Nacional de Violencia Intrafamiliar con Año como indicador de periodo para el Año 2020</v>
      </c>
      <c r="N26" s="20" t="str">
        <f t="shared" si="0"/>
        <v>Tarapacá</v>
      </c>
      <c r="O26" s="82"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habitantes de Violencia Psicológica según Encuesta Nacional de Violencia Intrafamiliar con Año como indicador de periodo para el Año 2020</v>
      </c>
      <c r="T26" s="67" t="str">
        <f t="shared" si="4"/>
        <v>Tasa por 100 mil habitantes de Violencia Psicológica según Encuesta Nacional de Violencia Intrafamiliar con Año como indicador de periodo para el Año 2020</v>
      </c>
      <c r="U26" s="68" t="str">
        <f t="shared" ref="U26:U28" si="59">+E26&amp;": "&amp;J24</f>
        <v>Región: Año</v>
      </c>
      <c r="V26" s="35" t="s">
        <v>13803</v>
      </c>
      <c r="W26" s="21" t="str">
        <f t="shared" ref="W26:W28" si="60">HYPERLINK(B26,B26)</f>
        <v>https://analytics.zoho.com/open-view/2395394000006706890</v>
      </c>
      <c r="X26" s="61" t="str">
        <f t="shared" si="22"/>
        <v>CHL</v>
      </c>
      <c r="Y26" s="20" t="s">
        <v>10690</v>
      </c>
      <c r="Z26" s="35" t="str">
        <f t="shared" ref="Z26:Z28" si="61">+""&amp;F26&amp;" por comuna en la región "&amp;J24&amp;" de acuerdo a los datos publicados por el "&amp;AL26&amp;" de Chile para el "&amp;O26</f>
        <v>Tasa por 100 mil habitantes de violencia psicológica 2020 por comuna en la región Año de acuerdo a los datos publicados por el Centro de Estudios y Análisis del Delito de Chile para el Año 2020</v>
      </c>
      <c r="AA26" s="64">
        <f t="shared" ref="AA26:AF26" si="62">+AA25</f>
        <v>44357</v>
      </c>
      <c r="AB26" s="61" t="str">
        <f t="shared" si="62"/>
        <v>Español</v>
      </c>
      <c r="AC26" s="61" t="str">
        <f t="shared" si="62"/>
        <v>Paula</v>
      </c>
      <c r="AD26" s="61" t="str">
        <f t="shared" si="62"/>
        <v>No Aplica</v>
      </c>
      <c r="AE26" s="61" t="str">
        <f t="shared" si="62"/>
        <v>No Aplica</v>
      </c>
      <c r="AF26" s="61" t="str">
        <f t="shared" si="62"/>
        <v>No Aplica</v>
      </c>
      <c r="AG26" s="65">
        <f>+VLOOKUP($P26,Parametros[[nombre]:[Columna1]],5,0)</f>
        <v>92</v>
      </c>
      <c r="AH26" s="65">
        <f t="shared" si="24"/>
        <v>1</v>
      </c>
      <c r="AI26" s="65">
        <f>+VLOOKUP($N26,Territorio[[nombre]:[Columna1]],7,0)</f>
        <v>252</v>
      </c>
      <c r="AJ26" s="65">
        <f>+VLOOKUP(O26,Temporalidad[[nombre]:[Columna1]],7,0)</f>
        <v>31</v>
      </c>
      <c r="AK26" s="65">
        <f>+VLOOKUP(LEFT($D26,2),Tipo_Gráfico[[id2]:[Tipo Gráfico]],3,0)</f>
        <v>3</v>
      </c>
      <c r="AL26" s="35" t="str">
        <f t="shared" ref="AL26:AL28" si="63">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77</v>
      </c>
    </row>
    <row r="27" spans="1:43" ht="67.5" x14ac:dyDescent="0.25">
      <c r="A27" s="52" t="str">
        <f>+D27&amp;"|FILT:"&amp;E27&amp;"| MUES:"&amp;G27&amp;"|"&amp;F27&amp;"|"&amp;O27&amp;"|"&amp;H27</f>
        <v>II 02|FILT:Prevalencia| MUES:Región-Comuna-Periodo|Tasa por 100 mil habitantes de violencia psicológica 2020|Año 2020|</v>
      </c>
      <c r="B27" s="73" t="s">
        <v>13758</v>
      </c>
      <c r="C27" s="87">
        <v>4</v>
      </c>
      <c r="D27" s="84" t="s">
        <v>13809</v>
      </c>
      <c r="E27" s="85" t="s">
        <v>13762</v>
      </c>
      <c r="F27" s="46" t="s">
        <v>13806</v>
      </c>
      <c r="G27" s="86" t="s">
        <v>13810</v>
      </c>
      <c r="H27" s="39"/>
      <c r="I27" s="41"/>
      <c r="J27" s="40" t="s">
        <v>13770</v>
      </c>
      <c r="K27" s="74"/>
      <c r="L27" s="53"/>
      <c r="M27" s="36" t="str">
        <f t="shared" si="56"/>
        <v>Tasa por 100 mil habitantes de Violencia Psicológica según Encuesta Nacional de Violencia Intrafamiliar con Año como indicador de periodo para el Año 2020</v>
      </c>
      <c r="N27" s="20" t="str">
        <f t="shared" si="0"/>
        <v>Chile</v>
      </c>
      <c r="O27" s="82" t="s">
        <v>8309</v>
      </c>
      <c r="P27" s="20" t="str">
        <f t="shared" si="8"/>
        <v>Tasa</v>
      </c>
      <c r="Q27" s="28">
        <f>+IF($E27="PRODUCTO",VLOOKUP(J25,#REF!,9,0)&amp;"000",IF($E27="CATEGORÍA",VLOOKUP(J25,#REF!,7,0),$Q$1))</f>
        <v>270103001</v>
      </c>
      <c r="R27" s="20" t="str">
        <f t="shared" si="57"/>
        <v>tasa por 100 mil habitantes</v>
      </c>
      <c r="S27" s="35" t="str">
        <f t="shared" si="58"/>
        <v>Tasa por 100 mil habitantes de Violencia Psicológica según Encuesta Nacional de Violencia Intrafamiliar con Año como indicador de periodo para el Año 2020</v>
      </c>
      <c r="T27" s="67" t="str">
        <f t="shared" si="4"/>
        <v>Tasa por 100 mil habitantes de Violencia Psicológica según Encuesta Nacional de Violencia Intrafamiliar con Año como indicador de periodo para el Año 2020</v>
      </c>
      <c r="U27" s="68" t="str">
        <f t="shared" si="59"/>
        <v>Prevalencia: Año</v>
      </c>
      <c r="V27" s="35" t="s">
        <v>13803</v>
      </c>
      <c r="W27" s="21" t="str">
        <f t="shared" si="60"/>
        <v>https://analytics.zoho.com/open-view/2395394000006706890</v>
      </c>
      <c r="X27" s="61" t="str">
        <f t="shared" si="22"/>
        <v>CHL</v>
      </c>
      <c r="Y27" s="20" t="s">
        <v>10690</v>
      </c>
      <c r="Z27" s="35" t="str">
        <f t="shared" si="61"/>
        <v>Tasa por 100 mil habitantes de violencia psicológica 2020 por comuna en la región Año de acuerdo a los datos publicados por el Centro de Estudios y Análisis del Delito de Chile para el Año 2020</v>
      </c>
      <c r="AA27" s="64">
        <f t="shared" ref="AA27:AF27" si="64">+AA26</f>
        <v>44357</v>
      </c>
      <c r="AB27" s="61" t="str">
        <f t="shared" si="64"/>
        <v>Español</v>
      </c>
      <c r="AC27" s="61" t="str">
        <f t="shared" si="64"/>
        <v>Paula</v>
      </c>
      <c r="AD27" s="61" t="str">
        <f t="shared" si="64"/>
        <v>No Aplica</v>
      </c>
      <c r="AE27" s="61" t="str">
        <f t="shared" si="64"/>
        <v>No Aplica</v>
      </c>
      <c r="AF27" s="61" t="str">
        <f t="shared" si="64"/>
        <v>No Aplica</v>
      </c>
      <c r="AG27" s="65">
        <f>+VLOOKUP($P27,Parametros[[nombre]:[Columna1]],5,0)</f>
        <v>92</v>
      </c>
      <c r="AH27" s="65">
        <f t="shared" si="24"/>
        <v>1</v>
      </c>
      <c r="AI27" s="65">
        <f>+VLOOKUP($N27,Territorio[[nombre]:[Columna1]],7,0)</f>
        <v>38</v>
      </c>
      <c r="AJ27" s="65">
        <f>+VLOOKUP(O27,Temporalidad[[nombre]:[Columna1]],7,0)</f>
        <v>31</v>
      </c>
      <c r="AK27" s="65">
        <f>+VLOOKUP(LEFT($D27,2),Tipo_Gráfico[[id2]:[Tipo Gráfico]],3,0)</f>
        <v>3</v>
      </c>
      <c r="AL27" s="35" t="str">
        <f t="shared" si="63"/>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77</v>
      </c>
    </row>
    <row r="28" spans="1:43" ht="67.5" x14ac:dyDescent="0.25">
      <c r="A28" s="52" t="str">
        <f>+D28&amp;"|FILT:"&amp;E28&amp;"| MUES:"&amp;G28&amp;"|"&amp;F28&amp;"|"&amp;O28&amp;"|"&amp;H28</f>
        <v>II 03|FILT:Periodo| MUES:Región-Comuna-Prevalencia|Tasa por 100 mil habitantes de violencia psicológica 2020|Año 2020|</v>
      </c>
      <c r="B28" s="73" t="s">
        <v>13758</v>
      </c>
      <c r="C28" s="87">
        <v>2</v>
      </c>
      <c r="D28" s="84" t="s">
        <v>13812</v>
      </c>
      <c r="E28" s="85" t="s">
        <v>10450</v>
      </c>
      <c r="F28" s="46" t="s">
        <v>13806</v>
      </c>
      <c r="G28" s="86" t="s">
        <v>13811</v>
      </c>
      <c r="H28" s="39"/>
      <c r="I28" s="41"/>
      <c r="J28" s="40" t="s">
        <v>8278</v>
      </c>
      <c r="K28" s="74"/>
      <c r="L28" s="53"/>
      <c r="M28" s="36" t="str">
        <f t="shared" si="56"/>
        <v>Tasa por 100 mil habitantes de Violencia Psicológica según Encuesta Nacional de Violencia Intrafamiliar con Tarapacá como indicador de periodo para el Año 2020</v>
      </c>
      <c r="N28" s="20" t="str">
        <f t="shared" si="0"/>
        <v>Chile</v>
      </c>
      <c r="O28" s="82" t="s">
        <v>8309</v>
      </c>
      <c r="P28" s="20" t="str">
        <f t="shared" si="8"/>
        <v>Tasa</v>
      </c>
      <c r="Q28" s="28">
        <f>+IF($E28="PRODUCTO",VLOOKUP(J26,#REF!,9,0)&amp;"000",IF($E28="CATEGORÍA",VLOOKUP(J26,#REF!,7,0),$Q$1))</f>
        <v>270103001</v>
      </c>
      <c r="R28" s="20" t="str">
        <f t="shared" si="57"/>
        <v>tasa por 100 mil habitantes</v>
      </c>
      <c r="S28" s="35" t="str">
        <f t="shared" si="58"/>
        <v>Tasa por 100 mil habitantes de Violencia Psicológica según Encuesta Nacional de Violencia Intrafamiliar con Tarapacá como indicador de periodo para el Año 2020</v>
      </c>
      <c r="T28" s="67" t="str">
        <f t="shared" si="4"/>
        <v>Tasa por 100 mil habitantes de Violencia Psicológica según Encuesta Nacional de Violencia Intrafamiliar con Tarapacá como indicador de periodo para el Año 2020</v>
      </c>
      <c r="U28" s="68" t="str">
        <f t="shared" si="59"/>
        <v>Periodo: Tarapacá</v>
      </c>
      <c r="V28" s="35" t="s">
        <v>13803</v>
      </c>
      <c r="W28" s="21" t="str">
        <f t="shared" si="60"/>
        <v>https://analytics.zoho.com/open-view/2395394000006706890</v>
      </c>
      <c r="X28" s="61" t="str">
        <f t="shared" si="22"/>
        <v>CHL</v>
      </c>
      <c r="Y28" s="20" t="s">
        <v>10690</v>
      </c>
      <c r="Z28" s="35" t="str">
        <f t="shared" si="61"/>
        <v>Tasa por 100 mil habitantes de violencia psicológica 2020 por comuna en la región Tarapacá de acuerdo a los datos publicados por el Centro de Estudios y Análisis del Delito de Chile para el Año 2020</v>
      </c>
      <c r="AA28" s="64">
        <f t="shared" ref="AA28:AF28" si="65">+AA27</f>
        <v>44357</v>
      </c>
      <c r="AB28" s="61" t="str">
        <f t="shared" si="65"/>
        <v>Español</v>
      </c>
      <c r="AC28" s="61" t="str">
        <f t="shared" si="65"/>
        <v>Paula</v>
      </c>
      <c r="AD28" s="61" t="str">
        <f t="shared" si="65"/>
        <v>No Aplica</v>
      </c>
      <c r="AE28" s="61" t="str">
        <f t="shared" si="65"/>
        <v>No Aplica</v>
      </c>
      <c r="AF28" s="61" t="str">
        <f t="shared" si="65"/>
        <v>No Aplica</v>
      </c>
      <c r="AG28" s="65">
        <f>+VLOOKUP($P28,Parametros[[nombre]:[Columna1]],5,0)</f>
        <v>92</v>
      </c>
      <c r="AH28" s="65">
        <f t="shared" si="24"/>
        <v>1</v>
      </c>
      <c r="AI28" s="65">
        <f>+VLOOKUP($N28,Territorio[[nombre]:[Columna1]],7,0)</f>
        <v>38</v>
      </c>
      <c r="AJ28" s="65">
        <f>+VLOOKUP(O28,Temporalidad[[nombre]:[Columna1]],7,0)</f>
        <v>31</v>
      </c>
      <c r="AK28" s="65">
        <f>+VLOOKUP(LEFT($D28,2),Tipo_Gráfico[[id2]:[Tipo Gráfico]],3,0)</f>
        <v>3</v>
      </c>
      <c r="AL28" s="35" t="str">
        <f t="shared" si="63"/>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77</v>
      </c>
    </row>
    <row r="29" spans="1:43" ht="78.75" x14ac:dyDescent="0.25">
      <c r="A29" s="52" t="str">
        <f>+D29&amp;"|FILT:"&amp;E29&amp;"| MUES:"&amp;G29&amp;"|"&amp;F29&amp;"|"&amp;O29&amp;"|"&amp;H29</f>
        <v>II 04|FILT:Región| MUES:Comuna-Prevalencia-Periodo|Tasa por 100 mil habitantes de violencia psicológica 2012-2020|Periodo 2012-2020|</v>
      </c>
      <c r="B29" s="73" t="s">
        <v>13758</v>
      </c>
      <c r="C29" s="87">
        <v>16</v>
      </c>
      <c r="D29" s="84" t="s">
        <v>13813</v>
      </c>
      <c r="E29" s="85" t="s">
        <v>754</v>
      </c>
      <c r="F29" s="46" t="s">
        <v>13807</v>
      </c>
      <c r="G29" s="86" t="s">
        <v>13808</v>
      </c>
      <c r="H29" s="39"/>
      <c r="I29" s="41"/>
      <c r="J29" s="40" t="s">
        <v>795</v>
      </c>
      <c r="K29" s="74"/>
      <c r="L29" s="53"/>
      <c r="M29" s="36" t="str">
        <f t="shared" ref="M29:M31" si="66">"Tasa por 100 mil habitantes de Violencia Psicológica según Encuesta Nacional de Violencia Intrafamiliar con "&amp;J27&amp;" como indicador de periodo para el "&amp;O29</f>
        <v>Tasa por 100 mil habitantes de Violencia Psicológica según Encuesta Nacional de Violencia Intrafamiliar con Prevalencia Violencia Psicológica General Año como indicador de periodo para el Periodo 2012-2020</v>
      </c>
      <c r="N29" s="20" t="str">
        <f t="shared" si="0"/>
        <v>Tarapacá</v>
      </c>
      <c r="O29" s="82" t="s">
        <v>10449</v>
      </c>
      <c r="P29" s="20" t="str">
        <f t="shared" si="8"/>
        <v>Tasa</v>
      </c>
      <c r="Q29" s="28">
        <f>+IF($E29="PRODUCTO",VLOOKUP(J27,#REF!,9,0)&amp;"000",IF($E29="CATEGORÍA",VLOOKUP(J27,#REF!,7,0),$Q$1))</f>
        <v>270103001</v>
      </c>
      <c r="R29" s="20" t="str">
        <f t="shared" ref="R29:R31" si="67">R28</f>
        <v>tasa por 100 mil habitantes</v>
      </c>
      <c r="S29" s="35" t="str">
        <f t="shared" ref="S29:S31" si="68">+M29</f>
        <v>Tasa por 100 mil habitantes de Violencia Psicológica según Encuesta Nacional de Violencia Intrafamiliar con Prevalencia Violencia Psicológica General Año como indicador de periodo para el Periodo 2012-2020</v>
      </c>
      <c r="T29" s="67" t="str">
        <f t="shared" si="4"/>
        <v>Tasa por 100 mil habitantes de Violencia Psicológica según Encuesta Nacional de Violencia Intrafamiliar con Prevalencia Violencia Psicológica General Año como indicador de periodo para el Periodo 2012-2020</v>
      </c>
      <c r="U29" s="68" t="str">
        <f t="shared" ref="U29:U31" si="69">+E29&amp;": "&amp;J27</f>
        <v>Región: Prevalencia Violencia Psicológica General Año</v>
      </c>
      <c r="V29" s="35" t="s">
        <v>13803</v>
      </c>
      <c r="W29" s="21" t="str">
        <f t="shared" ref="W29:W31" si="70">HYPERLINK(B29,B29)</f>
        <v>https://analytics.zoho.com/open-view/2395394000006706890</v>
      </c>
      <c r="X29" s="61" t="str">
        <f t="shared" si="22"/>
        <v>CHL</v>
      </c>
      <c r="Y29" s="20" t="s">
        <v>10690</v>
      </c>
      <c r="Z29" s="35" t="str">
        <f t="shared" ref="Z29:Z31" si="71">+""&amp;F29&amp;" por comuna en la región "&amp;J27&amp;" de acuerdo a los datos publicados por el "&amp;AL29&amp;" de Chile para el "&amp;O29</f>
        <v>Tasa por 100 mil habitantes de violencia psicológica 2012-2020 por comuna en la región Prevalencia Violencia Psicológica General Año de acuerdo a los datos publicados por el Centro de Estudios y Análisis del Delito de Chile para el Periodo 2012-2020</v>
      </c>
      <c r="AA29" s="64">
        <f t="shared" ref="AA29:AF29" si="72">+AA28</f>
        <v>44357</v>
      </c>
      <c r="AB29" s="61" t="str">
        <f t="shared" si="72"/>
        <v>Español</v>
      </c>
      <c r="AC29" s="61" t="str">
        <f t="shared" si="72"/>
        <v>Paula</v>
      </c>
      <c r="AD29" s="61" t="str">
        <f t="shared" si="72"/>
        <v>No Aplica</v>
      </c>
      <c r="AE29" s="61" t="str">
        <f t="shared" si="72"/>
        <v>No Aplica</v>
      </c>
      <c r="AF29" s="61" t="str">
        <f t="shared" si="72"/>
        <v>No Aplica</v>
      </c>
      <c r="AG29" s="65">
        <f>+VLOOKUP($P29,Parametros[[nombre]:[Columna1]],5,0)</f>
        <v>92</v>
      </c>
      <c r="AH29" s="65">
        <f t="shared" si="24"/>
        <v>1</v>
      </c>
      <c r="AI29" s="65">
        <f>+VLOOKUP($N29,Territorio[[nombre]:[Columna1]],7,0)</f>
        <v>252</v>
      </c>
      <c r="AJ29" s="65">
        <f>+VLOOKUP(O29,Temporalidad[[nombre]:[Columna1]],7,0)</f>
        <v>1757</v>
      </c>
      <c r="AK29" s="65">
        <f>+VLOOKUP(LEFT($D29,2),Tipo_Gráfico[[id2]:[Tipo Gráfico]],3,0)</f>
        <v>3</v>
      </c>
      <c r="AL29" s="35" t="str">
        <f t="shared" ref="AL29:AL31" si="73">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77</v>
      </c>
    </row>
    <row r="30" spans="1:43" ht="67.5" x14ac:dyDescent="0.25">
      <c r="A30" s="52" t="str">
        <f>+D30&amp;"|FILT:"&amp;E30&amp;"| MUES:"&amp;G30&amp;"|"&amp;F30&amp;"|"&amp;O30&amp;"|"&amp;H30</f>
        <v>II 05|FILT:Prevalencia| MUES:Región-Comuna-Periodo|Tasa por 100 mil habitantes de violencia psicológica 2012-2020|Periodo 2012-2020|</v>
      </c>
      <c r="B30" s="73" t="s">
        <v>13758</v>
      </c>
      <c r="C30" s="87">
        <v>4</v>
      </c>
      <c r="D30" s="84" t="s">
        <v>13814</v>
      </c>
      <c r="E30" s="85" t="s">
        <v>13762</v>
      </c>
      <c r="F30" s="46" t="s">
        <v>13807</v>
      </c>
      <c r="G30" s="86" t="s">
        <v>13810</v>
      </c>
      <c r="H30" s="39"/>
      <c r="I30" s="41"/>
      <c r="J30" s="40" t="s">
        <v>13770</v>
      </c>
      <c r="K30" s="74"/>
      <c r="L30" s="53"/>
      <c r="M30" s="36" t="str">
        <f t="shared" si="66"/>
        <v>Tasa por 100 mil habitantes de Violencia Psicológica según Encuesta Nacional de Violencia Intrafamiliar con Año como indicador de periodo para el Periodo 2012-2020</v>
      </c>
      <c r="N30" s="20" t="str">
        <f t="shared" si="0"/>
        <v>Chile</v>
      </c>
      <c r="O30" s="82" t="s">
        <v>10449</v>
      </c>
      <c r="P30" s="20" t="str">
        <f t="shared" si="8"/>
        <v>Tasa</v>
      </c>
      <c r="Q30" s="28">
        <f>+IF($E30="PRODUCTO",VLOOKUP(J28,#REF!,9,0)&amp;"000",IF($E30="CATEGORÍA",VLOOKUP(J28,#REF!,7,0),$Q$1))</f>
        <v>270103001</v>
      </c>
      <c r="R30" s="20" t="str">
        <f t="shared" si="67"/>
        <v>tasa por 100 mil habitantes</v>
      </c>
      <c r="S30" s="35" t="str">
        <f t="shared" si="68"/>
        <v>Tasa por 100 mil habitantes de Violencia Psicológica según Encuesta Nacional de Violencia Intrafamiliar con Año como indicador de periodo para el Periodo 2012-2020</v>
      </c>
      <c r="T30" s="67" t="str">
        <f t="shared" si="4"/>
        <v>Tasa por 100 mil habitantes de Violencia Psicológica según Encuesta Nacional de Violencia Intrafamiliar con Año como indicador de periodo para el Periodo 2012-2020</v>
      </c>
      <c r="U30" s="68" t="str">
        <f t="shared" si="69"/>
        <v>Prevalencia: Año</v>
      </c>
      <c r="V30" s="35" t="s">
        <v>13803</v>
      </c>
      <c r="W30" s="21" t="str">
        <f t="shared" si="70"/>
        <v>https://analytics.zoho.com/open-view/2395394000006706890</v>
      </c>
      <c r="X30" s="61" t="str">
        <f t="shared" si="22"/>
        <v>CHL</v>
      </c>
      <c r="Y30" s="20" t="s">
        <v>10690</v>
      </c>
      <c r="Z30" s="35" t="str">
        <f t="shared" si="71"/>
        <v>Tasa por 100 mil habitantes de violencia psicológica 2012-2020 por comuna en la región Año de acuerdo a los datos publicados por el Centro de Estudios y Análisis del Delito de Chile para el Periodo 2012-2020</v>
      </c>
      <c r="AA30" s="64">
        <f t="shared" ref="AA30:AF30" si="74">+AA29</f>
        <v>44357</v>
      </c>
      <c r="AB30" s="61" t="str">
        <f t="shared" si="74"/>
        <v>Español</v>
      </c>
      <c r="AC30" s="61" t="str">
        <f t="shared" si="74"/>
        <v>Paula</v>
      </c>
      <c r="AD30" s="61" t="str">
        <f t="shared" si="74"/>
        <v>No Aplica</v>
      </c>
      <c r="AE30" s="61" t="str">
        <f t="shared" si="74"/>
        <v>No Aplica</v>
      </c>
      <c r="AF30" s="61" t="str">
        <f t="shared" si="74"/>
        <v>No Aplica</v>
      </c>
      <c r="AG30" s="65">
        <f>+VLOOKUP($P30,Parametros[[nombre]:[Columna1]],5,0)</f>
        <v>92</v>
      </c>
      <c r="AH30" s="65">
        <f t="shared" si="24"/>
        <v>1</v>
      </c>
      <c r="AI30" s="65">
        <f>+VLOOKUP($N30,Territorio[[nombre]:[Columna1]],7,0)</f>
        <v>38</v>
      </c>
      <c r="AJ30" s="65">
        <f>+VLOOKUP(O30,Temporalidad[[nombre]:[Columna1]],7,0)</f>
        <v>1757</v>
      </c>
      <c r="AK30" s="65">
        <f>+VLOOKUP(LEFT($D30,2),Tipo_Gráfico[[id2]:[Tipo Gráfico]],3,0)</f>
        <v>3</v>
      </c>
      <c r="AL30" s="35" t="str">
        <f t="shared" si="73"/>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77</v>
      </c>
    </row>
    <row r="31" spans="1:43" ht="67.5" x14ac:dyDescent="0.25">
      <c r="A31" s="52" t="str">
        <f>+D31&amp;"|FILT:"&amp;E31&amp;"| MUES:"&amp;G31&amp;"|"&amp;F31&amp;"|"&amp;O31&amp;"|"&amp;H31</f>
        <v>II 06|FILT:Periodo| MUES:Región-Comuna-Prevalencia|Tasa por 100 mil habitantes de violencia psicológica 2012-2020|Periodo 2012-2020|</v>
      </c>
      <c r="B31" s="73" t="s">
        <v>13758</v>
      </c>
      <c r="C31" s="87">
        <v>2</v>
      </c>
      <c r="D31" s="84" t="s">
        <v>13815</v>
      </c>
      <c r="E31" s="85" t="s">
        <v>10450</v>
      </c>
      <c r="F31" s="46" t="s">
        <v>13807</v>
      </c>
      <c r="G31" s="86" t="s">
        <v>13811</v>
      </c>
      <c r="H31" s="39"/>
      <c r="I31" s="41"/>
      <c r="J31" s="40" t="s">
        <v>8278</v>
      </c>
      <c r="K31" s="74"/>
      <c r="L31" s="53"/>
      <c r="M31" s="36" t="str">
        <f t="shared" si="66"/>
        <v>Tasa por 100 mil habitantes de Violencia Psicológica según Encuesta Nacional de Violencia Intrafamiliar con Tarapacá como indicador de periodo para el Periodo 2012-2020</v>
      </c>
      <c r="N31" s="20" t="str">
        <f t="shared" si="0"/>
        <v>Chile</v>
      </c>
      <c r="O31" s="82" t="s">
        <v>10449</v>
      </c>
      <c r="P31" s="20" t="str">
        <f t="shared" si="8"/>
        <v>Tasa</v>
      </c>
      <c r="Q31" s="28">
        <f>+IF($E31="PRODUCTO",VLOOKUP(J29,#REF!,9,0)&amp;"000",IF($E31="CATEGORÍA",VLOOKUP(J29,#REF!,7,0),$Q$1))</f>
        <v>270103001</v>
      </c>
      <c r="R31" s="20" t="str">
        <f t="shared" si="67"/>
        <v>tasa por 100 mil habitantes</v>
      </c>
      <c r="S31" s="35" t="str">
        <f t="shared" si="68"/>
        <v>Tasa por 100 mil habitantes de Violencia Psicológica según Encuesta Nacional de Violencia Intrafamiliar con Tarapacá como indicador de periodo para el Periodo 2012-2020</v>
      </c>
      <c r="T31" s="67" t="str">
        <f t="shared" si="4"/>
        <v>Tasa por 100 mil habitantes de Violencia Psicológica según Encuesta Nacional de Violencia Intrafamiliar con Tarapacá como indicador de periodo para el Periodo 2012-2020</v>
      </c>
      <c r="U31" s="68" t="str">
        <f t="shared" si="69"/>
        <v>Periodo: Tarapacá</v>
      </c>
      <c r="V31" s="35" t="s">
        <v>13803</v>
      </c>
      <c r="W31" s="21" t="str">
        <f t="shared" si="70"/>
        <v>https://analytics.zoho.com/open-view/2395394000006706890</v>
      </c>
      <c r="X31" s="61" t="str">
        <f t="shared" si="22"/>
        <v>CHL</v>
      </c>
      <c r="Y31" s="20" t="s">
        <v>10690</v>
      </c>
      <c r="Z31" s="35" t="str">
        <f t="shared" si="71"/>
        <v>Tasa por 100 mil habitantes de violencia psicológica 2012-2020 por comuna en la región Tarapacá de acuerdo a los datos publicados por el Centro de Estudios y Análisis del Delito de Chile para el Periodo 2012-2020</v>
      </c>
      <c r="AA31" s="64">
        <f t="shared" ref="AA31:AH33" si="75">+AA30</f>
        <v>44357</v>
      </c>
      <c r="AB31" s="61" t="str">
        <f t="shared" si="75"/>
        <v>Español</v>
      </c>
      <c r="AC31" s="61" t="str">
        <f t="shared" si="75"/>
        <v>Paula</v>
      </c>
      <c r="AD31" s="61" t="str">
        <f t="shared" si="75"/>
        <v>No Aplica</v>
      </c>
      <c r="AE31" s="61" t="str">
        <f t="shared" si="75"/>
        <v>No Aplica</v>
      </c>
      <c r="AF31" s="61" t="str">
        <f t="shared" si="75"/>
        <v>No Aplica</v>
      </c>
      <c r="AG31" s="65">
        <f>+VLOOKUP($P31,Parametros[[nombre]:[Columna1]],5,0)</f>
        <v>92</v>
      </c>
      <c r="AH31" s="65">
        <f t="shared" si="24"/>
        <v>1</v>
      </c>
      <c r="AI31" s="65">
        <f>+VLOOKUP($N31,Territorio[[nombre]:[Columna1]],7,0)</f>
        <v>38</v>
      </c>
      <c r="AJ31" s="65">
        <f>+VLOOKUP(O31,Temporalidad[[nombre]:[Columna1]],7,0)</f>
        <v>1757</v>
      </c>
      <c r="AK31" s="65">
        <f>+VLOOKUP(LEFT($D31,2),Tipo_Gráfico[[id2]:[Tipo Gráfico]],3,0)</f>
        <v>3</v>
      </c>
      <c r="AL31" s="35" t="str">
        <f t="shared" si="73"/>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77</v>
      </c>
    </row>
    <row r="32" spans="1:43" ht="102" x14ac:dyDescent="0.25">
      <c r="A32" s="52" t="str">
        <f>+D32&amp;"|FILT:"&amp;E32&amp;"| MUES:"&amp;G32&amp;"|"&amp;F32&amp;"|"&amp;O32&amp;"|"&amp;H32</f>
        <v>RP 01|FILT:Nacional| MUES:Región-Comuna-Prevalencia-Periodo|Tasa por 100 mil habitantes de violencia psicológica 2020|Año 2020|</v>
      </c>
      <c r="B32" s="73" t="s">
        <v>13758</v>
      </c>
      <c r="C32" s="87">
        <v>1</v>
      </c>
      <c r="D32" s="84" t="s">
        <v>13817</v>
      </c>
      <c r="E32" s="85" t="s">
        <v>10690</v>
      </c>
      <c r="F32" s="46" t="s">
        <v>13806</v>
      </c>
      <c r="G32" s="86" t="s">
        <v>13816</v>
      </c>
      <c r="H32" s="39"/>
      <c r="I32" s="41"/>
      <c r="J32" s="40" t="s">
        <v>8278</v>
      </c>
      <c r="K32" s="74"/>
      <c r="L32" s="53"/>
      <c r="M32" s="36" t="str">
        <f>"Tasa por 100 mil habitantes de Violencia Psicológica según Encuesta Nacional de Violencia Intrafamiliar con "&amp;J30&amp;" como indicador de periodo para el "&amp;O32</f>
        <v>Tasa por 100 mil habitantes de Violencia Psicológica según Encuesta Nacional de Violencia Intrafamiliar con Prevalencia Violencia Psicológica General Año como indicador de periodo para el Año 2020</v>
      </c>
      <c r="N32" s="20" t="str">
        <f t="shared" ref="N32:N33" si="76">IF(E32="Región",J32,IF(E32="Comuna",J32,"Chile"))</f>
        <v>Chile</v>
      </c>
      <c r="O32" s="82" t="s">
        <v>8309</v>
      </c>
      <c r="P32" s="20" t="str">
        <f t="shared" si="8"/>
        <v>Tasa</v>
      </c>
      <c r="Q32" s="28">
        <f>+IF($E32="PRODUCTO",VLOOKUP(J30,#REF!,9,0)&amp;"000",IF($E32="CATEGORÍA",VLOOKUP(J30,#REF!,7,0),$Q$1))</f>
        <v>270103001</v>
      </c>
      <c r="R32" s="20" t="str">
        <f t="shared" ref="R32:R33" si="77">R31</f>
        <v>tasa por 100 mil habitantes</v>
      </c>
      <c r="S32" s="35" t="str">
        <f t="shared" ref="S32:S33" si="78">+M32</f>
        <v>Tasa por 100 mil habitantes de Violencia Psicológica según Encuesta Nacional de Violencia Intrafamiliar con Prevalencia Violencia Psicológica General Año como indicador de periodo para el Año 2020</v>
      </c>
      <c r="T32" s="67" t="str">
        <f t="shared" si="4"/>
        <v>Tasa por 100 mil habitantes de Violencia Psicológica según Encuesta Nacional de Violencia Intrafamiliar con Prevalencia Violencia Psicológica General Año como indicador de periodo para el Año 2020</v>
      </c>
      <c r="U32" s="68" t="str">
        <f t="shared" ref="U32:U33" si="79">+E32&amp;": "&amp;J30</f>
        <v>Nacional: Prevalencia Violencia Psicológica General Año</v>
      </c>
      <c r="V32" s="35" t="s">
        <v>13803</v>
      </c>
      <c r="W32" s="21" t="str">
        <f t="shared" ref="W32:W33" si="80">HYPERLINK(B32,B32)</f>
        <v>https://analytics.zoho.com/open-view/2395394000006706890</v>
      </c>
      <c r="X32" s="61" t="str">
        <f t="shared" si="22"/>
        <v>CHL</v>
      </c>
      <c r="Y32" s="20" t="s">
        <v>10690</v>
      </c>
      <c r="Z32" s="35" t="str">
        <f t="shared" ref="Z32:Z33" si="81">+""&amp;F32&amp;" por comuna en la región "&amp;J30&amp;" de acuerdo a los datos publicados por el "&amp;AL32&amp;" de Chile para el "&amp;O32</f>
        <v>Tasa por 100 mil habitantes de violencia psicológica 2020 por comuna en la región Prevalencia Violencia Psicológica General Año de acuerdo a los datos publicados por el Centro de Estudios y Análisis del Delito de Chile para el Año 2020</v>
      </c>
      <c r="AA32" s="64">
        <f t="shared" si="75"/>
        <v>44357</v>
      </c>
      <c r="AB32" s="61" t="str">
        <f t="shared" si="75"/>
        <v>Español</v>
      </c>
      <c r="AC32" s="61" t="str">
        <f t="shared" si="75"/>
        <v>Paula</v>
      </c>
      <c r="AD32" s="61" t="str">
        <f t="shared" si="75"/>
        <v>No Aplica</v>
      </c>
      <c r="AE32" s="61" t="str">
        <f t="shared" si="75"/>
        <v>No Aplica</v>
      </c>
      <c r="AF32" s="61" t="str">
        <f t="shared" si="75"/>
        <v>No Aplica</v>
      </c>
      <c r="AG32" s="65">
        <f>+VLOOKUP($P32,Parametros[[nombre]:[Columna1]],5,0)</f>
        <v>92</v>
      </c>
      <c r="AH32" s="65">
        <f t="shared" si="24"/>
        <v>1</v>
      </c>
      <c r="AI32" s="65">
        <f>+VLOOKUP($N32,Territorio[[nombre]:[Columna1]],7,0)</f>
        <v>38</v>
      </c>
      <c r="AJ32" s="65">
        <f>+VLOOKUP(O32,Temporalidad[[nombre]:[Columna1]],7,0)</f>
        <v>31</v>
      </c>
      <c r="AK32" s="65">
        <f>+VLOOKUP(LEFT($D32,2),Tipo_Gráfico[[id2]:[Tipo Gráfico]],3,0)</f>
        <v>4</v>
      </c>
      <c r="AL32" s="35" t="str">
        <f t="shared" ref="AL32:AL33" si="82">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77</v>
      </c>
    </row>
    <row r="33" spans="1:43" ht="67.5" x14ac:dyDescent="0.25">
      <c r="A33" s="52" t="str">
        <f>+D33&amp;"|FILT:"&amp;E33&amp;"| MUES:"&amp;G33&amp;"|"&amp;F33&amp;"|"&amp;O33&amp;"|"&amp;H33</f>
        <v>RP 02|FILT:Nacional| MUES:Región-Comuna-Prevalencia-Periodo|Tasa por 100 mil habitantes de violencia psicológica 2012-2020|Periodo 2012-2020|</v>
      </c>
      <c r="B33" s="73" t="s">
        <v>13758</v>
      </c>
      <c r="C33" s="87">
        <v>1</v>
      </c>
      <c r="D33" s="84" t="s">
        <v>13818</v>
      </c>
      <c r="E33" s="85" t="s">
        <v>10690</v>
      </c>
      <c r="F33" s="46" t="s">
        <v>13807</v>
      </c>
      <c r="G33" s="86" t="s">
        <v>13816</v>
      </c>
      <c r="H33" s="39"/>
      <c r="I33" s="41"/>
      <c r="J33" s="40" t="s">
        <v>8278</v>
      </c>
      <c r="K33" s="74"/>
      <c r="L33" s="53"/>
      <c r="M33" s="36" t="str">
        <f t="shared" ref="M32:M33" si="83">"Tasa por 100 mil habitantes de Violencia Psicológica según Encuesta Nacional de Violencia Intrafamiliar con "&amp;J31&amp;" como indicador de periodo para el "&amp;O33</f>
        <v>Tasa por 100 mil habitantes de Violencia Psicológica según Encuesta Nacional de Violencia Intrafamiliar con Año como indicador de periodo para el Periodo 2012-2020</v>
      </c>
      <c r="N33" s="20" t="str">
        <f t="shared" si="76"/>
        <v>Chile</v>
      </c>
      <c r="O33" s="82" t="s">
        <v>10449</v>
      </c>
      <c r="P33" s="20" t="str">
        <f t="shared" si="8"/>
        <v>Tasa</v>
      </c>
      <c r="Q33" s="28">
        <f>+IF($E33="PRODUCTO",VLOOKUP(J31,#REF!,9,0)&amp;"000",IF($E33="CATEGORÍA",VLOOKUP(J31,#REF!,7,0),$Q$1))</f>
        <v>270103001</v>
      </c>
      <c r="R33" s="20" t="str">
        <f t="shared" si="77"/>
        <v>tasa por 100 mil habitantes</v>
      </c>
      <c r="S33" s="35" t="str">
        <f t="shared" si="78"/>
        <v>Tasa por 100 mil habitantes de Violencia Psicológica según Encuesta Nacional de Violencia Intrafamiliar con Año como indicador de periodo para el Periodo 2012-2020</v>
      </c>
      <c r="T33" s="67" t="str">
        <f t="shared" si="4"/>
        <v>Tasa por 100 mil habitantes de Violencia Psicológica según Encuesta Nacional de Violencia Intrafamiliar con Año como indicador de periodo para el Periodo 2012-2020</v>
      </c>
      <c r="U33" s="68" t="str">
        <f t="shared" si="79"/>
        <v>Nacional: Año</v>
      </c>
      <c r="V33" s="35" t="s">
        <v>13803</v>
      </c>
      <c r="W33" s="21" t="str">
        <f t="shared" si="80"/>
        <v>https://analytics.zoho.com/open-view/2395394000006706890</v>
      </c>
      <c r="X33" s="61" t="str">
        <f t="shared" si="22"/>
        <v>CHL</v>
      </c>
      <c r="Y33" s="20" t="s">
        <v>10690</v>
      </c>
      <c r="Z33" s="35" t="str">
        <f t="shared" si="81"/>
        <v>Tasa por 100 mil habitantes de violencia psicológica 2012-2020 por comuna en la región Año de acuerdo a los datos publicados por el Centro de Estudios y Análisis del Delito de Chile para el Periodo 2012-2020</v>
      </c>
      <c r="AA33" s="64">
        <f t="shared" si="75"/>
        <v>44357</v>
      </c>
      <c r="AB33" s="61" t="str">
        <f t="shared" si="75"/>
        <v>Español</v>
      </c>
      <c r="AC33" s="61" t="str">
        <f t="shared" si="75"/>
        <v>Paula</v>
      </c>
      <c r="AD33" s="61" t="str">
        <f t="shared" si="75"/>
        <v>No Aplica</v>
      </c>
      <c r="AE33" s="61" t="str">
        <f t="shared" si="75"/>
        <v>No Aplica</v>
      </c>
      <c r="AF33" s="61" t="str">
        <f t="shared" si="75"/>
        <v>No Aplica</v>
      </c>
      <c r="AG33" s="65">
        <f>+VLOOKUP($P33,Parametros[[nombre]:[Columna1]],5,0)</f>
        <v>92</v>
      </c>
      <c r="AH33" s="65">
        <f t="shared" si="24"/>
        <v>1</v>
      </c>
      <c r="AI33" s="65">
        <f>+VLOOKUP($N33,Territorio[[nombre]:[Columna1]],7,0)</f>
        <v>38</v>
      </c>
      <c r="AJ33" s="65">
        <f>+VLOOKUP(O33,Temporalidad[[nombre]:[Columna1]],7,0)</f>
        <v>1757</v>
      </c>
      <c r="AK33" s="65">
        <f>+VLOOKUP(LEFT($D33,2),Tipo_Gráfico[[id2]:[Tipo Gráfico]],3,0)</f>
        <v>4</v>
      </c>
      <c r="AL33" s="35" t="str">
        <f t="shared" si="82"/>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77</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8 W14:W28 Y4:Y28 AL5:AL28 Q14:S28 R5:R28 O4:O28">
    <cfRule type="expression" dxfId="2305" priority="16589">
      <formula>$Z4="Reporte 2"</formula>
    </cfRule>
    <cfRule type="expression" dxfId="2304" priority="16590">
      <formula>$Z4="Reporte 1"</formula>
    </cfRule>
    <cfRule type="expression" dxfId="2303" priority="16591">
      <formula>$Z4="Informe 10"</formula>
    </cfRule>
    <cfRule type="expression" dxfId="2302" priority="16592">
      <formula>$Z4="Informe 9"</formula>
    </cfRule>
    <cfRule type="expression" dxfId="2301" priority="16593">
      <formula>$Z4="Informe 8"</formula>
    </cfRule>
    <cfRule type="expression" dxfId="2300" priority="16594">
      <formula>$Z4="Informe 7"</formula>
    </cfRule>
    <cfRule type="expression" dxfId="2299" priority="16595">
      <formula>$Z4="Informe 6"</formula>
    </cfRule>
    <cfRule type="expression" dxfId="2298" priority="16596">
      <formula>$Z4="Informe 5"</formula>
    </cfRule>
    <cfRule type="expression" dxfId="2297" priority="16597">
      <formula>$Z4="Informe 4"</formula>
    </cfRule>
    <cfRule type="expression" dxfId="2296" priority="16598">
      <formula>$Z4="Informe 3"</formula>
    </cfRule>
    <cfRule type="expression" dxfId="2295" priority="16599">
      <formula>$Z4="Informe 2"</formula>
    </cfRule>
    <cfRule type="expression" dxfId="2294" priority="16600">
      <formula>$Z4="Informe 1"</formula>
    </cfRule>
    <cfRule type="expression" dxfId="2293" priority="16601">
      <formula>$Z4="Gráfico 10"</formula>
    </cfRule>
    <cfRule type="expression" dxfId="2292" priority="16602">
      <formula>$Z4="Gráfico 25"</formula>
    </cfRule>
    <cfRule type="expression" dxfId="2291" priority="16603">
      <formula>$Z4="Gráfico 24"</formula>
    </cfRule>
    <cfRule type="expression" dxfId="2290" priority="16604">
      <formula>$Z4="Gráfico 23"</formula>
    </cfRule>
    <cfRule type="expression" dxfId="2289" priority="16605">
      <formula>$Z4="Gráfico 22"</formula>
    </cfRule>
    <cfRule type="expression" dxfId="2288" priority="16606">
      <formula>$Z4="Gráfico 21"</formula>
    </cfRule>
    <cfRule type="expression" dxfId="2287" priority="16607">
      <formula>$Z4="Gráfico 20"</formula>
    </cfRule>
    <cfRule type="expression" dxfId="2286" priority="16608">
      <formula>$Z4="Gráfico 18"</formula>
    </cfRule>
    <cfRule type="expression" dxfId="2285" priority="16609">
      <formula>$Z4="Gráfico 19"</formula>
    </cfRule>
    <cfRule type="expression" dxfId="2284" priority="16610">
      <formula>$Z4="Gráfico 17"</formula>
    </cfRule>
    <cfRule type="expression" dxfId="2283" priority="16611">
      <formula>$Z4="Gráfico 16"</formula>
    </cfRule>
    <cfRule type="expression" dxfId="2282" priority="16612">
      <formula>$Z4="Gráfico 15"</formula>
    </cfRule>
    <cfRule type="expression" dxfId="2281" priority="16613">
      <formula>$Z4="Gráfico 14"</formula>
    </cfRule>
    <cfRule type="expression" dxfId="2280" priority="16614">
      <formula>$Z4="Gráfico 12"</formula>
    </cfRule>
    <cfRule type="expression" dxfId="2279" priority="16615">
      <formula>$Z4="Gráfico 13"</formula>
    </cfRule>
    <cfRule type="expression" dxfId="2278" priority="16616">
      <formula>$Z4="Gráfico 11"</formula>
    </cfRule>
    <cfRule type="expression" dxfId="2277" priority="16617">
      <formula>$Z4="Gráfico 9"</formula>
    </cfRule>
    <cfRule type="expression" dxfId="2276" priority="16618">
      <formula>$Z4="Gráfico 8"</formula>
    </cfRule>
    <cfRule type="expression" dxfId="2275" priority="16619">
      <formula>$Z4="Gráfico 7"</formula>
    </cfRule>
    <cfRule type="expression" dxfId="2274" priority="16620">
      <formula>$Z4="Gráfico 6"</formula>
    </cfRule>
    <cfRule type="expression" dxfId="2273" priority="16621">
      <formula>$Z4="Gráfico 4"</formula>
    </cfRule>
    <cfRule type="expression" dxfId="2272" priority="16622">
      <formula>$Z4="Gráfico 3"</formula>
    </cfRule>
    <cfRule type="expression" dxfId="2271" priority="16623">
      <formula>$Z4="Gráfico 2"</formula>
    </cfRule>
    <cfRule type="expression" dxfId="2270" priority="16624">
      <formula>$Z4="Gráfico 1"</formula>
    </cfRule>
    <cfRule type="expression" dxfId="2269" priority="16625">
      <formula>$Z4="Gráfico 5"</formula>
    </cfRule>
  </conditionalFormatting>
  <conditionalFormatting sqref="S4:T4 S5:S13 T5:T28">
    <cfRule type="expression" dxfId="2268" priority="16515">
      <formula>$Z4="Reporte 2"</formula>
    </cfRule>
    <cfRule type="expression" dxfId="2267" priority="16516">
      <formula>$Z4="Reporte 1"</formula>
    </cfRule>
    <cfRule type="expression" dxfId="2266" priority="16517">
      <formula>$Z4="Informe 10"</formula>
    </cfRule>
    <cfRule type="expression" dxfId="2265" priority="16518">
      <formula>$Z4="Informe 9"</formula>
    </cfRule>
    <cfRule type="expression" dxfId="2264" priority="16519">
      <formula>$Z4="Informe 8"</formula>
    </cfRule>
    <cfRule type="expression" dxfId="2263" priority="16520">
      <formula>$Z4="Informe 7"</formula>
    </cfRule>
    <cfRule type="expression" dxfId="2262" priority="16521">
      <formula>$Z4="Informe 6"</formula>
    </cfRule>
    <cfRule type="expression" dxfId="2261" priority="16522">
      <formula>$Z4="Informe 5"</formula>
    </cfRule>
    <cfRule type="expression" dxfId="2260" priority="16523">
      <formula>$Z4="Informe 4"</formula>
    </cfRule>
    <cfRule type="expression" dxfId="2259" priority="16524">
      <formula>$Z4="Informe 3"</formula>
    </cfRule>
    <cfRule type="expression" dxfId="2258" priority="16525">
      <formula>$Z4="Informe 2"</formula>
    </cfRule>
    <cfRule type="expression" dxfId="2257" priority="16526">
      <formula>$Z4="Informe 1"</formula>
    </cfRule>
    <cfRule type="expression" dxfId="2256" priority="16527">
      <formula>$Z4="Gráfico 10"</formula>
    </cfRule>
    <cfRule type="expression" dxfId="2255" priority="16528">
      <formula>$Z4="Gráfico 25"</formula>
    </cfRule>
    <cfRule type="expression" dxfId="2254" priority="16529">
      <formula>$Z4="Gráfico 24"</formula>
    </cfRule>
    <cfRule type="expression" dxfId="2253" priority="16530">
      <formula>$Z4="Gráfico 23"</formula>
    </cfRule>
    <cfRule type="expression" dxfId="2252" priority="16531">
      <formula>$Z4="Gráfico 22"</formula>
    </cfRule>
    <cfRule type="expression" dxfId="2251" priority="16532">
      <formula>$Z4="Gráfico 21"</formula>
    </cfRule>
    <cfRule type="expression" dxfId="2250" priority="16533">
      <formula>$Z4="Gráfico 20"</formula>
    </cfRule>
    <cfRule type="expression" dxfId="2249" priority="16534">
      <formula>$Z4="Gráfico 18"</formula>
    </cfRule>
    <cfRule type="expression" dxfId="2248" priority="16535">
      <formula>$Z4="Gráfico 19"</formula>
    </cfRule>
    <cfRule type="expression" dxfId="2247" priority="16536">
      <formula>$Z4="Gráfico 17"</formula>
    </cfRule>
    <cfRule type="expression" dxfId="2246" priority="16537">
      <formula>$Z4="Gráfico 16"</formula>
    </cfRule>
    <cfRule type="expression" dxfId="2245" priority="16538">
      <formula>$Z4="Gráfico 15"</formula>
    </cfRule>
    <cfRule type="expression" dxfId="2244" priority="16539">
      <formula>$Z4="Gráfico 14"</formula>
    </cfRule>
    <cfRule type="expression" dxfId="2243" priority="16540">
      <formula>$Z4="Gráfico 12"</formula>
    </cfRule>
    <cfRule type="expression" dxfId="2242" priority="16541">
      <formula>$Z4="Gráfico 13"</formula>
    </cfRule>
    <cfRule type="expression" dxfId="2241" priority="16542">
      <formula>$Z4="Gráfico 11"</formula>
    </cfRule>
    <cfRule type="expression" dxfId="2240" priority="16543">
      <formula>$Z4="Gráfico 9"</formula>
    </cfRule>
    <cfRule type="expression" dxfId="2239" priority="16544">
      <formula>$Z4="Gráfico 8"</formula>
    </cfRule>
    <cfRule type="expression" dxfId="2238" priority="16545">
      <formula>$Z4="Gráfico 7"</formula>
    </cfRule>
    <cfRule type="expression" dxfId="2237" priority="16546">
      <formula>$Z4="Gráfico 6"</formula>
    </cfRule>
    <cfRule type="expression" dxfId="2236" priority="16547">
      <formula>$Z4="Gráfico 4"</formula>
    </cfRule>
    <cfRule type="expression" dxfId="2235" priority="16548">
      <formula>$Z4="Gráfico 3"</formula>
    </cfRule>
    <cfRule type="expression" dxfId="2234" priority="16549">
      <formula>$Z4="Gráfico 2"</formula>
    </cfRule>
    <cfRule type="expression" dxfId="2233" priority="16550">
      <formula>$Z4="Gráfico 1"</formula>
    </cfRule>
    <cfRule type="expression" dxfId="2232" priority="16551">
      <formula>$Z4="Gráfico 5"</formula>
    </cfRule>
  </conditionalFormatting>
  <conditionalFormatting sqref="Z4:Z28">
    <cfRule type="expression" dxfId="2231" priority="5378">
      <formula>$Z4="Reporte 2"</formula>
    </cfRule>
    <cfRule type="expression" dxfId="2230" priority="5379">
      <formula>$Z4="Reporte 1"</formula>
    </cfRule>
    <cfRule type="expression" dxfId="2229" priority="5380">
      <formula>$Z4="Informe 10"</formula>
    </cfRule>
    <cfRule type="expression" dxfId="2228" priority="5381">
      <formula>$Z4="Informe 9"</formula>
    </cfRule>
    <cfRule type="expression" dxfId="2227" priority="5382">
      <formula>$Z4="Informe 8"</formula>
    </cfRule>
    <cfRule type="expression" dxfId="2226" priority="5383">
      <formula>$Z4="Informe 7"</formula>
    </cfRule>
    <cfRule type="expression" dxfId="2225" priority="5384">
      <formula>$Z4="Informe 6"</formula>
    </cfRule>
    <cfRule type="expression" dxfId="2224" priority="5385">
      <formula>$Z4="Informe 5"</formula>
    </cfRule>
    <cfRule type="expression" dxfId="2223" priority="5386">
      <formula>$Z4="Informe 4"</formula>
    </cfRule>
    <cfRule type="expression" dxfId="2222" priority="5387">
      <formula>$Z4="Informe 3"</formula>
    </cfRule>
    <cfRule type="expression" dxfId="2221" priority="5388">
      <formula>$Z4="Informe 2"</formula>
    </cfRule>
    <cfRule type="expression" dxfId="2220" priority="5389">
      <formula>$Z4="Informe 1"</formula>
    </cfRule>
    <cfRule type="expression" dxfId="2219" priority="5390">
      <formula>$Z4="Gráfico 10"</formula>
    </cfRule>
    <cfRule type="expression" dxfId="2218" priority="5391">
      <formula>$Z4="Gráfico 25"</formula>
    </cfRule>
    <cfRule type="expression" dxfId="2217" priority="5392">
      <formula>$Z4="Gráfico 24"</formula>
    </cfRule>
    <cfRule type="expression" dxfId="2216" priority="5393">
      <formula>$Z4="Gráfico 23"</formula>
    </cfRule>
    <cfRule type="expression" dxfId="2215" priority="5394">
      <formula>$Z4="Gráfico 22"</formula>
    </cfRule>
    <cfRule type="expression" dxfId="2214" priority="5395">
      <formula>$Z4="Gráfico 21"</formula>
    </cfRule>
    <cfRule type="expression" dxfId="2213" priority="5396">
      <formula>$Z4="Gráfico 20"</formula>
    </cfRule>
    <cfRule type="expression" dxfId="2212" priority="5397">
      <formula>$Z4="Gráfico 18"</formula>
    </cfRule>
    <cfRule type="expression" dxfId="2211" priority="5398">
      <formula>$Z4="Gráfico 19"</formula>
    </cfRule>
    <cfRule type="expression" dxfId="2210" priority="5399">
      <formula>$Z4="Gráfico 17"</formula>
    </cfRule>
    <cfRule type="expression" dxfId="2209" priority="5400">
      <formula>$Z4="Gráfico 16"</formula>
    </cfRule>
    <cfRule type="expression" dxfId="2208" priority="5401">
      <formula>$Z4="Gráfico 15"</formula>
    </cfRule>
    <cfRule type="expression" dxfId="2207" priority="5402">
      <formula>$Z4="Gráfico 14"</formula>
    </cfRule>
    <cfRule type="expression" dxfId="2206" priority="5403">
      <formula>$Z4="Gráfico 12"</formula>
    </cfRule>
    <cfRule type="expression" dxfId="2205" priority="5404">
      <formula>$Z4="Gráfico 13"</formula>
    </cfRule>
    <cfRule type="expression" dxfId="2204" priority="5405">
      <formula>$Z4="Gráfico 11"</formula>
    </cfRule>
    <cfRule type="expression" dxfId="2203" priority="5406">
      <formula>$Z4="Gráfico 9"</formula>
    </cfRule>
    <cfRule type="expression" dxfId="2202" priority="5407">
      <formula>$Z4="Gráfico 8"</formula>
    </cfRule>
    <cfRule type="expression" dxfId="2201" priority="5408">
      <formula>$Z4="Gráfico 7"</formula>
    </cfRule>
    <cfRule type="expression" dxfId="2200" priority="5409">
      <formula>$Z4="Gráfico 6"</formula>
    </cfRule>
    <cfRule type="expression" dxfId="2199" priority="5410">
      <formula>$Z4="Gráfico 4"</formula>
    </cfRule>
    <cfRule type="expression" dxfId="2198" priority="5411">
      <formula>$Z4="Gráfico 3"</formula>
    </cfRule>
    <cfRule type="expression" dxfId="2197" priority="5412">
      <formula>$Z4="Gráfico 2"</formula>
    </cfRule>
    <cfRule type="expression" dxfId="2196" priority="5413">
      <formula>$Z4="Gráfico 1"</formula>
    </cfRule>
    <cfRule type="expression" dxfId="2195" priority="5414">
      <formula>$Z4="Gráfico 5"</formula>
    </cfRule>
  </conditionalFormatting>
  <conditionalFormatting sqref="AL4">
    <cfRule type="expression" dxfId="2194" priority="2011">
      <formula>$Z4="Reporte 2"</formula>
    </cfRule>
    <cfRule type="expression" dxfId="2193" priority="2012">
      <formula>$Z4="Reporte 1"</formula>
    </cfRule>
    <cfRule type="expression" dxfId="2192" priority="2013">
      <formula>$Z4="Informe 10"</formula>
    </cfRule>
    <cfRule type="expression" dxfId="2191" priority="2014">
      <formula>$Z4="Informe 9"</formula>
    </cfRule>
    <cfRule type="expression" dxfId="2190" priority="2015">
      <formula>$Z4="Informe 8"</formula>
    </cfRule>
    <cfRule type="expression" dxfId="2189" priority="2016">
      <formula>$Z4="Informe 7"</formula>
    </cfRule>
    <cfRule type="expression" dxfId="2188" priority="2017">
      <formula>$Z4="Informe 6"</formula>
    </cfRule>
    <cfRule type="expression" dxfId="2187" priority="2018">
      <formula>$Z4="Informe 5"</formula>
    </cfRule>
    <cfRule type="expression" dxfId="2186" priority="2019">
      <formula>$Z4="Informe 4"</formula>
    </cfRule>
    <cfRule type="expression" dxfId="2185" priority="2020">
      <formula>$Z4="Informe 3"</formula>
    </cfRule>
    <cfRule type="expression" dxfId="2184" priority="2021">
      <formula>$Z4="Informe 2"</formula>
    </cfRule>
    <cfRule type="expression" dxfId="2183" priority="2022">
      <formula>$Z4="Informe 1"</formula>
    </cfRule>
    <cfRule type="expression" dxfId="2182" priority="2023">
      <formula>$Z4="Gráfico 10"</formula>
    </cfRule>
    <cfRule type="expression" dxfId="2181" priority="2024">
      <formula>$Z4="Gráfico 25"</formula>
    </cfRule>
    <cfRule type="expression" dxfId="2180" priority="2025">
      <formula>$Z4="Gráfico 24"</formula>
    </cfRule>
    <cfRule type="expression" dxfId="2179" priority="2026">
      <formula>$Z4="Gráfico 23"</formula>
    </cfRule>
    <cfRule type="expression" dxfId="2178" priority="2027">
      <formula>$Z4="Gráfico 22"</formula>
    </cfRule>
    <cfRule type="expression" dxfId="2177" priority="2028">
      <formula>$Z4="Gráfico 21"</formula>
    </cfRule>
    <cfRule type="expression" dxfId="2176" priority="2029">
      <formula>$Z4="Gráfico 20"</formula>
    </cfRule>
    <cfRule type="expression" dxfId="2175" priority="2030">
      <formula>$Z4="Gráfico 18"</formula>
    </cfRule>
    <cfRule type="expression" dxfId="2174" priority="2031">
      <formula>$Z4="Gráfico 19"</formula>
    </cfRule>
    <cfRule type="expression" dxfId="2173" priority="2032">
      <formula>$Z4="Gráfico 17"</formula>
    </cfRule>
    <cfRule type="expression" dxfId="2172" priority="2033">
      <formula>$Z4="Gráfico 16"</formula>
    </cfRule>
    <cfRule type="expression" dxfId="2171" priority="2034">
      <formula>$Z4="Gráfico 15"</formula>
    </cfRule>
    <cfRule type="expression" dxfId="2170" priority="2035">
      <formula>$Z4="Gráfico 14"</formula>
    </cfRule>
    <cfRule type="expression" dxfId="2169" priority="2036">
      <formula>$Z4="Gráfico 12"</formula>
    </cfRule>
    <cfRule type="expression" dxfId="2168" priority="2037">
      <formula>$Z4="Gráfico 13"</formula>
    </cfRule>
    <cfRule type="expression" dxfId="2167" priority="2038">
      <formula>$Z4="Gráfico 11"</formula>
    </cfRule>
    <cfRule type="expression" dxfId="2166" priority="2039">
      <formula>$Z4="Gráfico 9"</formula>
    </cfRule>
    <cfRule type="expression" dxfId="2165" priority="2040">
      <formula>$Z4="Gráfico 8"</formula>
    </cfRule>
    <cfRule type="expression" dxfId="2164" priority="2041">
      <formula>$Z4="Gráfico 7"</formula>
    </cfRule>
    <cfRule type="expression" dxfId="2163" priority="2042">
      <formula>$Z4="Gráfico 6"</formula>
    </cfRule>
    <cfRule type="expression" dxfId="2162" priority="2043">
      <formula>$Z4="Gráfico 4"</formula>
    </cfRule>
    <cfRule type="expression" dxfId="2161" priority="2044">
      <formula>$Z4="Gráfico 3"</formula>
    </cfRule>
    <cfRule type="expression" dxfId="2160" priority="2045">
      <formula>$Z4="Gráfico 2"</formula>
    </cfRule>
    <cfRule type="expression" dxfId="2159" priority="2046">
      <formula>$Z4="Gráfico 1"</formula>
    </cfRule>
    <cfRule type="expression" dxfId="2158" priority="2047">
      <formula>$Z4="Gráfico 5"</formula>
    </cfRule>
  </conditionalFormatting>
  <conditionalFormatting sqref="K4:K11 K14:K28">
    <cfRule type="expression" dxfId="2157" priority="2010">
      <formula>+LEFT(D4,2)="GR"</formula>
    </cfRule>
  </conditionalFormatting>
  <conditionalFormatting sqref="L4:L11 L14:L28">
    <cfRule type="expression" dxfId="2156" priority="2009">
      <formula>+LEFT(D4,2)="GR"</formula>
    </cfRule>
  </conditionalFormatting>
  <conditionalFormatting sqref="W12 Y12 P12:Q12">
    <cfRule type="expression" dxfId="2155" priority="1972">
      <formula>$Z12="Reporte 2"</formula>
    </cfRule>
    <cfRule type="expression" dxfId="2154" priority="1973">
      <formula>$Z12="Reporte 1"</formula>
    </cfRule>
    <cfRule type="expression" dxfId="2153" priority="1974">
      <formula>$Z12="Informe 10"</formula>
    </cfRule>
    <cfRule type="expression" dxfId="2152" priority="1975">
      <formula>$Z12="Informe 9"</formula>
    </cfRule>
    <cfRule type="expression" dxfId="2151" priority="1976">
      <formula>$Z12="Informe 8"</formula>
    </cfRule>
    <cfRule type="expression" dxfId="2150" priority="1977">
      <formula>$Z12="Informe 7"</formula>
    </cfRule>
    <cfRule type="expression" dxfId="2149" priority="1978">
      <formula>$Z12="Informe 6"</formula>
    </cfRule>
    <cfRule type="expression" dxfId="2148" priority="1979">
      <formula>$Z12="Informe 5"</formula>
    </cfRule>
    <cfRule type="expression" dxfId="2147" priority="1980">
      <formula>$Z12="Informe 4"</formula>
    </cfRule>
    <cfRule type="expression" dxfId="2146" priority="1981">
      <formula>$Z12="Informe 3"</formula>
    </cfRule>
    <cfRule type="expression" dxfId="2145" priority="1982">
      <formula>$Z12="Informe 2"</formula>
    </cfRule>
    <cfRule type="expression" dxfId="2144" priority="1983">
      <formula>$Z12="Informe 1"</formula>
    </cfRule>
    <cfRule type="expression" dxfId="2143" priority="1984">
      <formula>$Z12="Gráfico 10"</formula>
    </cfRule>
    <cfRule type="expression" dxfId="2142" priority="1985">
      <formula>$Z12="Gráfico 25"</formula>
    </cfRule>
    <cfRule type="expression" dxfId="2141" priority="1986">
      <formula>$Z12="Gráfico 24"</formula>
    </cfRule>
    <cfRule type="expression" dxfId="2140" priority="1987">
      <formula>$Z12="Gráfico 23"</formula>
    </cfRule>
    <cfRule type="expression" dxfId="2139" priority="1988">
      <formula>$Z12="Gráfico 22"</formula>
    </cfRule>
    <cfRule type="expression" dxfId="2138" priority="1989">
      <formula>$Z12="Gráfico 21"</formula>
    </cfRule>
    <cfRule type="expression" dxfId="2137" priority="1990">
      <formula>$Z12="Gráfico 20"</formula>
    </cfRule>
    <cfRule type="expression" dxfId="2136" priority="1991">
      <formula>$Z12="Gráfico 18"</formula>
    </cfRule>
    <cfRule type="expression" dxfId="2135" priority="1992">
      <formula>$Z12="Gráfico 19"</formula>
    </cfRule>
    <cfRule type="expression" dxfId="2134" priority="1993">
      <formula>$Z12="Gráfico 17"</formula>
    </cfRule>
    <cfRule type="expression" dxfId="2133" priority="1994">
      <formula>$Z12="Gráfico 16"</formula>
    </cfRule>
    <cfRule type="expression" dxfId="2132" priority="1995">
      <formula>$Z12="Gráfico 15"</formula>
    </cfRule>
    <cfRule type="expression" dxfId="2131" priority="1996">
      <formula>$Z12="Gráfico 14"</formula>
    </cfRule>
    <cfRule type="expression" dxfId="2130" priority="1997">
      <formula>$Z12="Gráfico 12"</formula>
    </cfRule>
    <cfRule type="expression" dxfId="2129" priority="1998">
      <formula>$Z12="Gráfico 13"</formula>
    </cfRule>
    <cfRule type="expression" dxfId="2128" priority="1999">
      <formula>$Z12="Gráfico 11"</formula>
    </cfRule>
    <cfRule type="expression" dxfId="2127" priority="2000">
      <formula>$Z12="Gráfico 9"</formula>
    </cfRule>
    <cfRule type="expression" dxfId="2126" priority="2001">
      <formula>$Z12="Gráfico 8"</formula>
    </cfRule>
    <cfRule type="expression" dxfId="2125" priority="2002">
      <formula>$Z12="Gráfico 7"</formula>
    </cfRule>
    <cfRule type="expression" dxfId="2124" priority="2003">
      <formula>$Z12="Gráfico 6"</formula>
    </cfRule>
    <cfRule type="expression" dxfId="2123" priority="2004">
      <formula>$Z12="Gráfico 4"</formula>
    </cfRule>
    <cfRule type="expression" dxfId="2122" priority="2005">
      <formula>$Z12="Gráfico 3"</formula>
    </cfRule>
    <cfRule type="expression" dxfId="2121" priority="2006">
      <formula>$Z12="Gráfico 2"</formula>
    </cfRule>
    <cfRule type="expression" dxfId="2120" priority="2007">
      <formula>$Z12="Gráfico 1"</formula>
    </cfRule>
    <cfRule type="expression" dxfId="2119" priority="2008">
      <formula>$Z12="Gráfico 5"</formula>
    </cfRule>
  </conditionalFormatting>
  <conditionalFormatting sqref="K12">
    <cfRule type="expression" dxfId="2081" priority="1897">
      <formula>+LEFT(D12,2)="GR"</formula>
    </cfRule>
  </conditionalFormatting>
  <conditionalFormatting sqref="L12">
    <cfRule type="expression" dxfId="2080" priority="1896">
      <formula>+LEFT(D12,2)="GR"</formula>
    </cfRule>
  </conditionalFormatting>
  <conditionalFormatting sqref="W13 Y13 P13:Q13">
    <cfRule type="expression" dxfId="2079" priority="1859">
      <formula>$Z13="Reporte 2"</formula>
    </cfRule>
    <cfRule type="expression" dxfId="2078" priority="1860">
      <formula>$Z13="Reporte 1"</formula>
    </cfRule>
    <cfRule type="expression" dxfId="2077" priority="1861">
      <formula>$Z13="Informe 10"</formula>
    </cfRule>
    <cfRule type="expression" dxfId="2076" priority="1862">
      <formula>$Z13="Informe 9"</formula>
    </cfRule>
    <cfRule type="expression" dxfId="2075" priority="1863">
      <formula>$Z13="Informe 8"</formula>
    </cfRule>
    <cfRule type="expression" dxfId="2074" priority="1864">
      <formula>$Z13="Informe 7"</formula>
    </cfRule>
    <cfRule type="expression" dxfId="2073" priority="1865">
      <formula>$Z13="Informe 6"</formula>
    </cfRule>
    <cfRule type="expression" dxfId="2072" priority="1866">
      <formula>$Z13="Informe 5"</formula>
    </cfRule>
    <cfRule type="expression" dxfId="2071" priority="1867">
      <formula>$Z13="Informe 4"</formula>
    </cfRule>
    <cfRule type="expression" dxfId="2070" priority="1868">
      <formula>$Z13="Informe 3"</formula>
    </cfRule>
    <cfRule type="expression" dxfId="2069" priority="1869">
      <formula>$Z13="Informe 2"</formula>
    </cfRule>
    <cfRule type="expression" dxfId="2068" priority="1870">
      <formula>$Z13="Informe 1"</formula>
    </cfRule>
    <cfRule type="expression" dxfId="2067" priority="1871">
      <formula>$Z13="Gráfico 10"</formula>
    </cfRule>
    <cfRule type="expression" dxfId="2066" priority="1872">
      <formula>$Z13="Gráfico 25"</formula>
    </cfRule>
    <cfRule type="expression" dxfId="2065" priority="1873">
      <formula>$Z13="Gráfico 24"</formula>
    </cfRule>
    <cfRule type="expression" dxfId="2064" priority="1874">
      <formula>$Z13="Gráfico 23"</formula>
    </cfRule>
    <cfRule type="expression" dxfId="2063" priority="1875">
      <formula>$Z13="Gráfico 22"</formula>
    </cfRule>
    <cfRule type="expression" dxfId="2062" priority="1876">
      <formula>$Z13="Gráfico 21"</formula>
    </cfRule>
    <cfRule type="expression" dxfId="2061" priority="1877">
      <formula>$Z13="Gráfico 20"</formula>
    </cfRule>
    <cfRule type="expression" dxfId="2060" priority="1878">
      <formula>$Z13="Gráfico 18"</formula>
    </cfRule>
    <cfRule type="expression" dxfId="2059" priority="1879">
      <formula>$Z13="Gráfico 19"</formula>
    </cfRule>
    <cfRule type="expression" dxfId="2058" priority="1880">
      <formula>$Z13="Gráfico 17"</formula>
    </cfRule>
    <cfRule type="expression" dxfId="2057" priority="1881">
      <formula>$Z13="Gráfico 16"</formula>
    </cfRule>
    <cfRule type="expression" dxfId="2056" priority="1882">
      <formula>$Z13="Gráfico 15"</formula>
    </cfRule>
    <cfRule type="expression" dxfId="2055" priority="1883">
      <formula>$Z13="Gráfico 14"</formula>
    </cfRule>
    <cfRule type="expression" dxfId="2054" priority="1884">
      <formula>$Z13="Gráfico 12"</formula>
    </cfRule>
    <cfRule type="expression" dxfId="2053" priority="1885">
      <formula>$Z13="Gráfico 13"</formula>
    </cfRule>
    <cfRule type="expression" dxfId="2052" priority="1886">
      <formula>$Z13="Gráfico 11"</formula>
    </cfRule>
    <cfRule type="expression" dxfId="2051" priority="1887">
      <formula>$Z13="Gráfico 9"</formula>
    </cfRule>
    <cfRule type="expression" dxfId="2050" priority="1888">
      <formula>$Z13="Gráfico 8"</formula>
    </cfRule>
    <cfRule type="expression" dxfId="2049" priority="1889">
      <formula>$Z13="Gráfico 7"</formula>
    </cfRule>
    <cfRule type="expression" dxfId="2048" priority="1890">
      <formula>$Z13="Gráfico 6"</formula>
    </cfRule>
    <cfRule type="expression" dxfId="2047" priority="1891">
      <formula>$Z13="Gráfico 4"</formula>
    </cfRule>
    <cfRule type="expression" dxfId="2046" priority="1892">
      <formula>$Z13="Gráfico 3"</formula>
    </cfRule>
    <cfRule type="expression" dxfId="2045" priority="1893">
      <formula>$Z13="Gráfico 2"</formula>
    </cfRule>
    <cfRule type="expression" dxfId="2044" priority="1894">
      <formula>$Z13="Gráfico 1"</formula>
    </cfRule>
    <cfRule type="expression" dxfId="2043" priority="1895">
      <formula>$Z13="Gráfico 5"</formula>
    </cfRule>
  </conditionalFormatting>
  <conditionalFormatting sqref="K13">
    <cfRule type="expression" dxfId="2005" priority="1784">
      <formula>+LEFT(D13,2)="GR"</formula>
    </cfRule>
  </conditionalFormatting>
  <conditionalFormatting sqref="L13">
    <cfRule type="expression" dxfId="2004" priority="1783">
      <formula>+LEFT(D13,2)="GR"</formula>
    </cfRule>
  </conditionalFormatting>
  <conditionalFormatting sqref="P14:P28">
    <cfRule type="expression" dxfId="1966" priority="1709">
      <formula>$Z14="Reporte 2"</formula>
    </cfRule>
    <cfRule type="expression" dxfId="1965" priority="1710">
      <formula>$Z14="Reporte 1"</formula>
    </cfRule>
    <cfRule type="expression" dxfId="1964" priority="1711">
      <formula>$Z14="Informe 10"</formula>
    </cfRule>
    <cfRule type="expression" dxfId="1963" priority="1712">
      <formula>$Z14="Informe 9"</formula>
    </cfRule>
    <cfRule type="expression" dxfId="1962" priority="1713">
      <formula>$Z14="Informe 8"</formula>
    </cfRule>
    <cfRule type="expression" dxfId="1961" priority="1714">
      <formula>$Z14="Informe 7"</formula>
    </cfRule>
    <cfRule type="expression" dxfId="1960" priority="1715">
      <formula>$Z14="Informe 6"</formula>
    </cfRule>
    <cfRule type="expression" dxfId="1959" priority="1716">
      <formula>$Z14="Informe 5"</formula>
    </cfRule>
    <cfRule type="expression" dxfId="1958" priority="1717">
      <formula>$Z14="Informe 4"</formula>
    </cfRule>
    <cfRule type="expression" dxfId="1957" priority="1718">
      <formula>$Z14="Informe 3"</formula>
    </cfRule>
    <cfRule type="expression" dxfId="1956" priority="1719">
      <formula>$Z14="Informe 2"</formula>
    </cfRule>
    <cfRule type="expression" dxfId="1955" priority="1720">
      <formula>$Z14="Informe 1"</formula>
    </cfRule>
    <cfRule type="expression" dxfId="1954" priority="1721">
      <formula>$Z14="Gráfico 10"</formula>
    </cfRule>
    <cfRule type="expression" dxfId="1953" priority="1722">
      <formula>$Z14="Gráfico 25"</formula>
    </cfRule>
    <cfRule type="expression" dxfId="1952" priority="1723">
      <formula>$Z14="Gráfico 24"</formula>
    </cfRule>
    <cfRule type="expression" dxfId="1951" priority="1724">
      <formula>$Z14="Gráfico 23"</formula>
    </cfRule>
    <cfRule type="expression" dxfId="1950" priority="1725">
      <formula>$Z14="Gráfico 22"</formula>
    </cfRule>
    <cfRule type="expression" dxfId="1949" priority="1726">
      <formula>$Z14="Gráfico 21"</formula>
    </cfRule>
    <cfRule type="expression" dxfId="1948" priority="1727">
      <formula>$Z14="Gráfico 20"</formula>
    </cfRule>
    <cfRule type="expression" dxfId="1947" priority="1728">
      <formula>$Z14="Gráfico 18"</formula>
    </cfRule>
    <cfRule type="expression" dxfId="1946" priority="1729">
      <formula>$Z14="Gráfico 19"</formula>
    </cfRule>
    <cfRule type="expression" dxfId="1945" priority="1730">
      <formula>$Z14="Gráfico 17"</formula>
    </cfRule>
    <cfRule type="expression" dxfId="1944" priority="1731">
      <formula>$Z14="Gráfico 16"</formula>
    </cfRule>
    <cfRule type="expression" dxfId="1943" priority="1732">
      <formula>$Z14="Gráfico 15"</formula>
    </cfRule>
    <cfRule type="expression" dxfId="1942" priority="1733">
      <formula>$Z14="Gráfico 14"</formula>
    </cfRule>
    <cfRule type="expression" dxfId="1941" priority="1734">
      <formula>$Z14="Gráfico 12"</formula>
    </cfRule>
    <cfRule type="expression" dxfId="1940" priority="1735">
      <formula>$Z14="Gráfico 13"</formula>
    </cfRule>
    <cfRule type="expression" dxfId="1939" priority="1736">
      <formula>$Z14="Gráfico 11"</formula>
    </cfRule>
    <cfRule type="expression" dxfId="1938" priority="1737">
      <formula>$Z14="Gráfico 9"</formula>
    </cfRule>
    <cfRule type="expression" dxfId="1937" priority="1738">
      <formula>$Z14="Gráfico 8"</formula>
    </cfRule>
    <cfRule type="expression" dxfId="1936" priority="1739">
      <formula>$Z14="Gráfico 7"</formula>
    </cfRule>
    <cfRule type="expression" dxfId="1935" priority="1740">
      <formula>$Z14="Gráfico 6"</formula>
    </cfRule>
    <cfRule type="expression" dxfId="1934" priority="1741">
      <formula>$Z14="Gráfico 4"</formula>
    </cfRule>
    <cfRule type="expression" dxfId="1933" priority="1742">
      <formula>$Z14="Gráfico 3"</formula>
    </cfRule>
    <cfRule type="expression" dxfId="1932" priority="1743">
      <formula>$Z14="Gráfico 2"</formula>
    </cfRule>
    <cfRule type="expression" dxfId="1931" priority="1744">
      <formula>$Z14="Gráfico 1"</formula>
    </cfRule>
    <cfRule type="expression" dxfId="1930" priority="1745">
      <formula>$Z14="Gráfico 5"</formula>
    </cfRule>
  </conditionalFormatting>
  <conditionalFormatting sqref="O12:O13">
    <cfRule type="expression" dxfId="1929" priority="1672">
      <formula>$Z12="Reporte 2"</formula>
    </cfRule>
    <cfRule type="expression" dxfId="1928" priority="1673">
      <formula>$Z12="Reporte 1"</formula>
    </cfRule>
    <cfRule type="expression" dxfId="1927" priority="1674">
      <formula>$Z12="Informe 10"</formula>
    </cfRule>
    <cfRule type="expression" dxfId="1926" priority="1675">
      <formula>$Z12="Informe 9"</formula>
    </cfRule>
    <cfRule type="expression" dxfId="1925" priority="1676">
      <formula>$Z12="Informe 8"</formula>
    </cfRule>
    <cfRule type="expression" dxfId="1924" priority="1677">
      <formula>$Z12="Informe 7"</formula>
    </cfRule>
    <cfRule type="expression" dxfId="1923" priority="1678">
      <formula>$Z12="Informe 6"</formula>
    </cfRule>
    <cfRule type="expression" dxfId="1922" priority="1679">
      <formula>$Z12="Informe 5"</formula>
    </cfRule>
    <cfRule type="expression" dxfId="1921" priority="1680">
      <formula>$Z12="Informe 4"</formula>
    </cfRule>
    <cfRule type="expression" dxfId="1920" priority="1681">
      <formula>$Z12="Informe 3"</formula>
    </cfRule>
    <cfRule type="expression" dxfId="1919" priority="1682">
      <formula>$Z12="Informe 2"</formula>
    </cfRule>
    <cfRule type="expression" dxfId="1918" priority="1683">
      <formula>$Z12="Informe 1"</formula>
    </cfRule>
    <cfRule type="expression" dxfId="1917" priority="1684">
      <formula>$Z12="Gráfico 10"</formula>
    </cfRule>
    <cfRule type="expression" dxfId="1916" priority="1685">
      <formula>$Z12="Gráfico 25"</formula>
    </cfRule>
    <cfRule type="expression" dxfId="1915" priority="1686">
      <formula>$Z12="Gráfico 24"</formula>
    </cfRule>
    <cfRule type="expression" dxfId="1914" priority="1687">
      <formula>$Z12="Gráfico 23"</formula>
    </cfRule>
    <cfRule type="expression" dxfId="1913" priority="1688">
      <formula>$Z12="Gráfico 22"</formula>
    </cfRule>
    <cfRule type="expression" dxfId="1912" priority="1689">
      <formula>$Z12="Gráfico 21"</formula>
    </cfRule>
    <cfRule type="expression" dxfId="1911" priority="1690">
      <formula>$Z12="Gráfico 20"</formula>
    </cfRule>
    <cfRule type="expression" dxfId="1910" priority="1691">
      <formula>$Z12="Gráfico 18"</formula>
    </cfRule>
    <cfRule type="expression" dxfId="1909" priority="1692">
      <formula>$Z12="Gráfico 19"</formula>
    </cfRule>
    <cfRule type="expression" dxfId="1908" priority="1693">
      <formula>$Z12="Gráfico 17"</formula>
    </cfRule>
    <cfRule type="expression" dxfId="1907" priority="1694">
      <formula>$Z12="Gráfico 16"</formula>
    </cfRule>
    <cfRule type="expression" dxfId="1906" priority="1695">
      <formula>$Z12="Gráfico 15"</formula>
    </cfRule>
    <cfRule type="expression" dxfId="1905" priority="1696">
      <formula>$Z12="Gráfico 14"</formula>
    </cfRule>
    <cfRule type="expression" dxfId="1904" priority="1697">
      <formula>$Z12="Gráfico 12"</formula>
    </cfRule>
    <cfRule type="expression" dxfId="1903" priority="1698">
      <formula>$Z12="Gráfico 13"</formula>
    </cfRule>
    <cfRule type="expression" dxfId="1902" priority="1699">
      <formula>$Z12="Gráfico 11"</formula>
    </cfRule>
    <cfRule type="expression" dxfId="1901" priority="1700">
      <formula>$Z12="Gráfico 9"</formula>
    </cfRule>
    <cfRule type="expression" dxfId="1900" priority="1701">
      <formula>$Z12="Gráfico 8"</formula>
    </cfRule>
    <cfRule type="expression" dxfId="1899" priority="1702">
      <formula>$Z12="Gráfico 7"</formula>
    </cfRule>
    <cfRule type="expression" dxfId="1898" priority="1703">
      <formula>$Z12="Gráfico 6"</formula>
    </cfRule>
    <cfRule type="expression" dxfId="1897" priority="1704">
      <formula>$Z12="Gráfico 4"</formula>
    </cfRule>
    <cfRule type="expression" dxfId="1896" priority="1705">
      <formula>$Z12="Gráfico 3"</formula>
    </cfRule>
    <cfRule type="expression" dxfId="1895" priority="1706">
      <formula>$Z12="Gráfico 2"</formula>
    </cfRule>
    <cfRule type="expression" dxfId="1894" priority="1707">
      <formula>$Z12="Gráfico 1"</formula>
    </cfRule>
    <cfRule type="expression" dxfId="1893" priority="1708">
      <formula>$Z12="Gráfico 5"</formula>
    </cfRule>
  </conditionalFormatting>
  <conditionalFormatting sqref="Y24">
    <cfRule type="expression" dxfId="1781" priority="1043">
      <formula>$Z24="Reporte 2"</formula>
    </cfRule>
    <cfRule type="expression" dxfId="1780" priority="1044">
      <formula>$Z24="Reporte 1"</formula>
    </cfRule>
    <cfRule type="expression" dxfId="1779" priority="1045">
      <formula>$Z24="Informe 10"</formula>
    </cfRule>
    <cfRule type="expression" dxfId="1778" priority="1046">
      <formula>$Z24="Informe 9"</formula>
    </cfRule>
    <cfRule type="expression" dxfId="1777" priority="1047">
      <formula>$Z24="Informe 8"</formula>
    </cfRule>
    <cfRule type="expression" dxfId="1776" priority="1048">
      <formula>$Z24="Informe 7"</formula>
    </cfRule>
    <cfRule type="expression" dxfId="1775" priority="1049">
      <formula>$Z24="Informe 6"</formula>
    </cfRule>
    <cfRule type="expression" dxfId="1774" priority="1050">
      <formula>$Z24="Informe 5"</formula>
    </cfRule>
    <cfRule type="expression" dxfId="1773" priority="1051">
      <formula>$Z24="Informe 4"</formula>
    </cfRule>
    <cfRule type="expression" dxfId="1772" priority="1052">
      <formula>$Z24="Informe 3"</formula>
    </cfRule>
    <cfRule type="expression" dxfId="1771" priority="1053">
      <formula>$Z24="Informe 2"</formula>
    </cfRule>
    <cfRule type="expression" dxfId="1770" priority="1054">
      <formula>$Z24="Informe 1"</formula>
    </cfRule>
    <cfRule type="expression" dxfId="1769" priority="1055">
      <formula>$Z24="Gráfico 10"</formula>
    </cfRule>
    <cfRule type="expression" dxfId="1768" priority="1056">
      <formula>$Z24="Gráfico 25"</formula>
    </cfRule>
    <cfRule type="expression" dxfId="1767" priority="1057">
      <formula>$Z24="Gráfico 24"</formula>
    </cfRule>
    <cfRule type="expression" dxfId="1766" priority="1058">
      <formula>$Z24="Gráfico 23"</formula>
    </cfRule>
    <cfRule type="expression" dxfId="1765" priority="1059">
      <formula>$Z24="Gráfico 22"</formula>
    </cfRule>
    <cfRule type="expression" dxfId="1764" priority="1060">
      <formula>$Z24="Gráfico 21"</formula>
    </cfRule>
    <cfRule type="expression" dxfId="1763" priority="1061">
      <formula>$Z24="Gráfico 20"</formula>
    </cfRule>
    <cfRule type="expression" dxfId="1762" priority="1062">
      <formula>$Z24="Gráfico 18"</formula>
    </cfRule>
    <cfRule type="expression" dxfId="1761" priority="1063">
      <formula>$Z24="Gráfico 19"</formula>
    </cfRule>
    <cfRule type="expression" dxfId="1760" priority="1064">
      <formula>$Z24="Gráfico 17"</formula>
    </cfRule>
    <cfRule type="expression" dxfId="1759" priority="1065">
      <formula>$Z24="Gráfico 16"</formula>
    </cfRule>
    <cfRule type="expression" dxfId="1758" priority="1066">
      <formula>$Z24="Gráfico 15"</formula>
    </cfRule>
    <cfRule type="expression" dxfId="1757" priority="1067">
      <formula>$Z24="Gráfico 14"</formula>
    </cfRule>
    <cfRule type="expression" dxfId="1756" priority="1068">
      <formula>$Z24="Gráfico 12"</formula>
    </cfRule>
    <cfRule type="expression" dxfId="1755" priority="1069">
      <formula>$Z24="Gráfico 13"</formula>
    </cfRule>
    <cfRule type="expression" dxfId="1754" priority="1070">
      <formula>$Z24="Gráfico 11"</formula>
    </cfRule>
    <cfRule type="expression" dxfId="1753" priority="1071">
      <formula>$Z24="Gráfico 9"</formula>
    </cfRule>
    <cfRule type="expression" dxfId="1752" priority="1072">
      <formula>$Z24="Gráfico 8"</formula>
    </cfRule>
    <cfRule type="expression" dxfId="1751" priority="1073">
      <formula>$Z24="Gráfico 7"</formula>
    </cfRule>
    <cfRule type="expression" dxfId="1750" priority="1074">
      <formula>$Z24="Gráfico 6"</formula>
    </cfRule>
    <cfRule type="expression" dxfId="1749" priority="1075">
      <formula>$Z24="Gráfico 4"</formula>
    </cfRule>
    <cfRule type="expression" dxfId="1748" priority="1076">
      <formula>$Z24="Gráfico 3"</formula>
    </cfRule>
    <cfRule type="expression" dxfId="1747" priority="1077">
      <formula>$Z24="Gráfico 2"</formula>
    </cfRule>
    <cfRule type="expression" dxfId="1746" priority="1078">
      <formula>$Z24="Gráfico 1"</formula>
    </cfRule>
    <cfRule type="expression" dxfId="1745" priority="1079">
      <formula>$Z24="Gráfico 5"</formula>
    </cfRule>
  </conditionalFormatting>
  <conditionalFormatting sqref="M12">
    <cfRule type="expression" dxfId="1744" priority="1450">
      <formula>$Z12="Reporte 2"</formula>
    </cfRule>
    <cfRule type="expression" dxfId="1743" priority="1451">
      <formula>$Z12="Reporte 1"</formula>
    </cfRule>
    <cfRule type="expression" dxfId="1742" priority="1452">
      <formula>$Z12="Informe 10"</formula>
    </cfRule>
    <cfRule type="expression" dxfId="1741" priority="1453">
      <formula>$Z12="Informe 9"</formula>
    </cfRule>
    <cfRule type="expression" dxfId="1740" priority="1454">
      <formula>$Z12="Informe 8"</formula>
    </cfRule>
    <cfRule type="expression" dxfId="1739" priority="1455">
      <formula>$Z12="Informe 7"</formula>
    </cfRule>
    <cfRule type="expression" dxfId="1738" priority="1456">
      <formula>$Z12="Informe 6"</formula>
    </cfRule>
    <cfRule type="expression" dxfId="1737" priority="1457">
      <formula>$Z12="Informe 5"</formula>
    </cfRule>
    <cfRule type="expression" dxfId="1736" priority="1458">
      <formula>$Z12="Informe 4"</formula>
    </cfRule>
    <cfRule type="expression" dxfId="1735" priority="1459">
      <formula>$Z12="Informe 3"</formula>
    </cfRule>
    <cfRule type="expression" dxfId="1734" priority="1460">
      <formula>$Z12="Informe 2"</formula>
    </cfRule>
    <cfRule type="expression" dxfId="1733" priority="1461">
      <formula>$Z12="Informe 1"</formula>
    </cfRule>
    <cfRule type="expression" dxfId="1732" priority="1462">
      <formula>$Z12="Gráfico 10"</formula>
    </cfRule>
    <cfRule type="expression" dxfId="1731" priority="1463">
      <formula>$Z12="Gráfico 25"</formula>
    </cfRule>
    <cfRule type="expression" dxfId="1730" priority="1464">
      <formula>$Z12="Gráfico 24"</formula>
    </cfRule>
    <cfRule type="expression" dxfId="1729" priority="1465">
      <formula>$Z12="Gráfico 23"</formula>
    </cfRule>
    <cfRule type="expression" dxfId="1728" priority="1466">
      <formula>$Z12="Gráfico 22"</formula>
    </cfRule>
    <cfRule type="expression" dxfId="1727" priority="1467">
      <formula>$Z12="Gráfico 21"</formula>
    </cfRule>
    <cfRule type="expression" dxfId="1726" priority="1468">
      <formula>$Z12="Gráfico 20"</formula>
    </cfRule>
    <cfRule type="expression" dxfId="1725" priority="1469">
      <formula>$Z12="Gráfico 18"</formula>
    </cfRule>
    <cfRule type="expression" dxfId="1724" priority="1470">
      <formula>$Z12="Gráfico 19"</formula>
    </cfRule>
    <cfRule type="expression" dxfId="1723" priority="1471">
      <formula>$Z12="Gráfico 17"</formula>
    </cfRule>
    <cfRule type="expression" dxfId="1722" priority="1472">
      <formula>$Z12="Gráfico 16"</formula>
    </cfRule>
    <cfRule type="expression" dxfId="1721" priority="1473">
      <formula>$Z12="Gráfico 15"</formula>
    </cfRule>
    <cfRule type="expression" dxfId="1720" priority="1474">
      <formula>$Z12="Gráfico 14"</formula>
    </cfRule>
    <cfRule type="expression" dxfId="1719" priority="1475">
      <formula>$Z12="Gráfico 12"</formula>
    </cfRule>
    <cfRule type="expression" dxfId="1718" priority="1476">
      <formula>$Z12="Gráfico 13"</formula>
    </cfRule>
    <cfRule type="expression" dxfId="1717" priority="1477">
      <formula>$Z12="Gráfico 11"</formula>
    </cfRule>
    <cfRule type="expression" dxfId="1716" priority="1478">
      <formula>$Z12="Gráfico 9"</formula>
    </cfRule>
    <cfRule type="expression" dxfId="1715" priority="1479">
      <formula>$Z12="Gráfico 8"</formula>
    </cfRule>
    <cfRule type="expression" dxfId="1714" priority="1480">
      <formula>$Z12="Gráfico 7"</formula>
    </cfRule>
    <cfRule type="expression" dxfId="1713" priority="1481">
      <formula>$Z12="Gráfico 6"</formula>
    </cfRule>
    <cfRule type="expression" dxfId="1712" priority="1482">
      <formula>$Z12="Gráfico 4"</formula>
    </cfRule>
    <cfRule type="expression" dxfId="1711" priority="1483">
      <formula>$Z12="Gráfico 3"</formula>
    </cfRule>
    <cfRule type="expression" dxfId="1710" priority="1484">
      <formula>$Z12="Gráfico 2"</formula>
    </cfRule>
    <cfRule type="expression" dxfId="1709" priority="1485">
      <formula>$Z12="Gráfico 1"</formula>
    </cfRule>
    <cfRule type="expression" dxfId="1708" priority="1486">
      <formula>$Z12="Gráfico 5"</formula>
    </cfRule>
  </conditionalFormatting>
  <conditionalFormatting sqref="M13">
    <cfRule type="expression" dxfId="1707" priority="1413">
      <formula>$Z13="Reporte 2"</formula>
    </cfRule>
    <cfRule type="expression" dxfId="1706" priority="1414">
      <formula>$Z13="Reporte 1"</formula>
    </cfRule>
    <cfRule type="expression" dxfId="1705" priority="1415">
      <formula>$Z13="Informe 10"</formula>
    </cfRule>
    <cfRule type="expression" dxfId="1704" priority="1416">
      <formula>$Z13="Informe 9"</formula>
    </cfRule>
    <cfRule type="expression" dxfId="1703" priority="1417">
      <formula>$Z13="Informe 8"</formula>
    </cfRule>
    <cfRule type="expression" dxfId="1702" priority="1418">
      <formula>$Z13="Informe 7"</formula>
    </cfRule>
    <cfRule type="expression" dxfId="1701" priority="1419">
      <formula>$Z13="Informe 6"</formula>
    </cfRule>
    <cfRule type="expression" dxfId="1700" priority="1420">
      <formula>$Z13="Informe 5"</formula>
    </cfRule>
    <cfRule type="expression" dxfId="1699" priority="1421">
      <formula>$Z13="Informe 4"</formula>
    </cfRule>
    <cfRule type="expression" dxfId="1698" priority="1422">
      <formula>$Z13="Informe 3"</formula>
    </cfRule>
    <cfRule type="expression" dxfId="1697" priority="1423">
      <formula>$Z13="Informe 2"</formula>
    </cfRule>
    <cfRule type="expression" dxfId="1696" priority="1424">
      <formula>$Z13="Informe 1"</formula>
    </cfRule>
    <cfRule type="expression" dxfId="1695" priority="1425">
      <formula>$Z13="Gráfico 10"</formula>
    </cfRule>
    <cfRule type="expression" dxfId="1694" priority="1426">
      <formula>$Z13="Gráfico 25"</formula>
    </cfRule>
    <cfRule type="expression" dxfId="1693" priority="1427">
      <formula>$Z13="Gráfico 24"</formula>
    </cfRule>
    <cfRule type="expression" dxfId="1692" priority="1428">
      <formula>$Z13="Gráfico 23"</formula>
    </cfRule>
    <cfRule type="expression" dxfId="1691" priority="1429">
      <formula>$Z13="Gráfico 22"</formula>
    </cfRule>
    <cfRule type="expression" dxfId="1690" priority="1430">
      <formula>$Z13="Gráfico 21"</formula>
    </cfRule>
    <cfRule type="expression" dxfId="1689" priority="1431">
      <formula>$Z13="Gráfico 20"</formula>
    </cfRule>
    <cfRule type="expression" dxfId="1688" priority="1432">
      <formula>$Z13="Gráfico 18"</formula>
    </cfRule>
    <cfRule type="expression" dxfId="1687" priority="1433">
      <formula>$Z13="Gráfico 19"</formula>
    </cfRule>
    <cfRule type="expression" dxfId="1686" priority="1434">
      <formula>$Z13="Gráfico 17"</formula>
    </cfRule>
    <cfRule type="expression" dxfId="1685" priority="1435">
      <formula>$Z13="Gráfico 16"</formula>
    </cfRule>
    <cfRule type="expression" dxfId="1684" priority="1436">
      <formula>$Z13="Gráfico 15"</formula>
    </cfRule>
    <cfRule type="expression" dxfId="1683" priority="1437">
      <formula>$Z13="Gráfico 14"</formula>
    </cfRule>
    <cfRule type="expression" dxfId="1682" priority="1438">
      <formula>$Z13="Gráfico 12"</formula>
    </cfRule>
    <cfRule type="expression" dxfId="1681" priority="1439">
      <formula>$Z13="Gráfico 13"</formula>
    </cfRule>
    <cfRule type="expression" dxfId="1680" priority="1440">
      <formula>$Z13="Gráfico 11"</formula>
    </cfRule>
    <cfRule type="expression" dxfId="1679" priority="1441">
      <formula>$Z13="Gráfico 9"</formula>
    </cfRule>
    <cfRule type="expression" dxfId="1678" priority="1442">
      <formula>$Z13="Gráfico 8"</formula>
    </cfRule>
    <cfRule type="expression" dxfId="1677" priority="1443">
      <formula>$Z13="Gráfico 7"</formula>
    </cfRule>
    <cfRule type="expression" dxfId="1676" priority="1444">
      <formula>$Z13="Gráfico 6"</formula>
    </cfRule>
    <cfRule type="expression" dxfId="1675" priority="1445">
      <formula>$Z13="Gráfico 4"</formula>
    </cfRule>
    <cfRule type="expression" dxfId="1674" priority="1446">
      <formula>$Z13="Gráfico 3"</formula>
    </cfRule>
    <cfRule type="expression" dxfId="1673" priority="1447">
      <formula>$Z13="Gráfico 2"</formula>
    </cfRule>
    <cfRule type="expression" dxfId="1672" priority="1448">
      <formula>$Z13="Gráfico 1"</formula>
    </cfRule>
    <cfRule type="expression" dxfId="1671" priority="1449">
      <formula>$Z13="Gráfico 5"</formula>
    </cfRule>
  </conditionalFormatting>
  <conditionalFormatting sqref="M14">
    <cfRule type="expression" dxfId="1670" priority="1376">
      <formula>$Z14="Reporte 2"</formula>
    </cfRule>
    <cfRule type="expression" dxfId="1669" priority="1377">
      <formula>$Z14="Reporte 1"</formula>
    </cfRule>
    <cfRule type="expression" dxfId="1668" priority="1378">
      <formula>$Z14="Informe 10"</formula>
    </cfRule>
    <cfRule type="expression" dxfId="1667" priority="1379">
      <formula>$Z14="Informe 9"</formula>
    </cfRule>
    <cfRule type="expression" dxfId="1666" priority="1380">
      <formula>$Z14="Informe 8"</formula>
    </cfRule>
    <cfRule type="expression" dxfId="1665" priority="1381">
      <formula>$Z14="Informe 7"</formula>
    </cfRule>
    <cfRule type="expression" dxfId="1664" priority="1382">
      <formula>$Z14="Informe 6"</formula>
    </cfRule>
    <cfRule type="expression" dxfId="1663" priority="1383">
      <formula>$Z14="Informe 5"</formula>
    </cfRule>
    <cfRule type="expression" dxfId="1662" priority="1384">
      <formula>$Z14="Informe 4"</formula>
    </cfRule>
    <cfRule type="expression" dxfId="1661" priority="1385">
      <formula>$Z14="Informe 3"</formula>
    </cfRule>
    <cfRule type="expression" dxfId="1660" priority="1386">
      <formula>$Z14="Informe 2"</formula>
    </cfRule>
    <cfRule type="expression" dxfId="1659" priority="1387">
      <formula>$Z14="Informe 1"</formula>
    </cfRule>
    <cfRule type="expression" dxfId="1658" priority="1388">
      <formula>$Z14="Gráfico 10"</formula>
    </cfRule>
    <cfRule type="expression" dxfId="1657" priority="1389">
      <formula>$Z14="Gráfico 25"</formula>
    </cfRule>
    <cfRule type="expression" dxfId="1656" priority="1390">
      <formula>$Z14="Gráfico 24"</formula>
    </cfRule>
    <cfRule type="expression" dxfId="1655" priority="1391">
      <formula>$Z14="Gráfico 23"</formula>
    </cfRule>
    <cfRule type="expression" dxfId="1654" priority="1392">
      <formula>$Z14="Gráfico 22"</formula>
    </cfRule>
    <cfRule type="expression" dxfId="1653" priority="1393">
      <formula>$Z14="Gráfico 21"</formula>
    </cfRule>
    <cfRule type="expression" dxfId="1652" priority="1394">
      <formula>$Z14="Gráfico 20"</formula>
    </cfRule>
    <cfRule type="expression" dxfId="1651" priority="1395">
      <formula>$Z14="Gráfico 18"</formula>
    </cfRule>
    <cfRule type="expression" dxfId="1650" priority="1396">
      <formula>$Z14="Gráfico 19"</formula>
    </cfRule>
    <cfRule type="expression" dxfId="1649" priority="1397">
      <formula>$Z14="Gráfico 17"</formula>
    </cfRule>
    <cfRule type="expression" dxfId="1648" priority="1398">
      <formula>$Z14="Gráfico 16"</formula>
    </cfRule>
    <cfRule type="expression" dxfId="1647" priority="1399">
      <formula>$Z14="Gráfico 15"</formula>
    </cfRule>
    <cfRule type="expression" dxfId="1646" priority="1400">
      <formula>$Z14="Gráfico 14"</formula>
    </cfRule>
    <cfRule type="expression" dxfId="1645" priority="1401">
      <formula>$Z14="Gráfico 12"</formula>
    </cfRule>
    <cfRule type="expression" dxfId="1644" priority="1402">
      <formula>$Z14="Gráfico 13"</formula>
    </cfRule>
    <cfRule type="expression" dxfId="1643" priority="1403">
      <formula>$Z14="Gráfico 11"</formula>
    </cfRule>
    <cfRule type="expression" dxfId="1642" priority="1404">
      <formula>$Z14="Gráfico 9"</formula>
    </cfRule>
    <cfRule type="expression" dxfId="1641" priority="1405">
      <formula>$Z14="Gráfico 8"</formula>
    </cfRule>
    <cfRule type="expression" dxfId="1640" priority="1406">
      <formula>$Z14="Gráfico 7"</formula>
    </cfRule>
    <cfRule type="expression" dxfId="1639" priority="1407">
      <formula>$Z14="Gráfico 6"</formula>
    </cfRule>
    <cfRule type="expression" dxfId="1638" priority="1408">
      <formula>$Z14="Gráfico 4"</formula>
    </cfRule>
    <cfRule type="expression" dxfId="1637" priority="1409">
      <formula>$Z14="Gráfico 3"</formula>
    </cfRule>
    <cfRule type="expression" dxfId="1636" priority="1410">
      <formula>$Z14="Gráfico 2"</formula>
    </cfRule>
    <cfRule type="expression" dxfId="1635" priority="1411">
      <formula>$Z14="Gráfico 1"</formula>
    </cfRule>
    <cfRule type="expression" dxfId="1634" priority="1412">
      <formula>$Z14="Gráfico 5"</formula>
    </cfRule>
  </conditionalFormatting>
  <conditionalFormatting sqref="M15:M22">
    <cfRule type="expression" dxfId="1633" priority="1339">
      <formula>$Z15="Reporte 2"</formula>
    </cfRule>
    <cfRule type="expression" dxfId="1632" priority="1340">
      <formula>$Z15="Reporte 1"</formula>
    </cfRule>
    <cfRule type="expression" dxfId="1631" priority="1341">
      <formula>$Z15="Informe 10"</formula>
    </cfRule>
    <cfRule type="expression" dxfId="1630" priority="1342">
      <formula>$Z15="Informe 9"</formula>
    </cfRule>
    <cfRule type="expression" dxfId="1629" priority="1343">
      <formula>$Z15="Informe 8"</formula>
    </cfRule>
    <cfRule type="expression" dxfId="1628" priority="1344">
      <formula>$Z15="Informe 7"</formula>
    </cfRule>
    <cfRule type="expression" dxfId="1627" priority="1345">
      <formula>$Z15="Informe 6"</formula>
    </cfRule>
    <cfRule type="expression" dxfId="1626" priority="1346">
      <formula>$Z15="Informe 5"</formula>
    </cfRule>
    <cfRule type="expression" dxfId="1625" priority="1347">
      <formula>$Z15="Informe 4"</formula>
    </cfRule>
    <cfRule type="expression" dxfId="1624" priority="1348">
      <formula>$Z15="Informe 3"</formula>
    </cfRule>
    <cfRule type="expression" dxfId="1623" priority="1349">
      <formula>$Z15="Informe 2"</formula>
    </cfRule>
    <cfRule type="expression" dxfId="1622" priority="1350">
      <formula>$Z15="Informe 1"</formula>
    </cfRule>
    <cfRule type="expression" dxfId="1621" priority="1351">
      <formula>$Z15="Gráfico 10"</formula>
    </cfRule>
    <cfRule type="expression" dxfId="1620" priority="1352">
      <formula>$Z15="Gráfico 25"</formula>
    </cfRule>
    <cfRule type="expression" dxfId="1619" priority="1353">
      <formula>$Z15="Gráfico 24"</formula>
    </cfRule>
    <cfRule type="expression" dxfId="1618" priority="1354">
      <formula>$Z15="Gráfico 23"</formula>
    </cfRule>
    <cfRule type="expression" dxfId="1617" priority="1355">
      <formula>$Z15="Gráfico 22"</formula>
    </cfRule>
    <cfRule type="expression" dxfId="1616" priority="1356">
      <formula>$Z15="Gráfico 21"</formula>
    </cfRule>
    <cfRule type="expression" dxfId="1615" priority="1357">
      <formula>$Z15="Gráfico 20"</formula>
    </cfRule>
    <cfRule type="expression" dxfId="1614" priority="1358">
      <formula>$Z15="Gráfico 18"</formula>
    </cfRule>
    <cfRule type="expression" dxfId="1613" priority="1359">
      <formula>$Z15="Gráfico 19"</formula>
    </cfRule>
    <cfRule type="expression" dxfId="1612" priority="1360">
      <formula>$Z15="Gráfico 17"</formula>
    </cfRule>
    <cfRule type="expression" dxfId="1611" priority="1361">
      <formula>$Z15="Gráfico 16"</formula>
    </cfRule>
    <cfRule type="expression" dxfId="1610" priority="1362">
      <formula>$Z15="Gráfico 15"</formula>
    </cfRule>
    <cfRule type="expression" dxfId="1609" priority="1363">
      <formula>$Z15="Gráfico 14"</formula>
    </cfRule>
    <cfRule type="expression" dxfId="1608" priority="1364">
      <formula>$Z15="Gráfico 12"</formula>
    </cfRule>
    <cfRule type="expression" dxfId="1607" priority="1365">
      <formula>$Z15="Gráfico 13"</formula>
    </cfRule>
    <cfRule type="expression" dxfId="1606" priority="1366">
      <formula>$Z15="Gráfico 11"</formula>
    </cfRule>
    <cfRule type="expression" dxfId="1605" priority="1367">
      <formula>$Z15="Gráfico 9"</formula>
    </cfRule>
    <cfRule type="expression" dxfId="1604" priority="1368">
      <formula>$Z15="Gráfico 8"</formula>
    </cfRule>
    <cfRule type="expression" dxfId="1603" priority="1369">
      <formula>$Z15="Gráfico 7"</formula>
    </cfRule>
    <cfRule type="expression" dxfId="1602" priority="1370">
      <formula>$Z15="Gráfico 6"</formula>
    </cfRule>
    <cfRule type="expression" dxfId="1601" priority="1371">
      <formula>$Z15="Gráfico 4"</formula>
    </cfRule>
    <cfRule type="expression" dxfId="1600" priority="1372">
      <formula>$Z15="Gráfico 3"</formula>
    </cfRule>
    <cfRule type="expression" dxfId="1599" priority="1373">
      <formula>$Z15="Gráfico 2"</formula>
    </cfRule>
    <cfRule type="expression" dxfId="1598" priority="1374">
      <formula>$Z15="Gráfico 1"</formula>
    </cfRule>
    <cfRule type="expression" dxfId="1597" priority="1375">
      <formula>$Z15="Gráfico 5"</formula>
    </cfRule>
  </conditionalFormatting>
  <conditionalFormatting sqref="M24">
    <cfRule type="expression" dxfId="1559" priority="1265">
      <formula>$Z24="Reporte 2"</formula>
    </cfRule>
    <cfRule type="expression" dxfId="1558" priority="1266">
      <formula>$Z24="Reporte 1"</formula>
    </cfRule>
    <cfRule type="expression" dxfId="1557" priority="1267">
      <formula>$Z24="Informe 10"</formula>
    </cfRule>
    <cfRule type="expression" dxfId="1556" priority="1268">
      <formula>$Z24="Informe 9"</formula>
    </cfRule>
    <cfRule type="expression" dxfId="1555" priority="1269">
      <formula>$Z24="Informe 8"</formula>
    </cfRule>
    <cfRule type="expression" dxfId="1554" priority="1270">
      <formula>$Z24="Informe 7"</formula>
    </cfRule>
    <cfRule type="expression" dxfId="1553" priority="1271">
      <formula>$Z24="Informe 6"</formula>
    </cfRule>
    <cfRule type="expression" dxfId="1552" priority="1272">
      <formula>$Z24="Informe 5"</formula>
    </cfRule>
    <cfRule type="expression" dxfId="1551" priority="1273">
      <formula>$Z24="Informe 4"</formula>
    </cfRule>
    <cfRule type="expression" dxfId="1550" priority="1274">
      <formula>$Z24="Informe 3"</formula>
    </cfRule>
    <cfRule type="expression" dxfId="1549" priority="1275">
      <formula>$Z24="Informe 2"</formula>
    </cfRule>
    <cfRule type="expression" dxfId="1548" priority="1276">
      <formula>$Z24="Informe 1"</formula>
    </cfRule>
    <cfRule type="expression" dxfId="1547" priority="1277">
      <formula>$Z24="Gráfico 10"</formula>
    </cfRule>
    <cfRule type="expression" dxfId="1546" priority="1278">
      <formula>$Z24="Gráfico 25"</formula>
    </cfRule>
    <cfRule type="expression" dxfId="1545" priority="1279">
      <formula>$Z24="Gráfico 24"</formula>
    </cfRule>
    <cfRule type="expression" dxfId="1544" priority="1280">
      <formula>$Z24="Gráfico 23"</formula>
    </cfRule>
    <cfRule type="expression" dxfId="1543" priority="1281">
      <formula>$Z24="Gráfico 22"</formula>
    </cfRule>
    <cfRule type="expression" dxfId="1542" priority="1282">
      <formula>$Z24="Gráfico 21"</formula>
    </cfRule>
    <cfRule type="expression" dxfId="1541" priority="1283">
      <formula>$Z24="Gráfico 20"</formula>
    </cfRule>
    <cfRule type="expression" dxfId="1540" priority="1284">
      <formula>$Z24="Gráfico 18"</formula>
    </cfRule>
    <cfRule type="expression" dxfId="1539" priority="1285">
      <formula>$Z24="Gráfico 19"</formula>
    </cfRule>
    <cfRule type="expression" dxfId="1538" priority="1286">
      <formula>$Z24="Gráfico 17"</formula>
    </cfRule>
    <cfRule type="expression" dxfId="1537" priority="1287">
      <formula>$Z24="Gráfico 16"</formula>
    </cfRule>
    <cfRule type="expression" dxfId="1536" priority="1288">
      <formula>$Z24="Gráfico 15"</formula>
    </cfRule>
    <cfRule type="expression" dxfId="1535" priority="1289">
      <formula>$Z24="Gráfico 14"</formula>
    </cfRule>
    <cfRule type="expression" dxfId="1534" priority="1290">
      <formula>$Z24="Gráfico 12"</formula>
    </cfRule>
    <cfRule type="expression" dxfId="1533" priority="1291">
      <formula>$Z24="Gráfico 13"</formula>
    </cfRule>
    <cfRule type="expression" dxfId="1532" priority="1292">
      <formula>$Z24="Gráfico 11"</formula>
    </cfRule>
    <cfRule type="expression" dxfId="1531" priority="1293">
      <formula>$Z24="Gráfico 9"</formula>
    </cfRule>
    <cfRule type="expression" dxfId="1530" priority="1294">
      <formula>$Z24="Gráfico 8"</formula>
    </cfRule>
    <cfRule type="expression" dxfId="1529" priority="1295">
      <formula>$Z24="Gráfico 7"</formula>
    </cfRule>
    <cfRule type="expression" dxfId="1528" priority="1296">
      <formula>$Z24="Gráfico 6"</formula>
    </cfRule>
    <cfRule type="expression" dxfId="1527" priority="1297">
      <formula>$Z24="Gráfico 4"</formula>
    </cfRule>
    <cfRule type="expression" dxfId="1526" priority="1298">
      <formula>$Z24="Gráfico 3"</formula>
    </cfRule>
    <cfRule type="expression" dxfId="1525" priority="1299">
      <formula>$Z24="Gráfico 2"</formula>
    </cfRule>
    <cfRule type="expression" dxfId="1524" priority="1300">
      <formula>$Z24="Gráfico 1"</formula>
    </cfRule>
    <cfRule type="expression" dxfId="1523" priority="1301">
      <formula>$Z24="Gráfico 5"</formula>
    </cfRule>
  </conditionalFormatting>
  <conditionalFormatting sqref="M25:M28">
    <cfRule type="expression" dxfId="1522" priority="1228">
      <formula>$Z25="Reporte 2"</formula>
    </cfRule>
    <cfRule type="expression" dxfId="1521" priority="1229">
      <formula>$Z25="Reporte 1"</formula>
    </cfRule>
    <cfRule type="expression" dxfId="1520" priority="1230">
      <formula>$Z25="Informe 10"</formula>
    </cfRule>
    <cfRule type="expression" dxfId="1519" priority="1231">
      <formula>$Z25="Informe 9"</formula>
    </cfRule>
    <cfRule type="expression" dxfId="1518" priority="1232">
      <formula>$Z25="Informe 8"</formula>
    </cfRule>
    <cfRule type="expression" dxfId="1517" priority="1233">
      <formula>$Z25="Informe 7"</formula>
    </cfRule>
    <cfRule type="expression" dxfId="1516" priority="1234">
      <formula>$Z25="Informe 6"</formula>
    </cfRule>
    <cfRule type="expression" dxfId="1515" priority="1235">
      <formula>$Z25="Informe 5"</formula>
    </cfRule>
    <cfRule type="expression" dxfId="1514" priority="1236">
      <formula>$Z25="Informe 4"</formula>
    </cfRule>
    <cfRule type="expression" dxfId="1513" priority="1237">
      <formula>$Z25="Informe 3"</formula>
    </cfRule>
    <cfRule type="expression" dxfId="1512" priority="1238">
      <formula>$Z25="Informe 2"</formula>
    </cfRule>
    <cfRule type="expression" dxfId="1511" priority="1239">
      <formula>$Z25="Informe 1"</formula>
    </cfRule>
    <cfRule type="expression" dxfId="1510" priority="1240">
      <formula>$Z25="Gráfico 10"</formula>
    </cfRule>
    <cfRule type="expression" dxfId="1509" priority="1241">
      <formula>$Z25="Gráfico 25"</formula>
    </cfRule>
    <cfRule type="expression" dxfId="1508" priority="1242">
      <formula>$Z25="Gráfico 24"</formula>
    </cfRule>
    <cfRule type="expression" dxfId="1507" priority="1243">
      <formula>$Z25="Gráfico 23"</formula>
    </cfRule>
    <cfRule type="expression" dxfId="1506" priority="1244">
      <formula>$Z25="Gráfico 22"</formula>
    </cfRule>
    <cfRule type="expression" dxfId="1505" priority="1245">
      <formula>$Z25="Gráfico 21"</formula>
    </cfRule>
    <cfRule type="expression" dxfId="1504" priority="1246">
      <formula>$Z25="Gráfico 20"</formula>
    </cfRule>
    <cfRule type="expression" dxfId="1503" priority="1247">
      <formula>$Z25="Gráfico 18"</formula>
    </cfRule>
    <cfRule type="expression" dxfId="1502" priority="1248">
      <formula>$Z25="Gráfico 19"</formula>
    </cfRule>
    <cfRule type="expression" dxfId="1501" priority="1249">
      <formula>$Z25="Gráfico 17"</formula>
    </cfRule>
    <cfRule type="expression" dxfId="1500" priority="1250">
      <formula>$Z25="Gráfico 16"</formula>
    </cfRule>
    <cfRule type="expression" dxfId="1499" priority="1251">
      <formula>$Z25="Gráfico 15"</formula>
    </cfRule>
    <cfRule type="expression" dxfId="1498" priority="1252">
      <formula>$Z25="Gráfico 14"</formula>
    </cfRule>
    <cfRule type="expression" dxfId="1497" priority="1253">
      <formula>$Z25="Gráfico 12"</formula>
    </cfRule>
    <cfRule type="expression" dxfId="1496" priority="1254">
      <formula>$Z25="Gráfico 13"</formula>
    </cfRule>
    <cfRule type="expression" dxfId="1495" priority="1255">
      <formula>$Z25="Gráfico 11"</formula>
    </cfRule>
    <cfRule type="expression" dxfId="1494" priority="1256">
      <formula>$Z25="Gráfico 9"</formula>
    </cfRule>
    <cfRule type="expression" dxfId="1493" priority="1257">
      <formula>$Z25="Gráfico 8"</formula>
    </cfRule>
    <cfRule type="expression" dxfId="1492" priority="1258">
      <formula>$Z25="Gráfico 7"</formula>
    </cfRule>
    <cfRule type="expression" dxfId="1491" priority="1259">
      <formula>$Z25="Gráfico 6"</formula>
    </cfRule>
    <cfRule type="expression" dxfId="1490" priority="1260">
      <formula>$Z25="Gráfico 4"</formula>
    </cfRule>
    <cfRule type="expression" dxfId="1489" priority="1261">
      <formula>$Z25="Gráfico 3"</formula>
    </cfRule>
    <cfRule type="expression" dxfId="1488" priority="1262">
      <formula>$Z25="Gráfico 2"</formula>
    </cfRule>
    <cfRule type="expression" dxfId="1487" priority="1263">
      <formula>$Z25="Gráfico 1"</formula>
    </cfRule>
    <cfRule type="expression" dxfId="1486" priority="1264">
      <formula>$Z25="Gráfico 5"</formula>
    </cfRule>
  </conditionalFormatting>
  <conditionalFormatting sqref="N4:N31">
    <cfRule type="expression" dxfId="1485" priority="1117">
      <formula>$Z4="Reporte 2"</formula>
    </cfRule>
    <cfRule type="expression" dxfId="1484" priority="1118">
      <formula>$Z4="Reporte 1"</formula>
    </cfRule>
    <cfRule type="expression" dxfId="1483" priority="1119">
      <formula>$Z4="Informe 10"</formula>
    </cfRule>
    <cfRule type="expression" dxfId="1482" priority="1120">
      <formula>$Z4="Informe 9"</formula>
    </cfRule>
    <cfRule type="expression" dxfId="1481" priority="1121">
      <formula>$Z4="Informe 8"</formula>
    </cfRule>
    <cfRule type="expression" dxfId="1480" priority="1122">
      <formula>$Z4="Informe 7"</formula>
    </cfRule>
    <cfRule type="expression" dxfId="1479" priority="1123">
      <formula>$Z4="Informe 6"</formula>
    </cfRule>
    <cfRule type="expression" dxfId="1478" priority="1124">
      <formula>$Z4="Informe 5"</formula>
    </cfRule>
    <cfRule type="expression" dxfId="1477" priority="1125">
      <formula>$Z4="Informe 4"</formula>
    </cfRule>
    <cfRule type="expression" dxfId="1476" priority="1126">
      <formula>$Z4="Informe 3"</formula>
    </cfRule>
    <cfRule type="expression" dxfId="1475" priority="1127">
      <formula>$Z4="Informe 2"</formula>
    </cfRule>
    <cfRule type="expression" dxfId="1474" priority="1128">
      <formula>$Z4="Informe 1"</formula>
    </cfRule>
    <cfRule type="expression" dxfId="1473" priority="1129">
      <formula>$Z4="Gráfico 10"</formula>
    </cfRule>
    <cfRule type="expression" dxfId="1472" priority="1130">
      <formula>$Z4="Gráfico 25"</formula>
    </cfRule>
    <cfRule type="expression" dxfId="1471" priority="1131">
      <formula>$Z4="Gráfico 24"</formula>
    </cfRule>
    <cfRule type="expression" dxfId="1470" priority="1132">
      <formula>$Z4="Gráfico 23"</formula>
    </cfRule>
    <cfRule type="expression" dxfId="1469" priority="1133">
      <formula>$Z4="Gráfico 22"</formula>
    </cfRule>
    <cfRule type="expression" dxfId="1468" priority="1134">
      <formula>$Z4="Gráfico 21"</formula>
    </cfRule>
    <cfRule type="expression" dxfId="1467" priority="1135">
      <formula>$Z4="Gráfico 20"</formula>
    </cfRule>
    <cfRule type="expression" dxfId="1466" priority="1136">
      <formula>$Z4="Gráfico 18"</formula>
    </cfRule>
    <cfRule type="expression" dxfId="1465" priority="1137">
      <formula>$Z4="Gráfico 19"</formula>
    </cfRule>
    <cfRule type="expression" dxfId="1464" priority="1138">
      <formula>$Z4="Gráfico 17"</formula>
    </cfRule>
    <cfRule type="expression" dxfId="1463" priority="1139">
      <formula>$Z4="Gráfico 16"</formula>
    </cfRule>
    <cfRule type="expression" dxfId="1462" priority="1140">
      <formula>$Z4="Gráfico 15"</formula>
    </cfRule>
    <cfRule type="expression" dxfId="1461" priority="1141">
      <formula>$Z4="Gráfico 14"</formula>
    </cfRule>
    <cfRule type="expression" dxfId="1460" priority="1142">
      <formula>$Z4="Gráfico 12"</formula>
    </cfRule>
    <cfRule type="expression" dxfId="1459" priority="1143">
      <formula>$Z4="Gráfico 13"</formula>
    </cfRule>
    <cfRule type="expression" dxfId="1458" priority="1144">
      <formula>$Z4="Gráfico 11"</formula>
    </cfRule>
    <cfRule type="expression" dxfId="1457" priority="1145">
      <formula>$Z4="Gráfico 9"</formula>
    </cfRule>
    <cfRule type="expression" dxfId="1456" priority="1146">
      <formula>$Z4="Gráfico 8"</formula>
    </cfRule>
    <cfRule type="expression" dxfId="1455" priority="1147">
      <formula>$Z4="Gráfico 7"</formula>
    </cfRule>
    <cfRule type="expression" dxfId="1454" priority="1148">
      <formula>$Z4="Gráfico 6"</formula>
    </cfRule>
    <cfRule type="expression" dxfId="1453" priority="1149">
      <formula>$Z4="Gráfico 4"</formula>
    </cfRule>
    <cfRule type="expression" dxfId="1452" priority="1150">
      <formula>$Z4="Gráfico 3"</formula>
    </cfRule>
    <cfRule type="expression" dxfId="1451" priority="1151">
      <formula>$Z4="Gráfico 2"</formula>
    </cfRule>
    <cfRule type="expression" dxfId="1450" priority="1152">
      <formula>$Z4="Gráfico 1"</formula>
    </cfRule>
    <cfRule type="expression" dxfId="1449" priority="1153">
      <formula>$Z4="Gráfico 5"</formula>
    </cfRule>
  </conditionalFormatting>
  <conditionalFormatting sqref="Y23">
    <cfRule type="expression" dxfId="1448" priority="1080">
      <formula>$Z23="Reporte 2"</formula>
    </cfRule>
    <cfRule type="expression" dxfId="1447" priority="1081">
      <formula>$Z23="Reporte 1"</formula>
    </cfRule>
    <cfRule type="expression" dxfId="1446" priority="1082">
      <formula>$Z23="Informe 10"</formula>
    </cfRule>
    <cfRule type="expression" dxfId="1445" priority="1083">
      <formula>$Z23="Informe 9"</formula>
    </cfRule>
    <cfRule type="expression" dxfId="1444" priority="1084">
      <formula>$Z23="Informe 8"</formula>
    </cfRule>
    <cfRule type="expression" dxfId="1443" priority="1085">
      <formula>$Z23="Informe 7"</formula>
    </cfRule>
    <cfRule type="expression" dxfId="1442" priority="1086">
      <formula>$Z23="Informe 6"</formula>
    </cfRule>
    <cfRule type="expression" dxfId="1441" priority="1087">
      <formula>$Z23="Informe 5"</formula>
    </cfRule>
    <cfRule type="expression" dxfId="1440" priority="1088">
      <formula>$Z23="Informe 4"</formula>
    </cfRule>
    <cfRule type="expression" dxfId="1439" priority="1089">
      <formula>$Z23="Informe 3"</formula>
    </cfRule>
    <cfRule type="expression" dxfId="1438" priority="1090">
      <formula>$Z23="Informe 2"</formula>
    </cfRule>
    <cfRule type="expression" dxfId="1437" priority="1091">
      <formula>$Z23="Informe 1"</formula>
    </cfRule>
    <cfRule type="expression" dxfId="1436" priority="1092">
      <formula>$Z23="Gráfico 10"</formula>
    </cfRule>
    <cfRule type="expression" dxfId="1435" priority="1093">
      <formula>$Z23="Gráfico 25"</formula>
    </cfRule>
    <cfRule type="expression" dxfId="1434" priority="1094">
      <formula>$Z23="Gráfico 24"</formula>
    </cfRule>
    <cfRule type="expression" dxfId="1433" priority="1095">
      <formula>$Z23="Gráfico 23"</formula>
    </cfRule>
    <cfRule type="expression" dxfId="1432" priority="1096">
      <formula>$Z23="Gráfico 22"</formula>
    </cfRule>
    <cfRule type="expression" dxfId="1431" priority="1097">
      <formula>$Z23="Gráfico 21"</formula>
    </cfRule>
    <cfRule type="expression" dxfId="1430" priority="1098">
      <formula>$Z23="Gráfico 20"</formula>
    </cfRule>
    <cfRule type="expression" dxfId="1429" priority="1099">
      <formula>$Z23="Gráfico 18"</formula>
    </cfRule>
    <cfRule type="expression" dxfId="1428" priority="1100">
      <formula>$Z23="Gráfico 19"</formula>
    </cfRule>
    <cfRule type="expression" dxfId="1427" priority="1101">
      <formula>$Z23="Gráfico 17"</formula>
    </cfRule>
    <cfRule type="expression" dxfId="1426" priority="1102">
      <formula>$Z23="Gráfico 16"</formula>
    </cfRule>
    <cfRule type="expression" dxfId="1425" priority="1103">
      <formula>$Z23="Gráfico 15"</formula>
    </cfRule>
    <cfRule type="expression" dxfId="1424" priority="1104">
      <formula>$Z23="Gráfico 14"</formula>
    </cfRule>
    <cfRule type="expression" dxfId="1423" priority="1105">
      <formula>$Z23="Gráfico 12"</formula>
    </cfRule>
    <cfRule type="expression" dxfId="1422" priority="1106">
      <formula>$Z23="Gráfico 13"</formula>
    </cfRule>
    <cfRule type="expression" dxfId="1421" priority="1107">
      <formula>$Z23="Gráfico 11"</formula>
    </cfRule>
    <cfRule type="expression" dxfId="1420" priority="1108">
      <formula>$Z23="Gráfico 9"</formula>
    </cfRule>
    <cfRule type="expression" dxfId="1419" priority="1109">
      <formula>$Z23="Gráfico 8"</formula>
    </cfRule>
    <cfRule type="expression" dxfId="1418" priority="1110">
      <formula>$Z23="Gráfico 7"</formula>
    </cfRule>
    <cfRule type="expression" dxfId="1417" priority="1111">
      <formula>$Z23="Gráfico 6"</formula>
    </cfRule>
    <cfRule type="expression" dxfId="1416" priority="1112">
      <formula>$Z23="Gráfico 4"</formula>
    </cfRule>
    <cfRule type="expression" dxfId="1415" priority="1113">
      <formula>$Z23="Gráfico 3"</formula>
    </cfRule>
    <cfRule type="expression" dxfId="1414" priority="1114">
      <formula>$Z23="Gráfico 2"</formula>
    </cfRule>
    <cfRule type="expression" dxfId="1413" priority="1115">
      <formula>$Z23="Gráfico 1"</formula>
    </cfRule>
    <cfRule type="expression" dxfId="1412" priority="1116">
      <formula>$Z23="Gráfico 5"</formula>
    </cfRule>
  </conditionalFormatting>
  <conditionalFormatting sqref="V29:W31 Y29:Y31 AL29:AL31 Q29:S31">
    <cfRule type="expression" dxfId="1263" priority="1006">
      <formula>$Z29="Reporte 2"</formula>
    </cfRule>
    <cfRule type="expression" dxfId="1262" priority="1007">
      <formula>$Z29="Reporte 1"</formula>
    </cfRule>
    <cfRule type="expression" dxfId="1261" priority="1008">
      <formula>$Z29="Informe 10"</formula>
    </cfRule>
    <cfRule type="expression" dxfId="1260" priority="1009">
      <formula>$Z29="Informe 9"</formula>
    </cfRule>
    <cfRule type="expression" dxfId="1259" priority="1010">
      <formula>$Z29="Informe 8"</formula>
    </cfRule>
    <cfRule type="expression" dxfId="1258" priority="1011">
      <formula>$Z29="Informe 7"</formula>
    </cfRule>
    <cfRule type="expression" dxfId="1257" priority="1012">
      <formula>$Z29="Informe 6"</formula>
    </cfRule>
    <cfRule type="expression" dxfId="1256" priority="1013">
      <formula>$Z29="Informe 5"</formula>
    </cfRule>
    <cfRule type="expression" dxfId="1255" priority="1014">
      <formula>$Z29="Informe 4"</formula>
    </cfRule>
    <cfRule type="expression" dxfId="1254" priority="1015">
      <formula>$Z29="Informe 3"</formula>
    </cfRule>
    <cfRule type="expression" dxfId="1253" priority="1016">
      <formula>$Z29="Informe 2"</formula>
    </cfRule>
    <cfRule type="expression" dxfId="1252" priority="1017">
      <formula>$Z29="Informe 1"</formula>
    </cfRule>
    <cfRule type="expression" dxfId="1251" priority="1018">
      <formula>$Z29="Gráfico 10"</formula>
    </cfRule>
    <cfRule type="expression" dxfId="1250" priority="1019">
      <formula>$Z29="Gráfico 25"</formula>
    </cfRule>
    <cfRule type="expression" dxfId="1249" priority="1020">
      <formula>$Z29="Gráfico 24"</formula>
    </cfRule>
    <cfRule type="expression" dxfId="1248" priority="1021">
      <formula>$Z29="Gráfico 23"</formula>
    </cfRule>
    <cfRule type="expression" dxfId="1247" priority="1022">
      <formula>$Z29="Gráfico 22"</formula>
    </cfRule>
    <cfRule type="expression" dxfId="1246" priority="1023">
      <formula>$Z29="Gráfico 21"</formula>
    </cfRule>
    <cfRule type="expression" dxfId="1245" priority="1024">
      <formula>$Z29="Gráfico 20"</formula>
    </cfRule>
    <cfRule type="expression" dxfId="1244" priority="1025">
      <formula>$Z29="Gráfico 18"</formula>
    </cfRule>
    <cfRule type="expression" dxfId="1243" priority="1026">
      <formula>$Z29="Gráfico 19"</formula>
    </cfRule>
    <cfRule type="expression" dxfId="1242" priority="1027">
      <formula>$Z29="Gráfico 17"</formula>
    </cfRule>
    <cfRule type="expression" dxfId="1241" priority="1028">
      <formula>$Z29="Gráfico 16"</formula>
    </cfRule>
    <cfRule type="expression" dxfId="1240" priority="1029">
      <formula>$Z29="Gráfico 15"</formula>
    </cfRule>
    <cfRule type="expression" dxfId="1239" priority="1030">
      <formula>$Z29="Gráfico 14"</formula>
    </cfRule>
    <cfRule type="expression" dxfId="1238" priority="1031">
      <formula>$Z29="Gráfico 12"</formula>
    </cfRule>
    <cfRule type="expression" dxfId="1237" priority="1032">
      <formula>$Z29="Gráfico 13"</formula>
    </cfRule>
    <cfRule type="expression" dxfId="1236" priority="1033">
      <formula>$Z29="Gráfico 11"</formula>
    </cfRule>
    <cfRule type="expression" dxfId="1235" priority="1034">
      <formula>$Z29="Gráfico 9"</formula>
    </cfRule>
    <cfRule type="expression" dxfId="1234" priority="1035">
      <formula>$Z29="Gráfico 8"</formula>
    </cfRule>
    <cfRule type="expression" dxfId="1233" priority="1036">
      <formula>$Z29="Gráfico 7"</formula>
    </cfRule>
    <cfRule type="expression" dxfId="1232" priority="1037">
      <formula>$Z29="Gráfico 6"</formula>
    </cfRule>
    <cfRule type="expression" dxfId="1231" priority="1038">
      <formula>$Z29="Gráfico 4"</formula>
    </cfRule>
    <cfRule type="expression" dxfId="1230" priority="1039">
      <formula>$Z29="Gráfico 3"</formula>
    </cfRule>
    <cfRule type="expression" dxfId="1229" priority="1040">
      <formula>$Z29="Gráfico 2"</formula>
    </cfRule>
    <cfRule type="expression" dxfId="1228" priority="1041">
      <formula>$Z29="Gráfico 1"</formula>
    </cfRule>
    <cfRule type="expression" dxfId="1227" priority="1042">
      <formula>$Z29="Gráfico 5"</formula>
    </cfRule>
  </conditionalFormatting>
  <conditionalFormatting sqref="T29:T31">
    <cfRule type="expression" dxfId="1226" priority="969">
      <formula>$Z29="Reporte 2"</formula>
    </cfRule>
    <cfRule type="expression" dxfId="1225" priority="970">
      <formula>$Z29="Reporte 1"</formula>
    </cfRule>
    <cfRule type="expression" dxfId="1224" priority="971">
      <formula>$Z29="Informe 10"</formula>
    </cfRule>
    <cfRule type="expression" dxfId="1223" priority="972">
      <formula>$Z29="Informe 9"</formula>
    </cfRule>
    <cfRule type="expression" dxfId="1222" priority="973">
      <formula>$Z29="Informe 8"</formula>
    </cfRule>
    <cfRule type="expression" dxfId="1221" priority="974">
      <formula>$Z29="Informe 7"</formula>
    </cfRule>
    <cfRule type="expression" dxfId="1220" priority="975">
      <formula>$Z29="Informe 6"</formula>
    </cfRule>
    <cfRule type="expression" dxfId="1219" priority="976">
      <formula>$Z29="Informe 5"</formula>
    </cfRule>
    <cfRule type="expression" dxfId="1218" priority="977">
      <formula>$Z29="Informe 4"</formula>
    </cfRule>
    <cfRule type="expression" dxfId="1217" priority="978">
      <formula>$Z29="Informe 3"</formula>
    </cfRule>
    <cfRule type="expression" dxfId="1216" priority="979">
      <formula>$Z29="Informe 2"</formula>
    </cfRule>
    <cfRule type="expression" dxfId="1215" priority="980">
      <formula>$Z29="Informe 1"</formula>
    </cfRule>
    <cfRule type="expression" dxfId="1214" priority="981">
      <formula>$Z29="Gráfico 10"</formula>
    </cfRule>
    <cfRule type="expression" dxfId="1213" priority="982">
      <formula>$Z29="Gráfico 25"</formula>
    </cfRule>
    <cfRule type="expression" dxfId="1212" priority="983">
      <formula>$Z29="Gráfico 24"</formula>
    </cfRule>
    <cfRule type="expression" dxfId="1211" priority="984">
      <formula>$Z29="Gráfico 23"</formula>
    </cfRule>
    <cfRule type="expression" dxfId="1210" priority="985">
      <formula>$Z29="Gráfico 22"</formula>
    </cfRule>
    <cfRule type="expression" dxfId="1209" priority="986">
      <formula>$Z29="Gráfico 21"</formula>
    </cfRule>
    <cfRule type="expression" dxfId="1208" priority="987">
      <formula>$Z29="Gráfico 20"</formula>
    </cfRule>
    <cfRule type="expression" dxfId="1207" priority="988">
      <formula>$Z29="Gráfico 18"</formula>
    </cfRule>
    <cfRule type="expression" dxfId="1206" priority="989">
      <formula>$Z29="Gráfico 19"</formula>
    </cfRule>
    <cfRule type="expression" dxfId="1205" priority="990">
      <formula>$Z29="Gráfico 17"</formula>
    </cfRule>
    <cfRule type="expression" dxfId="1204" priority="991">
      <formula>$Z29="Gráfico 16"</formula>
    </cfRule>
    <cfRule type="expression" dxfId="1203" priority="992">
      <formula>$Z29="Gráfico 15"</formula>
    </cfRule>
    <cfRule type="expression" dxfId="1202" priority="993">
      <formula>$Z29="Gráfico 14"</formula>
    </cfRule>
    <cfRule type="expression" dxfId="1201" priority="994">
      <formula>$Z29="Gráfico 12"</formula>
    </cfRule>
    <cfRule type="expression" dxfId="1200" priority="995">
      <formula>$Z29="Gráfico 13"</formula>
    </cfRule>
    <cfRule type="expression" dxfId="1199" priority="996">
      <formula>$Z29="Gráfico 11"</formula>
    </cfRule>
    <cfRule type="expression" dxfId="1198" priority="997">
      <formula>$Z29="Gráfico 9"</formula>
    </cfRule>
    <cfRule type="expression" dxfId="1197" priority="998">
      <formula>$Z29="Gráfico 8"</formula>
    </cfRule>
    <cfRule type="expression" dxfId="1196" priority="999">
      <formula>$Z29="Gráfico 7"</formula>
    </cfRule>
    <cfRule type="expression" dxfId="1195" priority="1000">
      <formula>$Z29="Gráfico 6"</formula>
    </cfRule>
    <cfRule type="expression" dxfId="1194" priority="1001">
      <formula>$Z29="Gráfico 4"</formula>
    </cfRule>
    <cfRule type="expression" dxfId="1193" priority="1002">
      <formula>$Z29="Gráfico 3"</formula>
    </cfRule>
    <cfRule type="expression" dxfId="1192" priority="1003">
      <formula>$Z29="Gráfico 2"</formula>
    </cfRule>
    <cfRule type="expression" dxfId="1191" priority="1004">
      <formula>$Z29="Gráfico 1"</formula>
    </cfRule>
    <cfRule type="expression" dxfId="1190" priority="1005">
      <formula>$Z29="Gráfico 5"</formula>
    </cfRule>
  </conditionalFormatting>
  <conditionalFormatting sqref="Z29:Z31">
    <cfRule type="expression" dxfId="1189" priority="932">
      <formula>$Z29="Reporte 2"</formula>
    </cfRule>
    <cfRule type="expression" dxfId="1188" priority="933">
      <formula>$Z29="Reporte 1"</formula>
    </cfRule>
    <cfRule type="expression" dxfId="1187" priority="934">
      <formula>$Z29="Informe 10"</formula>
    </cfRule>
    <cfRule type="expression" dxfId="1186" priority="935">
      <formula>$Z29="Informe 9"</formula>
    </cfRule>
    <cfRule type="expression" dxfId="1185" priority="936">
      <formula>$Z29="Informe 8"</formula>
    </cfRule>
    <cfRule type="expression" dxfId="1184" priority="937">
      <formula>$Z29="Informe 7"</formula>
    </cfRule>
    <cfRule type="expression" dxfId="1183" priority="938">
      <formula>$Z29="Informe 6"</formula>
    </cfRule>
    <cfRule type="expression" dxfId="1182" priority="939">
      <formula>$Z29="Informe 5"</formula>
    </cfRule>
    <cfRule type="expression" dxfId="1181" priority="940">
      <formula>$Z29="Informe 4"</formula>
    </cfRule>
    <cfRule type="expression" dxfId="1180" priority="941">
      <formula>$Z29="Informe 3"</formula>
    </cfRule>
    <cfRule type="expression" dxfId="1179" priority="942">
      <formula>$Z29="Informe 2"</formula>
    </cfRule>
    <cfRule type="expression" dxfId="1178" priority="943">
      <formula>$Z29="Informe 1"</formula>
    </cfRule>
    <cfRule type="expression" dxfId="1177" priority="944">
      <formula>$Z29="Gráfico 10"</formula>
    </cfRule>
    <cfRule type="expression" dxfId="1176" priority="945">
      <formula>$Z29="Gráfico 25"</formula>
    </cfRule>
    <cfRule type="expression" dxfId="1175" priority="946">
      <formula>$Z29="Gráfico 24"</formula>
    </cfRule>
    <cfRule type="expression" dxfId="1174" priority="947">
      <formula>$Z29="Gráfico 23"</formula>
    </cfRule>
    <cfRule type="expression" dxfId="1173" priority="948">
      <formula>$Z29="Gráfico 22"</formula>
    </cfRule>
    <cfRule type="expression" dxfId="1172" priority="949">
      <formula>$Z29="Gráfico 21"</formula>
    </cfRule>
    <cfRule type="expression" dxfId="1171" priority="950">
      <formula>$Z29="Gráfico 20"</formula>
    </cfRule>
    <cfRule type="expression" dxfId="1170" priority="951">
      <formula>$Z29="Gráfico 18"</formula>
    </cfRule>
    <cfRule type="expression" dxfId="1169" priority="952">
      <formula>$Z29="Gráfico 19"</formula>
    </cfRule>
    <cfRule type="expression" dxfId="1168" priority="953">
      <formula>$Z29="Gráfico 17"</formula>
    </cfRule>
    <cfRule type="expression" dxfId="1167" priority="954">
      <formula>$Z29="Gráfico 16"</formula>
    </cfRule>
    <cfRule type="expression" dxfId="1166" priority="955">
      <formula>$Z29="Gráfico 15"</formula>
    </cfRule>
    <cfRule type="expression" dxfId="1165" priority="956">
      <formula>$Z29="Gráfico 14"</formula>
    </cfRule>
    <cfRule type="expression" dxfId="1164" priority="957">
      <formula>$Z29="Gráfico 12"</formula>
    </cfRule>
    <cfRule type="expression" dxfId="1163" priority="958">
      <formula>$Z29="Gráfico 13"</formula>
    </cfRule>
    <cfRule type="expression" dxfId="1162" priority="959">
      <formula>$Z29="Gráfico 11"</formula>
    </cfRule>
    <cfRule type="expression" dxfId="1161" priority="960">
      <formula>$Z29="Gráfico 9"</formula>
    </cfRule>
    <cfRule type="expression" dxfId="1160" priority="961">
      <formula>$Z29="Gráfico 8"</formula>
    </cfRule>
    <cfRule type="expression" dxfId="1159" priority="962">
      <formula>$Z29="Gráfico 7"</formula>
    </cfRule>
    <cfRule type="expression" dxfId="1158" priority="963">
      <formula>$Z29="Gráfico 6"</formula>
    </cfRule>
    <cfRule type="expression" dxfId="1157" priority="964">
      <formula>$Z29="Gráfico 4"</formula>
    </cfRule>
    <cfRule type="expression" dxfId="1156" priority="965">
      <formula>$Z29="Gráfico 3"</formula>
    </cfRule>
    <cfRule type="expression" dxfId="1155" priority="966">
      <formula>$Z29="Gráfico 2"</formula>
    </cfRule>
    <cfRule type="expression" dxfId="1154" priority="967">
      <formula>$Z29="Gráfico 1"</formula>
    </cfRule>
    <cfRule type="expression" dxfId="1153" priority="968">
      <formula>$Z29="Gráfico 5"</formula>
    </cfRule>
  </conditionalFormatting>
  <conditionalFormatting sqref="K29:K31">
    <cfRule type="expression" dxfId="1152" priority="931">
      <formula>+LEFT(D29,2)="GR"</formula>
    </cfRule>
  </conditionalFormatting>
  <conditionalFormatting sqref="L29:L31">
    <cfRule type="expression" dxfId="1151" priority="930">
      <formula>+LEFT(D29,2)="GR"</formula>
    </cfRule>
  </conditionalFormatting>
  <conditionalFormatting sqref="P29:P31">
    <cfRule type="expression" dxfId="1150" priority="893">
      <formula>$Z29="Reporte 2"</formula>
    </cfRule>
    <cfRule type="expression" dxfId="1149" priority="894">
      <formula>$Z29="Reporte 1"</formula>
    </cfRule>
    <cfRule type="expression" dxfId="1148" priority="895">
      <formula>$Z29="Informe 10"</formula>
    </cfRule>
    <cfRule type="expression" dxfId="1147" priority="896">
      <formula>$Z29="Informe 9"</formula>
    </cfRule>
    <cfRule type="expression" dxfId="1146" priority="897">
      <formula>$Z29="Informe 8"</formula>
    </cfRule>
    <cfRule type="expression" dxfId="1145" priority="898">
      <formula>$Z29="Informe 7"</formula>
    </cfRule>
    <cfRule type="expression" dxfId="1144" priority="899">
      <formula>$Z29="Informe 6"</formula>
    </cfRule>
    <cfRule type="expression" dxfId="1143" priority="900">
      <formula>$Z29="Informe 5"</formula>
    </cfRule>
    <cfRule type="expression" dxfId="1142" priority="901">
      <formula>$Z29="Informe 4"</formula>
    </cfRule>
    <cfRule type="expression" dxfId="1141" priority="902">
      <formula>$Z29="Informe 3"</formula>
    </cfRule>
    <cfRule type="expression" dxfId="1140" priority="903">
      <formula>$Z29="Informe 2"</formula>
    </cfRule>
    <cfRule type="expression" dxfId="1139" priority="904">
      <formula>$Z29="Informe 1"</formula>
    </cfRule>
    <cfRule type="expression" dxfId="1138" priority="905">
      <formula>$Z29="Gráfico 10"</formula>
    </cfRule>
    <cfRule type="expression" dxfId="1137" priority="906">
      <formula>$Z29="Gráfico 25"</formula>
    </cfRule>
    <cfRule type="expression" dxfId="1136" priority="907">
      <formula>$Z29="Gráfico 24"</formula>
    </cfRule>
    <cfRule type="expression" dxfId="1135" priority="908">
      <formula>$Z29="Gráfico 23"</formula>
    </cfRule>
    <cfRule type="expression" dxfId="1134" priority="909">
      <formula>$Z29="Gráfico 22"</formula>
    </cfRule>
    <cfRule type="expression" dxfId="1133" priority="910">
      <formula>$Z29="Gráfico 21"</formula>
    </cfRule>
    <cfRule type="expression" dxfId="1132" priority="911">
      <formula>$Z29="Gráfico 20"</formula>
    </cfRule>
    <cfRule type="expression" dxfId="1131" priority="912">
      <formula>$Z29="Gráfico 18"</formula>
    </cfRule>
    <cfRule type="expression" dxfId="1130" priority="913">
      <formula>$Z29="Gráfico 19"</formula>
    </cfRule>
    <cfRule type="expression" dxfId="1129" priority="914">
      <formula>$Z29="Gráfico 17"</formula>
    </cfRule>
    <cfRule type="expression" dxfId="1128" priority="915">
      <formula>$Z29="Gráfico 16"</formula>
    </cfRule>
    <cfRule type="expression" dxfId="1127" priority="916">
      <formula>$Z29="Gráfico 15"</formula>
    </cfRule>
    <cfRule type="expression" dxfId="1126" priority="917">
      <formula>$Z29="Gráfico 14"</formula>
    </cfRule>
    <cfRule type="expression" dxfId="1125" priority="918">
      <formula>$Z29="Gráfico 12"</formula>
    </cfRule>
    <cfRule type="expression" dxfId="1124" priority="919">
      <formula>$Z29="Gráfico 13"</formula>
    </cfRule>
    <cfRule type="expression" dxfId="1123" priority="920">
      <formula>$Z29="Gráfico 11"</formula>
    </cfRule>
    <cfRule type="expression" dxfId="1122" priority="921">
      <formula>$Z29="Gráfico 9"</formula>
    </cfRule>
    <cfRule type="expression" dxfId="1121" priority="922">
      <formula>$Z29="Gráfico 8"</formula>
    </cfRule>
    <cfRule type="expression" dxfId="1120" priority="923">
      <formula>$Z29="Gráfico 7"</formula>
    </cfRule>
    <cfRule type="expression" dxfId="1119" priority="924">
      <formula>$Z29="Gráfico 6"</formula>
    </cfRule>
    <cfRule type="expression" dxfId="1118" priority="925">
      <formula>$Z29="Gráfico 4"</formula>
    </cfRule>
    <cfRule type="expression" dxfId="1117" priority="926">
      <formula>$Z29="Gráfico 3"</formula>
    </cfRule>
    <cfRule type="expression" dxfId="1116" priority="927">
      <formula>$Z29="Gráfico 2"</formula>
    </cfRule>
    <cfRule type="expression" dxfId="1115" priority="928">
      <formula>$Z29="Gráfico 1"</formula>
    </cfRule>
    <cfRule type="expression" dxfId="1114" priority="929">
      <formula>$Z29="Gráfico 5"</formula>
    </cfRule>
  </conditionalFormatting>
  <conditionalFormatting sqref="M29:M31">
    <cfRule type="expression" dxfId="1113" priority="856">
      <formula>$Z29="Reporte 2"</formula>
    </cfRule>
    <cfRule type="expression" dxfId="1112" priority="857">
      <formula>$Z29="Reporte 1"</formula>
    </cfRule>
    <cfRule type="expression" dxfId="1111" priority="858">
      <formula>$Z29="Informe 10"</formula>
    </cfRule>
    <cfRule type="expression" dxfId="1110" priority="859">
      <formula>$Z29="Informe 9"</formula>
    </cfRule>
    <cfRule type="expression" dxfId="1109" priority="860">
      <formula>$Z29="Informe 8"</formula>
    </cfRule>
    <cfRule type="expression" dxfId="1108" priority="861">
      <formula>$Z29="Informe 7"</formula>
    </cfRule>
    <cfRule type="expression" dxfId="1107" priority="862">
      <formula>$Z29="Informe 6"</formula>
    </cfRule>
    <cfRule type="expression" dxfId="1106" priority="863">
      <formula>$Z29="Informe 5"</formula>
    </cfRule>
    <cfRule type="expression" dxfId="1105" priority="864">
      <formula>$Z29="Informe 4"</formula>
    </cfRule>
    <cfRule type="expression" dxfId="1104" priority="865">
      <formula>$Z29="Informe 3"</formula>
    </cfRule>
    <cfRule type="expression" dxfId="1103" priority="866">
      <formula>$Z29="Informe 2"</formula>
    </cfRule>
    <cfRule type="expression" dxfId="1102" priority="867">
      <formula>$Z29="Informe 1"</formula>
    </cfRule>
    <cfRule type="expression" dxfId="1101" priority="868">
      <formula>$Z29="Gráfico 10"</formula>
    </cfRule>
    <cfRule type="expression" dxfId="1100" priority="869">
      <formula>$Z29="Gráfico 25"</formula>
    </cfRule>
    <cfRule type="expression" dxfId="1099" priority="870">
      <formula>$Z29="Gráfico 24"</formula>
    </cfRule>
    <cfRule type="expression" dxfId="1098" priority="871">
      <formula>$Z29="Gráfico 23"</formula>
    </cfRule>
    <cfRule type="expression" dxfId="1097" priority="872">
      <formula>$Z29="Gráfico 22"</formula>
    </cfRule>
    <cfRule type="expression" dxfId="1096" priority="873">
      <formula>$Z29="Gráfico 21"</formula>
    </cfRule>
    <cfRule type="expression" dxfId="1095" priority="874">
      <formula>$Z29="Gráfico 20"</formula>
    </cfRule>
    <cfRule type="expression" dxfId="1094" priority="875">
      <formula>$Z29="Gráfico 18"</formula>
    </cfRule>
    <cfRule type="expression" dxfId="1093" priority="876">
      <formula>$Z29="Gráfico 19"</formula>
    </cfRule>
    <cfRule type="expression" dxfId="1092" priority="877">
      <formula>$Z29="Gráfico 17"</formula>
    </cfRule>
    <cfRule type="expression" dxfId="1091" priority="878">
      <formula>$Z29="Gráfico 16"</formula>
    </cfRule>
    <cfRule type="expression" dxfId="1090" priority="879">
      <formula>$Z29="Gráfico 15"</formula>
    </cfRule>
    <cfRule type="expression" dxfId="1089" priority="880">
      <formula>$Z29="Gráfico 14"</formula>
    </cfRule>
    <cfRule type="expression" dxfId="1088" priority="881">
      <formula>$Z29="Gráfico 12"</formula>
    </cfRule>
    <cfRule type="expression" dxfId="1087" priority="882">
      <formula>$Z29="Gráfico 13"</formula>
    </cfRule>
    <cfRule type="expression" dxfId="1086" priority="883">
      <formula>$Z29="Gráfico 11"</formula>
    </cfRule>
    <cfRule type="expression" dxfId="1085" priority="884">
      <formula>$Z29="Gráfico 9"</formula>
    </cfRule>
    <cfRule type="expression" dxfId="1084" priority="885">
      <formula>$Z29="Gráfico 8"</formula>
    </cfRule>
    <cfRule type="expression" dxfId="1083" priority="886">
      <formula>$Z29="Gráfico 7"</formula>
    </cfRule>
    <cfRule type="expression" dxfId="1082" priority="887">
      <formula>$Z29="Gráfico 6"</formula>
    </cfRule>
    <cfRule type="expression" dxfId="1081" priority="888">
      <formula>$Z29="Gráfico 4"</formula>
    </cfRule>
    <cfRule type="expression" dxfId="1080" priority="889">
      <formula>$Z29="Gráfico 3"</formula>
    </cfRule>
    <cfRule type="expression" dxfId="1079" priority="890">
      <formula>$Z29="Gráfico 2"</formula>
    </cfRule>
    <cfRule type="expression" dxfId="1078" priority="891">
      <formula>$Z29="Gráfico 1"</formula>
    </cfRule>
    <cfRule type="expression" dxfId="1077" priority="892">
      <formula>$Z29="Gráfico 5"</formula>
    </cfRule>
  </conditionalFormatting>
  <conditionalFormatting sqref="M23">
    <cfRule type="expression" dxfId="1039" priority="782">
      <formula>$Z23="Reporte 2"</formula>
    </cfRule>
    <cfRule type="expression" dxfId="1038" priority="783">
      <formula>$Z23="Reporte 1"</formula>
    </cfRule>
    <cfRule type="expression" dxfId="1037" priority="784">
      <formula>$Z23="Informe 10"</formula>
    </cfRule>
    <cfRule type="expression" dxfId="1036" priority="785">
      <formula>$Z23="Informe 9"</formula>
    </cfRule>
    <cfRule type="expression" dxfId="1035" priority="786">
      <formula>$Z23="Informe 8"</formula>
    </cfRule>
    <cfRule type="expression" dxfId="1034" priority="787">
      <formula>$Z23="Informe 7"</formula>
    </cfRule>
    <cfRule type="expression" dxfId="1033" priority="788">
      <formula>$Z23="Informe 6"</formula>
    </cfRule>
    <cfRule type="expression" dxfId="1032" priority="789">
      <formula>$Z23="Informe 5"</formula>
    </cfRule>
    <cfRule type="expression" dxfId="1031" priority="790">
      <formula>$Z23="Informe 4"</formula>
    </cfRule>
    <cfRule type="expression" dxfId="1030" priority="791">
      <formula>$Z23="Informe 3"</formula>
    </cfRule>
    <cfRule type="expression" dxfId="1029" priority="792">
      <formula>$Z23="Informe 2"</formula>
    </cfRule>
    <cfRule type="expression" dxfId="1028" priority="793">
      <formula>$Z23="Informe 1"</formula>
    </cfRule>
    <cfRule type="expression" dxfId="1027" priority="794">
      <formula>$Z23="Gráfico 10"</formula>
    </cfRule>
    <cfRule type="expression" dxfId="1026" priority="795">
      <formula>$Z23="Gráfico 25"</formula>
    </cfRule>
    <cfRule type="expression" dxfId="1025" priority="796">
      <formula>$Z23="Gráfico 24"</formula>
    </cfRule>
    <cfRule type="expression" dxfId="1024" priority="797">
      <formula>$Z23="Gráfico 23"</formula>
    </cfRule>
    <cfRule type="expression" dxfId="1023" priority="798">
      <formula>$Z23="Gráfico 22"</formula>
    </cfRule>
    <cfRule type="expression" dxfId="1022" priority="799">
      <formula>$Z23="Gráfico 21"</formula>
    </cfRule>
    <cfRule type="expression" dxfId="1021" priority="800">
      <formula>$Z23="Gráfico 20"</formula>
    </cfRule>
    <cfRule type="expression" dxfId="1020" priority="801">
      <formula>$Z23="Gráfico 18"</formula>
    </cfRule>
    <cfRule type="expression" dxfId="1019" priority="802">
      <formula>$Z23="Gráfico 19"</formula>
    </cfRule>
    <cfRule type="expression" dxfId="1018" priority="803">
      <formula>$Z23="Gráfico 17"</formula>
    </cfRule>
    <cfRule type="expression" dxfId="1017" priority="804">
      <formula>$Z23="Gráfico 16"</formula>
    </cfRule>
    <cfRule type="expression" dxfId="1016" priority="805">
      <formula>$Z23="Gráfico 15"</formula>
    </cfRule>
    <cfRule type="expression" dxfId="1015" priority="806">
      <formula>$Z23="Gráfico 14"</formula>
    </cfRule>
    <cfRule type="expression" dxfId="1014" priority="807">
      <formula>$Z23="Gráfico 12"</formula>
    </cfRule>
    <cfRule type="expression" dxfId="1013" priority="808">
      <formula>$Z23="Gráfico 13"</formula>
    </cfRule>
    <cfRule type="expression" dxfId="1012" priority="809">
      <formula>$Z23="Gráfico 11"</formula>
    </cfRule>
    <cfRule type="expression" dxfId="1011" priority="810">
      <formula>$Z23="Gráfico 9"</formula>
    </cfRule>
    <cfRule type="expression" dxfId="1010" priority="811">
      <formula>$Z23="Gráfico 8"</formula>
    </cfRule>
    <cfRule type="expression" dxfId="1009" priority="812">
      <formula>$Z23="Gráfico 7"</formula>
    </cfRule>
    <cfRule type="expression" dxfId="1008" priority="813">
      <formula>$Z23="Gráfico 6"</formula>
    </cfRule>
    <cfRule type="expression" dxfId="1007" priority="814">
      <formula>$Z23="Gráfico 4"</formula>
    </cfRule>
    <cfRule type="expression" dxfId="1006" priority="815">
      <formula>$Z23="Gráfico 3"</formula>
    </cfRule>
    <cfRule type="expression" dxfId="1005" priority="816">
      <formula>$Z23="Gráfico 2"</formula>
    </cfRule>
    <cfRule type="expression" dxfId="1004" priority="817">
      <formula>$Z23="Gráfico 1"</formula>
    </cfRule>
    <cfRule type="expression" dxfId="1003" priority="818">
      <formula>$Z23="Gráfico 5"</formula>
    </cfRule>
  </conditionalFormatting>
  <conditionalFormatting sqref="O31">
    <cfRule type="expression" dxfId="854" priority="597">
      <formula>$Z31="Reporte 2"</formula>
    </cfRule>
    <cfRule type="expression" dxfId="853" priority="598">
      <formula>$Z31="Reporte 1"</formula>
    </cfRule>
    <cfRule type="expression" dxfId="852" priority="599">
      <formula>$Z31="Informe 10"</formula>
    </cfRule>
    <cfRule type="expression" dxfId="851" priority="600">
      <formula>$Z31="Informe 9"</formula>
    </cfRule>
    <cfRule type="expression" dxfId="850" priority="601">
      <formula>$Z31="Informe 8"</formula>
    </cfRule>
    <cfRule type="expression" dxfId="849" priority="602">
      <formula>$Z31="Informe 7"</formula>
    </cfRule>
    <cfRule type="expression" dxfId="848" priority="603">
      <formula>$Z31="Informe 6"</formula>
    </cfRule>
    <cfRule type="expression" dxfId="847" priority="604">
      <formula>$Z31="Informe 5"</formula>
    </cfRule>
    <cfRule type="expression" dxfId="846" priority="605">
      <formula>$Z31="Informe 4"</formula>
    </cfRule>
    <cfRule type="expression" dxfId="845" priority="606">
      <formula>$Z31="Informe 3"</formula>
    </cfRule>
    <cfRule type="expression" dxfId="844" priority="607">
      <formula>$Z31="Informe 2"</formula>
    </cfRule>
    <cfRule type="expression" dxfId="843" priority="608">
      <formula>$Z31="Informe 1"</formula>
    </cfRule>
    <cfRule type="expression" dxfId="842" priority="609">
      <formula>$Z31="Gráfico 10"</formula>
    </cfRule>
    <cfRule type="expression" dxfId="841" priority="610">
      <formula>$Z31="Gráfico 25"</formula>
    </cfRule>
    <cfRule type="expression" dxfId="840" priority="611">
      <formula>$Z31="Gráfico 24"</formula>
    </cfRule>
    <cfRule type="expression" dxfId="839" priority="612">
      <formula>$Z31="Gráfico 23"</formula>
    </cfRule>
    <cfRule type="expression" dxfId="838" priority="613">
      <formula>$Z31="Gráfico 22"</formula>
    </cfRule>
    <cfRule type="expression" dxfId="837" priority="614">
      <formula>$Z31="Gráfico 21"</formula>
    </cfRule>
    <cfRule type="expression" dxfId="836" priority="615">
      <formula>$Z31="Gráfico 20"</formula>
    </cfRule>
    <cfRule type="expression" dxfId="835" priority="616">
      <formula>$Z31="Gráfico 18"</formula>
    </cfRule>
    <cfRule type="expression" dxfId="834" priority="617">
      <formula>$Z31="Gráfico 19"</formula>
    </cfRule>
    <cfRule type="expression" dxfId="833" priority="618">
      <formula>$Z31="Gráfico 17"</formula>
    </cfRule>
    <cfRule type="expression" dxfId="832" priority="619">
      <formula>$Z31="Gráfico 16"</formula>
    </cfRule>
    <cfRule type="expression" dxfId="831" priority="620">
      <formula>$Z31="Gráfico 15"</formula>
    </cfRule>
    <cfRule type="expression" dxfId="830" priority="621">
      <formula>$Z31="Gráfico 14"</formula>
    </cfRule>
    <cfRule type="expression" dxfId="829" priority="622">
      <formula>$Z31="Gráfico 12"</formula>
    </cfRule>
    <cfRule type="expression" dxfId="828" priority="623">
      <formula>$Z31="Gráfico 13"</formula>
    </cfRule>
    <cfRule type="expression" dxfId="827" priority="624">
      <formula>$Z31="Gráfico 11"</formula>
    </cfRule>
    <cfRule type="expression" dxfId="826" priority="625">
      <formula>$Z31="Gráfico 9"</formula>
    </cfRule>
    <cfRule type="expression" dxfId="825" priority="626">
      <formula>$Z31="Gráfico 8"</formula>
    </cfRule>
    <cfRule type="expression" dxfId="824" priority="627">
      <formula>$Z31="Gráfico 7"</formula>
    </cfRule>
    <cfRule type="expression" dxfId="823" priority="628">
      <formula>$Z31="Gráfico 6"</formula>
    </cfRule>
    <cfRule type="expression" dxfId="822" priority="629">
      <formula>$Z31="Gráfico 4"</formula>
    </cfRule>
    <cfRule type="expression" dxfId="821" priority="630">
      <formula>$Z31="Gráfico 3"</formula>
    </cfRule>
    <cfRule type="expression" dxfId="820" priority="631">
      <formula>$Z31="Gráfico 2"</formula>
    </cfRule>
    <cfRule type="expression" dxfId="819" priority="632">
      <formula>$Z31="Gráfico 1"</formula>
    </cfRule>
    <cfRule type="expression" dxfId="818" priority="633">
      <formula>$Z31="Gráfico 5"</formula>
    </cfRule>
  </conditionalFormatting>
  <conditionalFormatting sqref="O30">
    <cfRule type="expression" dxfId="817" priority="560">
      <formula>$Z30="Reporte 2"</formula>
    </cfRule>
    <cfRule type="expression" dxfId="816" priority="561">
      <formula>$Z30="Reporte 1"</formula>
    </cfRule>
    <cfRule type="expression" dxfId="815" priority="562">
      <formula>$Z30="Informe 10"</formula>
    </cfRule>
    <cfRule type="expression" dxfId="814" priority="563">
      <formula>$Z30="Informe 9"</formula>
    </cfRule>
    <cfRule type="expression" dxfId="813" priority="564">
      <formula>$Z30="Informe 8"</formula>
    </cfRule>
    <cfRule type="expression" dxfId="812" priority="565">
      <formula>$Z30="Informe 7"</formula>
    </cfRule>
    <cfRule type="expression" dxfId="811" priority="566">
      <formula>$Z30="Informe 6"</formula>
    </cfRule>
    <cfRule type="expression" dxfId="810" priority="567">
      <formula>$Z30="Informe 5"</formula>
    </cfRule>
    <cfRule type="expression" dxfId="809" priority="568">
      <formula>$Z30="Informe 4"</formula>
    </cfRule>
    <cfRule type="expression" dxfId="808" priority="569">
      <formula>$Z30="Informe 3"</formula>
    </cfRule>
    <cfRule type="expression" dxfId="807" priority="570">
      <formula>$Z30="Informe 2"</formula>
    </cfRule>
    <cfRule type="expression" dxfId="806" priority="571">
      <formula>$Z30="Informe 1"</formula>
    </cfRule>
    <cfRule type="expression" dxfId="805" priority="572">
      <formula>$Z30="Gráfico 10"</formula>
    </cfRule>
    <cfRule type="expression" dxfId="804" priority="573">
      <formula>$Z30="Gráfico 25"</formula>
    </cfRule>
    <cfRule type="expression" dxfId="803" priority="574">
      <formula>$Z30="Gráfico 24"</formula>
    </cfRule>
    <cfRule type="expression" dxfId="802" priority="575">
      <formula>$Z30="Gráfico 23"</formula>
    </cfRule>
    <cfRule type="expression" dxfId="801" priority="576">
      <formula>$Z30="Gráfico 22"</formula>
    </cfRule>
    <cfRule type="expression" dxfId="800" priority="577">
      <formula>$Z30="Gráfico 21"</formula>
    </cfRule>
    <cfRule type="expression" dxfId="799" priority="578">
      <formula>$Z30="Gráfico 20"</formula>
    </cfRule>
    <cfRule type="expression" dxfId="798" priority="579">
      <formula>$Z30="Gráfico 18"</formula>
    </cfRule>
    <cfRule type="expression" dxfId="797" priority="580">
      <formula>$Z30="Gráfico 19"</formula>
    </cfRule>
    <cfRule type="expression" dxfId="796" priority="581">
      <formula>$Z30="Gráfico 17"</formula>
    </cfRule>
    <cfRule type="expression" dxfId="795" priority="582">
      <formula>$Z30="Gráfico 16"</formula>
    </cfRule>
    <cfRule type="expression" dxfId="794" priority="583">
      <formula>$Z30="Gráfico 15"</formula>
    </cfRule>
    <cfRule type="expression" dxfId="793" priority="584">
      <formula>$Z30="Gráfico 14"</formula>
    </cfRule>
    <cfRule type="expression" dxfId="792" priority="585">
      <formula>$Z30="Gráfico 12"</formula>
    </cfRule>
    <cfRule type="expression" dxfId="791" priority="586">
      <formula>$Z30="Gráfico 13"</formula>
    </cfRule>
    <cfRule type="expression" dxfId="790" priority="587">
      <formula>$Z30="Gráfico 11"</formula>
    </cfRule>
    <cfRule type="expression" dxfId="789" priority="588">
      <formula>$Z30="Gráfico 9"</formula>
    </cfRule>
    <cfRule type="expression" dxfId="788" priority="589">
      <formula>$Z30="Gráfico 8"</formula>
    </cfRule>
    <cfRule type="expression" dxfId="787" priority="590">
      <formula>$Z30="Gráfico 7"</formula>
    </cfRule>
    <cfRule type="expression" dxfId="786" priority="591">
      <formula>$Z30="Gráfico 6"</formula>
    </cfRule>
    <cfRule type="expression" dxfId="785" priority="592">
      <formula>$Z30="Gráfico 4"</formula>
    </cfRule>
    <cfRule type="expression" dxfId="784" priority="593">
      <formula>$Z30="Gráfico 3"</formula>
    </cfRule>
    <cfRule type="expression" dxfId="783" priority="594">
      <formula>$Z30="Gráfico 2"</formula>
    </cfRule>
    <cfRule type="expression" dxfId="782" priority="595">
      <formula>$Z30="Gráfico 1"</formula>
    </cfRule>
    <cfRule type="expression" dxfId="781" priority="596">
      <formula>$Z30="Gráfico 5"</formula>
    </cfRule>
  </conditionalFormatting>
  <conditionalFormatting sqref="O29">
    <cfRule type="expression" dxfId="780" priority="523">
      <formula>$Z29="Reporte 2"</formula>
    </cfRule>
    <cfRule type="expression" dxfId="779" priority="524">
      <formula>$Z29="Reporte 1"</formula>
    </cfRule>
    <cfRule type="expression" dxfId="778" priority="525">
      <formula>$Z29="Informe 10"</formula>
    </cfRule>
    <cfRule type="expression" dxfId="777" priority="526">
      <formula>$Z29="Informe 9"</formula>
    </cfRule>
    <cfRule type="expression" dxfId="776" priority="527">
      <formula>$Z29="Informe 8"</formula>
    </cfRule>
    <cfRule type="expression" dxfId="775" priority="528">
      <formula>$Z29="Informe 7"</formula>
    </cfRule>
    <cfRule type="expression" dxfId="774" priority="529">
      <formula>$Z29="Informe 6"</formula>
    </cfRule>
    <cfRule type="expression" dxfId="773" priority="530">
      <formula>$Z29="Informe 5"</formula>
    </cfRule>
    <cfRule type="expression" dxfId="772" priority="531">
      <formula>$Z29="Informe 4"</formula>
    </cfRule>
    <cfRule type="expression" dxfId="771" priority="532">
      <formula>$Z29="Informe 3"</formula>
    </cfRule>
    <cfRule type="expression" dxfId="770" priority="533">
      <formula>$Z29="Informe 2"</formula>
    </cfRule>
    <cfRule type="expression" dxfId="769" priority="534">
      <formula>$Z29="Informe 1"</formula>
    </cfRule>
    <cfRule type="expression" dxfId="768" priority="535">
      <formula>$Z29="Gráfico 10"</formula>
    </cfRule>
    <cfRule type="expression" dxfId="767" priority="536">
      <formula>$Z29="Gráfico 25"</formula>
    </cfRule>
    <cfRule type="expression" dxfId="766" priority="537">
      <formula>$Z29="Gráfico 24"</formula>
    </cfRule>
    <cfRule type="expression" dxfId="765" priority="538">
      <formula>$Z29="Gráfico 23"</formula>
    </cfRule>
    <cfRule type="expression" dxfId="764" priority="539">
      <formula>$Z29="Gráfico 22"</formula>
    </cfRule>
    <cfRule type="expression" dxfId="763" priority="540">
      <formula>$Z29="Gráfico 21"</formula>
    </cfRule>
    <cfRule type="expression" dxfId="762" priority="541">
      <formula>$Z29="Gráfico 20"</formula>
    </cfRule>
    <cfRule type="expression" dxfId="761" priority="542">
      <formula>$Z29="Gráfico 18"</formula>
    </cfRule>
    <cfRule type="expression" dxfId="760" priority="543">
      <formula>$Z29="Gráfico 19"</formula>
    </cfRule>
    <cfRule type="expression" dxfId="759" priority="544">
      <formula>$Z29="Gráfico 17"</formula>
    </cfRule>
    <cfRule type="expression" dxfId="758" priority="545">
      <formula>$Z29="Gráfico 16"</formula>
    </cfRule>
    <cfRule type="expression" dxfId="757" priority="546">
      <formula>$Z29="Gráfico 15"</formula>
    </cfRule>
    <cfRule type="expression" dxfId="756" priority="547">
      <formula>$Z29="Gráfico 14"</formula>
    </cfRule>
    <cfRule type="expression" dxfId="755" priority="548">
      <formula>$Z29="Gráfico 12"</formula>
    </cfRule>
    <cfRule type="expression" dxfId="754" priority="549">
      <formula>$Z29="Gráfico 13"</formula>
    </cfRule>
    <cfRule type="expression" dxfId="753" priority="550">
      <formula>$Z29="Gráfico 11"</formula>
    </cfRule>
    <cfRule type="expression" dxfId="752" priority="551">
      <formula>$Z29="Gráfico 9"</formula>
    </cfRule>
    <cfRule type="expression" dxfId="751" priority="552">
      <formula>$Z29="Gráfico 8"</formula>
    </cfRule>
    <cfRule type="expression" dxfId="750" priority="553">
      <formula>$Z29="Gráfico 7"</formula>
    </cfRule>
    <cfRule type="expression" dxfId="749" priority="554">
      <formula>$Z29="Gráfico 6"</formula>
    </cfRule>
    <cfRule type="expression" dxfId="748" priority="555">
      <formula>$Z29="Gráfico 4"</formula>
    </cfRule>
    <cfRule type="expression" dxfId="747" priority="556">
      <formula>$Z29="Gráfico 3"</formula>
    </cfRule>
    <cfRule type="expression" dxfId="746" priority="557">
      <formula>$Z29="Gráfico 2"</formula>
    </cfRule>
    <cfRule type="expression" dxfId="745" priority="558">
      <formula>$Z29="Gráfico 1"</formula>
    </cfRule>
    <cfRule type="expression" dxfId="744" priority="559">
      <formula>$Z29="Gráfico 5"</formula>
    </cfRule>
  </conditionalFormatting>
  <conditionalFormatting sqref="N32">
    <cfRule type="expression" dxfId="743" priority="486">
      <formula>$Z32="Reporte 2"</formula>
    </cfRule>
    <cfRule type="expression" dxfId="742" priority="487">
      <formula>$Z32="Reporte 1"</formula>
    </cfRule>
    <cfRule type="expression" dxfId="741" priority="488">
      <formula>$Z32="Informe 10"</formula>
    </cfRule>
    <cfRule type="expression" dxfId="740" priority="489">
      <formula>$Z32="Informe 9"</formula>
    </cfRule>
    <cfRule type="expression" dxfId="739" priority="490">
      <formula>$Z32="Informe 8"</formula>
    </cfRule>
    <cfRule type="expression" dxfId="738" priority="491">
      <formula>$Z32="Informe 7"</formula>
    </cfRule>
    <cfRule type="expression" dxfId="737" priority="492">
      <formula>$Z32="Informe 6"</formula>
    </cfRule>
    <cfRule type="expression" dxfId="736" priority="493">
      <formula>$Z32="Informe 5"</formula>
    </cfRule>
    <cfRule type="expression" dxfId="735" priority="494">
      <formula>$Z32="Informe 4"</formula>
    </cfRule>
    <cfRule type="expression" dxfId="734" priority="495">
      <formula>$Z32="Informe 3"</formula>
    </cfRule>
    <cfRule type="expression" dxfId="733" priority="496">
      <formula>$Z32="Informe 2"</formula>
    </cfRule>
    <cfRule type="expression" dxfId="732" priority="497">
      <formula>$Z32="Informe 1"</formula>
    </cfRule>
    <cfRule type="expression" dxfId="731" priority="498">
      <formula>$Z32="Gráfico 10"</formula>
    </cfRule>
    <cfRule type="expression" dxfId="730" priority="499">
      <formula>$Z32="Gráfico 25"</formula>
    </cfRule>
    <cfRule type="expression" dxfId="729" priority="500">
      <formula>$Z32="Gráfico 24"</formula>
    </cfRule>
    <cfRule type="expression" dxfId="728" priority="501">
      <formula>$Z32="Gráfico 23"</formula>
    </cfRule>
    <cfRule type="expression" dxfId="727" priority="502">
      <formula>$Z32="Gráfico 22"</formula>
    </cfRule>
    <cfRule type="expression" dxfId="726" priority="503">
      <formula>$Z32="Gráfico 21"</formula>
    </cfRule>
    <cfRule type="expression" dxfId="725" priority="504">
      <formula>$Z32="Gráfico 20"</formula>
    </cfRule>
    <cfRule type="expression" dxfId="724" priority="505">
      <formula>$Z32="Gráfico 18"</formula>
    </cfRule>
    <cfRule type="expression" dxfId="723" priority="506">
      <formula>$Z32="Gráfico 19"</formula>
    </cfRule>
    <cfRule type="expression" dxfId="722" priority="507">
      <formula>$Z32="Gráfico 17"</formula>
    </cfRule>
    <cfRule type="expression" dxfId="721" priority="508">
      <formula>$Z32="Gráfico 16"</formula>
    </cfRule>
    <cfRule type="expression" dxfId="720" priority="509">
      <formula>$Z32="Gráfico 15"</formula>
    </cfRule>
    <cfRule type="expression" dxfId="719" priority="510">
      <formula>$Z32="Gráfico 14"</formula>
    </cfRule>
    <cfRule type="expression" dxfId="718" priority="511">
      <formula>$Z32="Gráfico 12"</formula>
    </cfRule>
    <cfRule type="expression" dxfId="717" priority="512">
      <formula>$Z32="Gráfico 13"</formula>
    </cfRule>
    <cfRule type="expression" dxfId="716" priority="513">
      <formula>$Z32="Gráfico 11"</formula>
    </cfRule>
    <cfRule type="expression" dxfId="715" priority="514">
      <formula>$Z32="Gráfico 9"</formula>
    </cfRule>
    <cfRule type="expression" dxfId="714" priority="515">
      <formula>$Z32="Gráfico 8"</formula>
    </cfRule>
    <cfRule type="expression" dxfId="713" priority="516">
      <formula>$Z32="Gráfico 7"</formula>
    </cfRule>
    <cfRule type="expression" dxfId="712" priority="517">
      <formula>$Z32="Gráfico 6"</formula>
    </cfRule>
    <cfRule type="expression" dxfId="711" priority="518">
      <formula>$Z32="Gráfico 4"</formula>
    </cfRule>
    <cfRule type="expression" dxfId="710" priority="519">
      <formula>$Z32="Gráfico 3"</formula>
    </cfRule>
    <cfRule type="expression" dxfId="709" priority="520">
      <formula>$Z32="Gráfico 2"</formula>
    </cfRule>
    <cfRule type="expression" dxfId="708" priority="521">
      <formula>$Z32="Gráfico 1"</formula>
    </cfRule>
    <cfRule type="expression" dxfId="707" priority="522">
      <formula>$Z32="Gráfico 5"</formula>
    </cfRule>
  </conditionalFormatting>
  <conditionalFormatting sqref="V32:W32 Y32 AL32 Q32:S32">
    <cfRule type="expression" dxfId="706" priority="449">
      <formula>$Z32="Reporte 2"</formula>
    </cfRule>
    <cfRule type="expression" dxfId="705" priority="450">
      <formula>$Z32="Reporte 1"</formula>
    </cfRule>
    <cfRule type="expression" dxfId="704" priority="451">
      <formula>$Z32="Informe 10"</formula>
    </cfRule>
    <cfRule type="expression" dxfId="703" priority="452">
      <formula>$Z32="Informe 9"</formula>
    </cfRule>
    <cfRule type="expression" dxfId="702" priority="453">
      <formula>$Z32="Informe 8"</formula>
    </cfRule>
    <cfRule type="expression" dxfId="701" priority="454">
      <formula>$Z32="Informe 7"</formula>
    </cfRule>
    <cfRule type="expression" dxfId="700" priority="455">
      <formula>$Z32="Informe 6"</formula>
    </cfRule>
    <cfRule type="expression" dxfId="699" priority="456">
      <formula>$Z32="Informe 5"</formula>
    </cfRule>
    <cfRule type="expression" dxfId="698" priority="457">
      <formula>$Z32="Informe 4"</formula>
    </cfRule>
    <cfRule type="expression" dxfId="697" priority="458">
      <formula>$Z32="Informe 3"</formula>
    </cfRule>
    <cfRule type="expression" dxfId="696" priority="459">
      <formula>$Z32="Informe 2"</formula>
    </cfRule>
    <cfRule type="expression" dxfId="695" priority="460">
      <formula>$Z32="Informe 1"</formula>
    </cfRule>
    <cfRule type="expression" dxfId="694" priority="461">
      <formula>$Z32="Gráfico 10"</formula>
    </cfRule>
    <cfRule type="expression" dxfId="693" priority="462">
      <formula>$Z32="Gráfico 25"</formula>
    </cfRule>
    <cfRule type="expression" dxfId="692" priority="463">
      <formula>$Z32="Gráfico 24"</formula>
    </cfRule>
    <cfRule type="expression" dxfId="691" priority="464">
      <formula>$Z32="Gráfico 23"</formula>
    </cfRule>
    <cfRule type="expression" dxfId="690" priority="465">
      <formula>$Z32="Gráfico 22"</formula>
    </cfRule>
    <cfRule type="expression" dxfId="689" priority="466">
      <formula>$Z32="Gráfico 21"</formula>
    </cfRule>
    <cfRule type="expression" dxfId="688" priority="467">
      <formula>$Z32="Gráfico 20"</formula>
    </cfRule>
    <cfRule type="expression" dxfId="687" priority="468">
      <formula>$Z32="Gráfico 18"</formula>
    </cfRule>
    <cfRule type="expression" dxfId="686" priority="469">
      <formula>$Z32="Gráfico 19"</formula>
    </cfRule>
    <cfRule type="expression" dxfId="685" priority="470">
      <formula>$Z32="Gráfico 17"</formula>
    </cfRule>
    <cfRule type="expression" dxfId="684" priority="471">
      <formula>$Z32="Gráfico 16"</formula>
    </cfRule>
    <cfRule type="expression" dxfId="683" priority="472">
      <formula>$Z32="Gráfico 15"</formula>
    </cfRule>
    <cfRule type="expression" dxfId="682" priority="473">
      <formula>$Z32="Gráfico 14"</formula>
    </cfRule>
    <cfRule type="expression" dxfId="681" priority="474">
      <formula>$Z32="Gráfico 12"</formula>
    </cfRule>
    <cfRule type="expression" dxfId="680" priority="475">
      <formula>$Z32="Gráfico 13"</formula>
    </cfRule>
    <cfRule type="expression" dxfId="679" priority="476">
      <formula>$Z32="Gráfico 11"</formula>
    </cfRule>
    <cfRule type="expression" dxfId="678" priority="477">
      <formula>$Z32="Gráfico 9"</formula>
    </cfRule>
    <cfRule type="expression" dxfId="677" priority="478">
      <formula>$Z32="Gráfico 8"</formula>
    </cfRule>
    <cfRule type="expression" dxfId="676" priority="479">
      <formula>$Z32="Gráfico 7"</formula>
    </cfRule>
    <cfRule type="expression" dxfId="675" priority="480">
      <formula>$Z32="Gráfico 6"</formula>
    </cfRule>
    <cfRule type="expression" dxfId="674" priority="481">
      <formula>$Z32="Gráfico 4"</formula>
    </cfRule>
    <cfRule type="expression" dxfId="673" priority="482">
      <formula>$Z32="Gráfico 3"</formula>
    </cfRule>
    <cfRule type="expression" dxfId="672" priority="483">
      <formula>$Z32="Gráfico 2"</formula>
    </cfRule>
    <cfRule type="expression" dxfId="671" priority="484">
      <formula>$Z32="Gráfico 1"</formula>
    </cfRule>
    <cfRule type="expression" dxfId="670" priority="485">
      <formula>$Z32="Gráfico 5"</formula>
    </cfRule>
  </conditionalFormatting>
  <conditionalFormatting sqref="T32">
    <cfRule type="expression" dxfId="669" priority="412">
      <formula>$Z32="Reporte 2"</formula>
    </cfRule>
    <cfRule type="expression" dxfId="668" priority="413">
      <formula>$Z32="Reporte 1"</formula>
    </cfRule>
    <cfRule type="expression" dxfId="667" priority="414">
      <formula>$Z32="Informe 10"</formula>
    </cfRule>
    <cfRule type="expression" dxfId="666" priority="415">
      <formula>$Z32="Informe 9"</formula>
    </cfRule>
    <cfRule type="expression" dxfId="665" priority="416">
      <formula>$Z32="Informe 8"</formula>
    </cfRule>
    <cfRule type="expression" dxfId="664" priority="417">
      <formula>$Z32="Informe 7"</formula>
    </cfRule>
    <cfRule type="expression" dxfId="663" priority="418">
      <formula>$Z32="Informe 6"</formula>
    </cfRule>
    <cfRule type="expression" dxfId="662" priority="419">
      <formula>$Z32="Informe 5"</formula>
    </cfRule>
    <cfRule type="expression" dxfId="661" priority="420">
      <formula>$Z32="Informe 4"</formula>
    </cfRule>
    <cfRule type="expression" dxfId="660" priority="421">
      <formula>$Z32="Informe 3"</formula>
    </cfRule>
    <cfRule type="expression" dxfId="659" priority="422">
      <formula>$Z32="Informe 2"</formula>
    </cfRule>
    <cfRule type="expression" dxfId="658" priority="423">
      <formula>$Z32="Informe 1"</formula>
    </cfRule>
    <cfRule type="expression" dxfId="657" priority="424">
      <formula>$Z32="Gráfico 10"</formula>
    </cfRule>
    <cfRule type="expression" dxfId="656" priority="425">
      <formula>$Z32="Gráfico 25"</formula>
    </cfRule>
    <cfRule type="expression" dxfId="655" priority="426">
      <formula>$Z32="Gráfico 24"</formula>
    </cfRule>
    <cfRule type="expression" dxfId="654" priority="427">
      <formula>$Z32="Gráfico 23"</formula>
    </cfRule>
    <cfRule type="expression" dxfId="653" priority="428">
      <formula>$Z32="Gráfico 22"</formula>
    </cfRule>
    <cfRule type="expression" dxfId="652" priority="429">
      <formula>$Z32="Gráfico 21"</formula>
    </cfRule>
    <cfRule type="expression" dxfId="651" priority="430">
      <formula>$Z32="Gráfico 20"</formula>
    </cfRule>
    <cfRule type="expression" dxfId="650" priority="431">
      <formula>$Z32="Gráfico 18"</formula>
    </cfRule>
    <cfRule type="expression" dxfId="649" priority="432">
      <formula>$Z32="Gráfico 19"</formula>
    </cfRule>
    <cfRule type="expression" dxfId="648" priority="433">
      <formula>$Z32="Gráfico 17"</formula>
    </cfRule>
    <cfRule type="expression" dxfId="647" priority="434">
      <formula>$Z32="Gráfico 16"</formula>
    </cfRule>
    <cfRule type="expression" dxfId="646" priority="435">
      <formula>$Z32="Gráfico 15"</formula>
    </cfRule>
    <cfRule type="expression" dxfId="645" priority="436">
      <formula>$Z32="Gráfico 14"</formula>
    </cfRule>
    <cfRule type="expression" dxfId="644" priority="437">
      <formula>$Z32="Gráfico 12"</formula>
    </cfRule>
    <cfRule type="expression" dxfId="643" priority="438">
      <formula>$Z32="Gráfico 13"</formula>
    </cfRule>
    <cfRule type="expression" dxfId="642" priority="439">
      <formula>$Z32="Gráfico 11"</formula>
    </cfRule>
    <cfRule type="expression" dxfId="641" priority="440">
      <formula>$Z32="Gráfico 9"</formula>
    </cfRule>
    <cfRule type="expression" dxfId="640" priority="441">
      <formula>$Z32="Gráfico 8"</formula>
    </cfRule>
    <cfRule type="expression" dxfId="639" priority="442">
      <formula>$Z32="Gráfico 7"</formula>
    </cfRule>
    <cfRule type="expression" dxfId="638" priority="443">
      <formula>$Z32="Gráfico 6"</formula>
    </cfRule>
    <cfRule type="expression" dxfId="637" priority="444">
      <formula>$Z32="Gráfico 4"</formula>
    </cfRule>
    <cfRule type="expression" dxfId="636" priority="445">
      <formula>$Z32="Gráfico 3"</formula>
    </cfRule>
    <cfRule type="expression" dxfId="635" priority="446">
      <formula>$Z32="Gráfico 2"</formula>
    </cfRule>
    <cfRule type="expression" dxfId="634" priority="447">
      <formula>$Z32="Gráfico 1"</formula>
    </cfRule>
    <cfRule type="expression" dxfId="633" priority="448">
      <formula>$Z32="Gráfico 5"</formula>
    </cfRule>
  </conditionalFormatting>
  <conditionalFormatting sqref="Z32">
    <cfRule type="expression" dxfId="632" priority="375">
      <formula>$Z32="Reporte 2"</formula>
    </cfRule>
    <cfRule type="expression" dxfId="631" priority="376">
      <formula>$Z32="Reporte 1"</formula>
    </cfRule>
    <cfRule type="expression" dxfId="630" priority="377">
      <formula>$Z32="Informe 10"</formula>
    </cfRule>
    <cfRule type="expression" dxfId="629" priority="378">
      <formula>$Z32="Informe 9"</formula>
    </cfRule>
    <cfRule type="expression" dxfId="628" priority="379">
      <formula>$Z32="Informe 8"</formula>
    </cfRule>
    <cfRule type="expression" dxfId="627" priority="380">
      <formula>$Z32="Informe 7"</formula>
    </cfRule>
    <cfRule type="expression" dxfId="626" priority="381">
      <formula>$Z32="Informe 6"</formula>
    </cfRule>
    <cfRule type="expression" dxfId="625" priority="382">
      <formula>$Z32="Informe 5"</formula>
    </cfRule>
    <cfRule type="expression" dxfId="624" priority="383">
      <formula>$Z32="Informe 4"</formula>
    </cfRule>
    <cfRule type="expression" dxfId="623" priority="384">
      <formula>$Z32="Informe 3"</formula>
    </cfRule>
    <cfRule type="expression" dxfId="622" priority="385">
      <formula>$Z32="Informe 2"</formula>
    </cfRule>
    <cfRule type="expression" dxfId="621" priority="386">
      <formula>$Z32="Informe 1"</formula>
    </cfRule>
    <cfRule type="expression" dxfId="620" priority="387">
      <formula>$Z32="Gráfico 10"</formula>
    </cfRule>
    <cfRule type="expression" dxfId="619" priority="388">
      <formula>$Z32="Gráfico 25"</formula>
    </cfRule>
    <cfRule type="expression" dxfId="618" priority="389">
      <formula>$Z32="Gráfico 24"</formula>
    </cfRule>
    <cfRule type="expression" dxfId="617" priority="390">
      <formula>$Z32="Gráfico 23"</formula>
    </cfRule>
    <cfRule type="expression" dxfId="616" priority="391">
      <formula>$Z32="Gráfico 22"</formula>
    </cfRule>
    <cfRule type="expression" dxfId="615" priority="392">
      <formula>$Z32="Gráfico 21"</formula>
    </cfRule>
    <cfRule type="expression" dxfId="614" priority="393">
      <formula>$Z32="Gráfico 20"</formula>
    </cfRule>
    <cfRule type="expression" dxfId="613" priority="394">
      <formula>$Z32="Gráfico 18"</formula>
    </cfRule>
    <cfRule type="expression" dxfId="612" priority="395">
      <formula>$Z32="Gráfico 19"</formula>
    </cfRule>
    <cfRule type="expression" dxfId="611" priority="396">
      <formula>$Z32="Gráfico 17"</formula>
    </cfRule>
    <cfRule type="expression" dxfId="610" priority="397">
      <formula>$Z32="Gráfico 16"</formula>
    </cfRule>
    <cfRule type="expression" dxfId="609" priority="398">
      <formula>$Z32="Gráfico 15"</formula>
    </cfRule>
    <cfRule type="expression" dxfId="608" priority="399">
      <formula>$Z32="Gráfico 14"</formula>
    </cfRule>
    <cfRule type="expression" dxfId="607" priority="400">
      <formula>$Z32="Gráfico 12"</formula>
    </cfRule>
    <cfRule type="expression" dxfId="606" priority="401">
      <formula>$Z32="Gráfico 13"</formula>
    </cfRule>
    <cfRule type="expression" dxfId="605" priority="402">
      <formula>$Z32="Gráfico 11"</formula>
    </cfRule>
    <cfRule type="expression" dxfId="604" priority="403">
      <formula>$Z32="Gráfico 9"</formula>
    </cfRule>
    <cfRule type="expression" dxfId="603" priority="404">
      <formula>$Z32="Gráfico 8"</formula>
    </cfRule>
    <cfRule type="expression" dxfId="602" priority="405">
      <formula>$Z32="Gráfico 7"</formula>
    </cfRule>
    <cfRule type="expression" dxfId="601" priority="406">
      <formula>$Z32="Gráfico 6"</formula>
    </cfRule>
    <cfRule type="expression" dxfId="600" priority="407">
      <formula>$Z32="Gráfico 4"</formula>
    </cfRule>
    <cfRule type="expression" dxfId="599" priority="408">
      <formula>$Z32="Gráfico 3"</formula>
    </cfRule>
    <cfRule type="expression" dxfId="598" priority="409">
      <formula>$Z32="Gráfico 2"</formula>
    </cfRule>
    <cfRule type="expression" dxfId="597" priority="410">
      <formula>$Z32="Gráfico 1"</formula>
    </cfRule>
    <cfRule type="expression" dxfId="596" priority="411">
      <formula>$Z32="Gráfico 5"</formula>
    </cfRule>
  </conditionalFormatting>
  <conditionalFormatting sqref="K32">
    <cfRule type="expression" dxfId="595" priority="374">
      <formula>+LEFT(D32,2)="GR"</formula>
    </cfRule>
  </conditionalFormatting>
  <conditionalFormatting sqref="L32">
    <cfRule type="expression" dxfId="594" priority="373">
      <formula>+LEFT(D32,2)="GR"</formula>
    </cfRule>
  </conditionalFormatting>
  <conditionalFormatting sqref="P32">
    <cfRule type="expression" dxfId="593" priority="336">
      <formula>$Z32="Reporte 2"</formula>
    </cfRule>
    <cfRule type="expression" dxfId="592" priority="337">
      <formula>$Z32="Reporte 1"</formula>
    </cfRule>
    <cfRule type="expression" dxfId="591" priority="338">
      <formula>$Z32="Informe 10"</formula>
    </cfRule>
    <cfRule type="expression" dxfId="590" priority="339">
      <formula>$Z32="Informe 9"</formula>
    </cfRule>
    <cfRule type="expression" dxfId="589" priority="340">
      <formula>$Z32="Informe 8"</formula>
    </cfRule>
    <cfRule type="expression" dxfId="588" priority="341">
      <formula>$Z32="Informe 7"</formula>
    </cfRule>
    <cfRule type="expression" dxfId="587" priority="342">
      <formula>$Z32="Informe 6"</formula>
    </cfRule>
    <cfRule type="expression" dxfId="586" priority="343">
      <formula>$Z32="Informe 5"</formula>
    </cfRule>
    <cfRule type="expression" dxfId="585" priority="344">
      <formula>$Z32="Informe 4"</formula>
    </cfRule>
    <cfRule type="expression" dxfId="584" priority="345">
      <formula>$Z32="Informe 3"</formula>
    </cfRule>
    <cfRule type="expression" dxfId="583" priority="346">
      <formula>$Z32="Informe 2"</formula>
    </cfRule>
    <cfRule type="expression" dxfId="582" priority="347">
      <formula>$Z32="Informe 1"</formula>
    </cfRule>
    <cfRule type="expression" dxfId="581" priority="348">
      <formula>$Z32="Gráfico 10"</formula>
    </cfRule>
    <cfRule type="expression" dxfId="580" priority="349">
      <formula>$Z32="Gráfico 25"</formula>
    </cfRule>
    <cfRule type="expression" dxfId="579" priority="350">
      <formula>$Z32="Gráfico 24"</formula>
    </cfRule>
    <cfRule type="expression" dxfId="578" priority="351">
      <formula>$Z32="Gráfico 23"</formula>
    </cfRule>
    <cfRule type="expression" dxfId="577" priority="352">
      <formula>$Z32="Gráfico 22"</formula>
    </cfRule>
    <cfRule type="expression" dxfId="576" priority="353">
      <formula>$Z32="Gráfico 21"</formula>
    </cfRule>
    <cfRule type="expression" dxfId="575" priority="354">
      <formula>$Z32="Gráfico 20"</formula>
    </cfRule>
    <cfRule type="expression" dxfId="574" priority="355">
      <formula>$Z32="Gráfico 18"</formula>
    </cfRule>
    <cfRule type="expression" dxfId="573" priority="356">
      <formula>$Z32="Gráfico 19"</formula>
    </cfRule>
    <cfRule type="expression" dxfId="572" priority="357">
      <formula>$Z32="Gráfico 17"</formula>
    </cfRule>
    <cfRule type="expression" dxfId="571" priority="358">
      <formula>$Z32="Gráfico 16"</formula>
    </cfRule>
    <cfRule type="expression" dxfId="570" priority="359">
      <formula>$Z32="Gráfico 15"</formula>
    </cfRule>
    <cfRule type="expression" dxfId="569" priority="360">
      <formula>$Z32="Gráfico 14"</formula>
    </cfRule>
    <cfRule type="expression" dxfId="568" priority="361">
      <formula>$Z32="Gráfico 12"</formula>
    </cfRule>
    <cfRule type="expression" dxfId="567" priority="362">
      <formula>$Z32="Gráfico 13"</formula>
    </cfRule>
    <cfRule type="expression" dxfId="566" priority="363">
      <formula>$Z32="Gráfico 11"</formula>
    </cfRule>
    <cfRule type="expression" dxfId="565" priority="364">
      <formula>$Z32="Gráfico 9"</formula>
    </cfRule>
    <cfRule type="expression" dxfId="564" priority="365">
      <formula>$Z32="Gráfico 8"</formula>
    </cfRule>
    <cfRule type="expression" dxfId="563" priority="366">
      <formula>$Z32="Gráfico 7"</formula>
    </cfRule>
    <cfRule type="expression" dxfId="562" priority="367">
      <formula>$Z32="Gráfico 6"</formula>
    </cfRule>
    <cfRule type="expression" dxfId="561" priority="368">
      <formula>$Z32="Gráfico 4"</formula>
    </cfRule>
    <cfRule type="expression" dxfId="560" priority="369">
      <formula>$Z32="Gráfico 3"</formula>
    </cfRule>
    <cfRule type="expression" dxfId="559" priority="370">
      <formula>$Z32="Gráfico 2"</formula>
    </cfRule>
    <cfRule type="expression" dxfId="558" priority="371">
      <formula>$Z32="Gráfico 1"</formula>
    </cfRule>
    <cfRule type="expression" dxfId="557" priority="372">
      <formula>$Z32="Gráfico 5"</formula>
    </cfRule>
  </conditionalFormatting>
  <conditionalFormatting sqref="M32">
    <cfRule type="expression" dxfId="556" priority="299">
      <formula>$Z32="Reporte 2"</formula>
    </cfRule>
    <cfRule type="expression" dxfId="555" priority="300">
      <formula>$Z32="Reporte 1"</formula>
    </cfRule>
    <cfRule type="expression" dxfId="554" priority="301">
      <formula>$Z32="Informe 10"</formula>
    </cfRule>
    <cfRule type="expression" dxfId="553" priority="302">
      <formula>$Z32="Informe 9"</formula>
    </cfRule>
    <cfRule type="expression" dxfId="552" priority="303">
      <formula>$Z32="Informe 8"</formula>
    </cfRule>
    <cfRule type="expression" dxfId="551" priority="304">
      <formula>$Z32="Informe 7"</formula>
    </cfRule>
    <cfRule type="expression" dxfId="550" priority="305">
      <formula>$Z32="Informe 6"</formula>
    </cfRule>
    <cfRule type="expression" dxfId="549" priority="306">
      <formula>$Z32="Informe 5"</formula>
    </cfRule>
    <cfRule type="expression" dxfId="548" priority="307">
      <formula>$Z32="Informe 4"</formula>
    </cfRule>
    <cfRule type="expression" dxfId="547" priority="308">
      <formula>$Z32="Informe 3"</formula>
    </cfRule>
    <cfRule type="expression" dxfId="546" priority="309">
      <formula>$Z32="Informe 2"</formula>
    </cfRule>
    <cfRule type="expression" dxfId="545" priority="310">
      <formula>$Z32="Informe 1"</formula>
    </cfRule>
    <cfRule type="expression" dxfId="544" priority="311">
      <formula>$Z32="Gráfico 10"</formula>
    </cfRule>
    <cfRule type="expression" dxfId="543" priority="312">
      <formula>$Z32="Gráfico 25"</formula>
    </cfRule>
    <cfRule type="expression" dxfId="542" priority="313">
      <formula>$Z32="Gráfico 24"</formula>
    </cfRule>
    <cfRule type="expression" dxfId="541" priority="314">
      <formula>$Z32="Gráfico 23"</formula>
    </cfRule>
    <cfRule type="expression" dxfId="540" priority="315">
      <formula>$Z32="Gráfico 22"</formula>
    </cfRule>
    <cfRule type="expression" dxfId="539" priority="316">
      <formula>$Z32="Gráfico 21"</formula>
    </cfRule>
    <cfRule type="expression" dxfId="538" priority="317">
      <formula>$Z32="Gráfico 20"</formula>
    </cfRule>
    <cfRule type="expression" dxfId="537" priority="318">
      <formula>$Z32="Gráfico 18"</formula>
    </cfRule>
    <cfRule type="expression" dxfId="536" priority="319">
      <formula>$Z32="Gráfico 19"</formula>
    </cfRule>
    <cfRule type="expression" dxfId="535" priority="320">
      <formula>$Z32="Gráfico 17"</formula>
    </cfRule>
    <cfRule type="expression" dxfId="534" priority="321">
      <formula>$Z32="Gráfico 16"</formula>
    </cfRule>
    <cfRule type="expression" dxfId="533" priority="322">
      <formula>$Z32="Gráfico 15"</formula>
    </cfRule>
    <cfRule type="expression" dxfId="532" priority="323">
      <formula>$Z32="Gráfico 14"</formula>
    </cfRule>
    <cfRule type="expression" dxfId="531" priority="324">
      <formula>$Z32="Gráfico 12"</formula>
    </cfRule>
    <cfRule type="expression" dxfId="530" priority="325">
      <formula>$Z32="Gráfico 13"</formula>
    </cfRule>
    <cfRule type="expression" dxfId="529" priority="326">
      <formula>$Z32="Gráfico 11"</formula>
    </cfRule>
    <cfRule type="expression" dxfId="528" priority="327">
      <formula>$Z32="Gráfico 9"</formula>
    </cfRule>
    <cfRule type="expression" dxfId="527" priority="328">
      <formula>$Z32="Gráfico 8"</formula>
    </cfRule>
    <cfRule type="expression" dxfId="526" priority="329">
      <formula>$Z32="Gráfico 7"</formula>
    </cfRule>
    <cfRule type="expression" dxfId="525" priority="330">
      <formula>$Z32="Gráfico 6"</formula>
    </cfRule>
    <cfRule type="expression" dxfId="524" priority="331">
      <formula>$Z32="Gráfico 4"</formula>
    </cfRule>
    <cfRule type="expression" dxfId="523" priority="332">
      <formula>$Z32="Gráfico 3"</formula>
    </cfRule>
    <cfRule type="expression" dxfId="522" priority="333">
      <formula>$Z32="Gráfico 2"</formula>
    </cfRule>
    <cfRule type="expression" dxfId="521" priority="334">
      <formula>$Z32="Gráfico 1"</formula>
    </cfRule>
    <cfRule type="expression" dxfId="520" priority="335">
      <formula>$Z32="Gráfico 5"</formula>
    </cfRule>
  </conditionalFormatting>
  <conditionalFormatting sqref="O32">
    <cfRule type="expression" dxfId="519" priority="262">
      <formula>$Z32="Reporte 2"</formula>
    </cfRule>
    <cfRule type="expression" dxfId="518" priority="263">
      <formula>$Z32="Reporte 1"</formula>
    </cfRule>
    <cfRule type="expression" dxfId="517" priority="264">
      <formula>$Z32="Informe 10"</formula>
    </cfRule>
    <cfRule type="expression" dxfId="516" priority="265">
      <formula>$Z32="Informe 9"</formula>
    </cfRule>
    <cfRule type="expression" dxfId="515" priority="266">
      <formula>$Z32="Informe 8"</formula>
    </cfRule>
    <cfRule type="expression" dxfId="514" priority="267">
      <formula>$Z32="Informe 7"</formula>
    </cfRule>
    <cfRule type="expression" dxfId="513" priority="268">
      <formula>$Z32="Informe 6"</formula>
    </cfRule>
    <cfRule type="expression" dxfId="512" priority="269">
      <formula>$Z32="Informe 5"</formula>
    </cfRule>
    <cfRule type="expression" dxfId="511" priority="270">
      <formula>$Z32="Informe 4"</formula>
    </cfRule>
    <cfRule type="expression" dxfId="510" priority="271">
      <formula>$Z32="Informe 3"</formula>
    </cfRule>
    <cfRule type="expression" dxfId="509" priority="272">
      <formula>$Z32="Informe 2"</formula>
    </cfRule>
    <cfRule type="expression" dxfId="508" priority="273">
      <formula>$Z32="Informe 1"</formula>
    </cfRule>
    <cfRule type="expression" dxfId="507" priority="274">
      <formula>$Z32="Gráfico 10"</formula>
    </cfRule>
    <cfRule type="expression" dxfId="506" priority="275">
      <formula>$Z32="Gráfico 25"</formula>
    </cfRule>
    <cfRule type="expression" dxfId="505" priority="276">
      <formula>$Z32="Gráfico 24"</formula>
    </cfRule>
    <cfRule type="expression" dxfId="504" priority="277">
      <formula>$Z32="Gráfico 23"</formula>
    </cfRule>
    <cfRule type="expression" dxfId="503" priority="278">
      <formula>$Z32="Gráfico 22"</formula>
    </cfRule>
    <cfRule type="expression" dxfId="502" priority="279">
      <formula>$Z32="Gráfico 21"</formula>
    </cfRule>
    <cfRule type="expression" dxfId="501" priority="280">
      <formula>$Z32="Gráfico 20"</formula>
    </cfRule>
    <cfRule type="expression" dxfId="500" priority="281">
      <formula>$Z32="Gráfico 18"</formula>
    </cfRule>
    <cfRule type="expression" dxfId="499" priority="282">
      <formula>$Z32="Gráfico 19"</formula>
    </cfRule>
    <cfRule type="expression" dxfId="498" priority="283">
      <formula>$Z32="Gráfico 17"</formula>
    </cfRule>
    <cfRule type="expression" dxfId="497" priority="284">
      <formula>$Z32="Gráfico 16"</formula>
    </cfRule>
    <cfRule type="expression" dxfId="496" priority="285">
      <formula>$Z32="Gráfico 15"</formula>
    </cfRule>
    <cfRule type="expression" dxfId="495" priority="286">
      <formula>$Z32="Gráfico 14"</formula>
    </cfRule>
    <cfRule type="expression" dxfId="494" priority="287">
      <formula>$Z32="Gráfico 12"</formula>
    </cfRule>
    <cfRule type="expression" dxfId="493" priority="288">
      <formula>$Z32="Gráfico 13"</formula>
    </cfRule>
    <cfRule type="expression" dxfId="492" priority="289">
      <formula>$Z32="Gráfico 11"</formula>
    </cfRule>
    <cfRule type="expression" dxfId="491" priority="290">
      <formula>$Z32="Gráfico 9"</formula>
    </cfRule>
    <cfRule type="expression" dxfId="490" priority="291">
      <formula>$Z32="Gráfico 8"</formula>
    </cfRule>
    <cfRule type="expression" dxfId="489" priority="292">
      <formula>$Z32="Gráfico 7"</formula>
    </cfRule>
    <cfRule type="expression" dxfId="488" priority="293">
      <formula>$Z32="Gráfico 6"</formula>
    </cfRule>
    <cfRule type="expression" dxfId="487" priority="294">
      <formula>$Z32="Gráfico 4"</formula>
    </cfRule>
    <cfRule type="expression" dxfId="486" priority="295">
      <formula>$Z32="Gráfico 3"</formula>
    </cfRule>
    <cfRule type="expression" dxfId="485" priority="296">
      <formula>$Z32="Gráfico 2"</formula>
    </cfRule>
    <cfRule type="expression" dxfId="484" priority="297">
      <formula>$Z32="Gráfico 1"</formula>
    </cfRule>
    <cfRule type="expression" dxfId="483" priority="298">
      <formula>$Z32="Gráfico 5"</formula>
    </cfRule>
  </conditionalFormatting>
  <conditionalFormatting sqref="N33">
    <cfRule type="expression" dxfId="482" priority="225">
      <formula>$Z33="Reporte 2"</formula>
    </cfRule>
    <cfRule type="expression" dxfId="481" priority="226">
      <formula>$Z33="Reporte 1"</formula>
    </cfRule>
    <cfRule type="expression" dxfId="480" priority="227">
      <formula>$Z33="Informe 10"</formula>
    </cfRule>
    <cfRule type="expression" dxfId="479" priority="228">
      <formula>$Z33="Informe 9"</formula>
    </cfRule>
    <cfRule type="expression" dxfId="478" priority="229">
      <formula>$Z33="Informe 8"</formula>
    </cfRule>
    <cfRule type="expression" dxfId="477" priority="230">
      <formula>$Z33="Informe 7"</formula>
    </cfRule>
    <cfRule type="expression" dxfId="476" priority="231">
      <formula>$Z33="Informe 6"</formula>
    </cfRule>
    <cfRule type="expression" dxfId="475" priority="232">
      <formula>$Z33="Informe 5"</formula>
    </cfRule>
    <cfRule type="expression" dxfId="474" priority="233">
      <formula>$Z33="Informe 4"</formula>
    </cfRule>
    <cfRule type="expression" dxfId="473" priority="234">
      <formula>$Z33="Informe 3"</formula>
    </cfRule>
    <cfRule type="expression" dxfId="472" priority="235">
      <formula>$Z33="Informe 2"</formula>
    </cfRule>
    <cfRule type="expression" dxfId="471" priority="236">
      <formula>$Z33="Informe 1"</formula>
    </cfRule>
    <cfRule type="expression" dxfId="470" priority="237">
      <formula>$Z33="Gráfico 10"</formula>
    </cfRule>
    <cfRule type="expression" dxfId="469" priority="238">
      <formula>$Z33="Gráfico 25"</formula>
    </cfRule>
    <cfRule type="expression" dxfId="468" priority="239">
      <formula>$Z33="Gráfico 24"</formula>
    </cfRule>
    <cfRule type="expression" dxfId="467" priority="240">
      <formula>$Z33="Gráfico 23"</formula>
    </cfRule>
    <cfRule type="expression" dxfId="466" priority="241">
      <formula>$Z33="Gráfico 22"</formula>
    </cfRule>
    <cfRule type="expression" dxfId="465" priority="242">
      <formula>$Z33="Gráfico 21"</formula>
    </cfRule>
    <cfRule type="expression" dxfId="464" priority="243">
      <formula>$Z33="Gráfico 20"</formula>
    </cfRule>
    <cfRule type="expression" dxfId="463" priority="244">
      <formula>$Z33="Gráfico 18"</formula>
    </cfRule>
    <cfRule type="expression" dxfId="462" priority="245">
      <formula>$Z33="Gráfico 19"</formula>
    </cfRule>
    <cfRule type="expression" dxfId="461" priority="246">
      <formula>$Z33="Gráfico 17"</formula>
    </cfRule>
    <cfRule type="expression" dxfId="460" priority="247">
      <formula>$Z33="Gráfico 16"</formula>
    </cfRule>
    <cfRule type="expression" dxfId="459" priority="248">
      <formula>$Z33="Gráfico 15"</formula>
    </cfRule>
    <cfRule type="expression" dxfId="458" priority="249">
      <formula>$Z33="Gráfico 14"</formula>
    </cfRule>
    <cfRule type="expression" dxfId="457" priority="250">
      <formula>$Z33="Gráfico 12"</formula>
    </cfRule>
    <cfRule type="expression" dxfId="456" priority="251">
      <formula>$Z33="Gráfico 13"</formula>
    </cfRule>
    <cfRule type="expression" dxfId="455" priority="252">
      <formula>$Z33="Gráfico 11"</formula>
    </cfRule>
    <cfRule type="expression" dxfId="454" priority="253">
      <formula>$Z33="Gráfico 9"</formula>
    </cfRule>
    <cfRule type="expression" dxfId="453" priority="254">
      <formula>$Z33="Gráfico 8"</formula>
    </cfRule>
    <cfRule type="expression" dxfId="452" priority="255">
      <formula>$Z33="Gráfico 7"</formula>
    </cfRule>
    <cfRule type="expression" dxfId="451" priority="256">
      <formula>$Z33="Gráfico 6"</formula>
    </cfRule>
    <cfRule type="expression" dxfId="450" priority="257">
      <formula>$Z33="Gráfico 4"</formula>
    </cfRule>
    <cfRule type="expression" dxfId="449" priority="258">
      <formula>$Z33="Gráfico 3"</formula>
    </cfRule>
    <cfRule type="expression" dxfId="448" priority="259">
      <formula>$Z33="Gráfico 2"</formula>
    </cfRule>
    <cfRule type="expression" dxfId="447" priority="260">
      <formula>$Z33="Gráfico 1"</formula>
    </cfRule>
    <cfRule type="expression" dxfId="446" priority="261">
      <formula>$Z33="Gráfico 5"</formula>
    </cfRule>
  </conditionalFormatting>
  <conditionalFormatting sqref="V33:W33 Y33 AL33 Q33:S33">
    <cfRule type="expression" dxfId="445" priority="188">
      <formula>$Z33="Reporte 2"</formula>
    </cfRule>
    <cfRule type="expression" dxfId="444" priority="189">
      <formula>$Z33="Reporte 1"</formula>
    </cfRule>
    <cfRule type="expression" dxfId="443" priority="190">
      <formula>$Z33="Informe 10"</formula>
    </cfRule>
    <cfRule type="expression" dxfId="442" priority="191">
      <formula>$Z33="Informe 9"</formula>
    </cfRule>
    <cfRule type="expression" dxfId="441" priority="192">
      <formula>$Z33="Informe 8"</formula>
    </cfRule>
    <cfRule type="expression" dxfId="440" priority="193">
      <formula>$Z33="Informe 7"</formula>
    </cfRule>
    <cfRule type="expression" dxfId="439" priority="194">
      <formula>$Z33="Informe 6"</formula>
    </cfRule>
    <cfRule type="expression" dxfId="438" priority="195">
      <formula>$Z33="Informe 5"</formula>
    </cfRule>
    <cfRule type="expression" dxfId="437" priority="196">
      <formula>$Z33="Informe 4"</formula>
    </cfRule>
    <cfRule type="expression" dxfId="436" priority="197">
      <formula>$Z33="Informe 3"</formula>
    </cfRule>
    <cfRule type="expression" dxfId="435" priority="198">
      <formula>$Z33="Informe 2"</formula>
    </cfRule>
    <cfRule type="expression" dxfId="434" priority="199">
      <formula>$Z33="Informe 1"</formula>
    </cfRule>
    <cfRule type="expression" dxfId="433" priority="200">
      <formula>$Z33="Gráfico 10"</formula>
    </cfRule>
    <cfRule type="expression" dxfId="432" priority="201">
      <formula>$Z33="Gráfico 25"</formula>
    </cfRule>
    <cfRule type="expression" dxfId="431" priority="202">
      <formula>$Z33="Gráfico 24"</formula>
    </cfRule>
    <cfRule type="expression" dxfId="430" priority="203">
      <formula>$Z33="Gráfico 23"</formula>
    </cfRule>
    <cfRule type="expression" dxfId="429" priority="204">
      <formula>$Z33="Gráfico 22"</formula>
    </cfRule>
    <cfRule type="expression" dxfId="428" priority="205">
      <formula>$Z33="Gráfico 21"</formula>
    </cfRule>
    <cfRule type="expression" dxfId="427" priority="206">
      <formula>$Z33="Gráfico 20"</formula>
    </cfRule>
    <cfRule type="expression" dxfId="426" priority="207">
      <formula>$Z33="Gráfico 18"</formula>
    </cfRule>
    <cfRule type="expression" dxfId="425" priority="208">
      <formula>$Z33="Gráfico 19"</formula>
    </cfRule>
    <cfRule type="expression" dxfId="424" priority="209">
      <formula>$Z33="Gráfico 17"</formula>
    </cfRule>
    <cfRule type="expression" dxfId="423" priority="210">
      <formula>$Z33="Gráfico 16"</formula>
    </cfRule>
    <cfRule type="expression" dxfId="422" priority="211">
      <formula>$Z33="Gráfico 15"</formula>
    </cfRule>
    <cfRule type="expression" dxfId="421" priority="212">
      <formula>$Z33="Gráfico 14"</formula>
    </cfRule>
    <cfRule type="expression" dxfId="420" priority="213">
      <formula>$Z33="Gráfico 12"</formula>
    </cfRule>
    <cfRule type="expression" dxfId="419" priority="214">
      <formula>$Z33="Gráfico 13"</formula>
    </cfRule>
    <cfRule type="expression" dxfId="418" priority="215">
      <formula>$Z33="Gráfico 11"</formula>
    </cfRule>
    <cfRule type="expression" dxfId="417" priority="216">
      <formula>$Z33="Gráfico 9"</formula>
    </cfRule>
    <cfRule type="expression" dxfId="416" priority="217">
      <formula>$Z33="Gráfico 8"</formula>
    </cfRule>
    <cfRule type="expression" dxfId="415" priority="218">
      <formula>$Z33="Gráfico 7"</formula>
    </cfRule>
    <cfRule type="expression" dxfId="414" priority="219">
      <formula>$Z33="Gráfico 6"</formula>
    </cfRule>
    <cfRule type="expression" dxfId="413" priority="220">
      <formula>$Z33="Gráfico 4"</formula>
    </cfRule>
    <cfRule type="expression" dxfId="412" priority="221">
      <formula>$Z33="Gráfico 3"</formula>
    </cfRule>
    <cfRule type="expression" dxfId="411" priority="222">
      <formula>$Z33="Gráfico 2"</formula>
    </cfRule>
    <cfRule type="expression" dxfId="410" priority="223">
      <formula>$Z33="Gráfico 1"</formula>
    </cfRule>
    <cfRule type="expression" dxfId="409" priority="224">
      <formula>$Z33="Gráfico 5"</formula>
    </cfRule>
  </conditionalFormatting>
  <conditionalFormatting sqref="T33">
    <cfRule type="expression" dxfId="408" priority="151">
      <formula>$Z33="Reporte 2"</formula>
    </cfRule>
    <cfRule type="expression" dxfId="407" priority="152">
      <formula>$Z33="Reporte 1"</formula>
    </cfRule>
    <cfRule type="expression" dxfId="406" priority="153">
      <formula>$Z33="Informe 10"</formula>
    </cfRule>
    <cfRule type="expression" dxfId="405" priority="154">
      <formula>$Z33="Informe 9"</formula>
    </cfRule>
    <cfRule type="expression" dxfId="404" priority="155">
      <formula>$Z33="Informe 8"</formula>
    </cfRule>
    <cfRule type="expression" dxfId="403" priority="156">
      <formula>$Z33="Informe 7"</formula>
    </cfRule>
    <cfRule type="expression" dxfId="402" priority="157">
      <formula>$Z33="Informe 6"</formula>
    </cfRule>
    <cfRule type="expression" dxfId="401" priority="158">
      <formula>$Z33="Informe 5"</formula>
    </cfRule>
    <cfRule type="expression" dxfId="400" priority="159">
      <formula>$Z33="Informe 4"</formula>
    </cfRule>
    <cfRule type="expression" dxfId="399" priority="160">
      <formula>$Z33="Informe 3"</formula>
    </cfRule>
    <cfRule type="expression" dxfId="398" priority="161">
      <formula>$Z33="Informe 2"</formula>
    </cfRule>
    <cfRule type="expression" dxfId="397" priority="162">
      <formula>$Z33="Informe 1"</formula>
    </cfRule>
    <cfRule type="expression" dxfId="396" priority="163">
      <formula>$Z33="Gráfico 10"</formula>
    </cfRule>
    <cfRule type="expression" dxfId="395" priority="164">
      <formula>$Z33="Gráfico 25"</formula>
    </cfRule>
    <cfRule type="expression" dxfId="394" priority="165">
      <formula>$Z33="Gráfico 24"</formula>
    </cfRule>
    <cfRule type="expression" dxfId="393" priority="166">
      <formula>$Z33="Gráfico 23"</formula>
    </cfRule>
    <cfRule type="expression" dxfId="392" priority="167">
      <formula>$Z33="Gráfico 22"</formula>
    </cfRule>
    <cfRule type="expression" dxfId="391" priority="168">
      <formula>$Z33="Gráfico 21"</formula>
    </cfRule>
    <cfRule type="expression" dxfId="390" priority="169">
      <formula>$Z33="Gráfico 20"</formula>
    </cfRule>
    <cfRule type="expression" dxfId="389" priority="170">
      <formula>$Z33="Gráfico 18"</formula>
    </cfRule>
    <cfRule type="expression" dxfId="388" priority="171">
      <formula>$Z33="Gráfico 19"</formula>
    </cfRule>
    <cfRule type="expression" dxfId="387" priority="172">
      <formula>$Z33="Gráfico 17"</formula>
    </cfRule>
    <cfRule type="expression" dxfId="386" priority="173">
      <formula>$Z33="Gráfico 16"</formula>
    </cfRule>
    <cfRule type="expression" dxfId="385" priority="174">
      <formula>$Z33="Gráfico 15"</formula>
    </cfRule>
    <cfRule type="expression" dxfId="384" priority="175">
      <formula>$Z33="Gráfico 14"</formula>
    </cfRule>
    <cfRule type="expression" dxfId="383" priority="176">
      <formula>$Z33="Gráfico 12"</formula>
    </cfRule>
    <cfRule type="expression" dxfId="382" priority="177">
      <formula>$Z33="Gráfico 13"</formula>
    </cfRule>
    <cfRule type="expression" dxfId="381" priority="178">
      <formula>$Z33="Gráfico 11"</formula>
    </cfRule>
    <cfRule type="expression" dxfId="380" priority="179">
      <formula>$Z33="Gráfico 9"</formula>
    </cfRule>
    <cfRule type="expression" dxfId="379" priority="180">
      <formula>$Z33="Gráfico 8"</formula>
    </cfRule>
    <cfRule type="expression" dxfId="378" priority="181">
      <formula>$Z33="Gráfico 7"</formula>
    </cfRule>
    <cfRule type="expression" dxfId="377" priority="182">
      <formula>$Z33="Gráfico 6"</formula>
    </cfRule>
    <cfRule type="expression" dxfId="376" priority="183">
      <formula>$Z33="Gráfico 4"</formula>
    </cfRule>
    <cfRule type="expression" dxfId="375" priority="184">
      <formula>$Z33="Gráfico 3"</formula>
    </cfRule>
    <cfRule type="expression" dxfId="374" priority="185">
      <formula>$Z33="Gráfico 2"</formula>
    </cfRule>
    <cfRule type="expression" dxfId="373" priority="186">
      <formula>$Z33="Gráfico 1"</formula>
    </cfRule>
    <cfRule type="expression" dxfId="372" priority="187">
      <formula>$Z33="Gráfico 5"</formula>
    </cfRule>
  </conditionalFormatting>
  <conditionalFormatting sqref="Z33">
    <cfRule type="expression" dxfId="371" priority="114">
      <formula>$Z33="Reporte 2"</formula>
    </cfRule>
    <cfRule type="expression" dxfId="370" priority="115">
      <formula>$Z33="Reporte 1"</formula>
    </cfRule>
    <cfRule type="expression" dxfId="369" priority="116">
      <formula>$Z33="Informe 10"</formula>
    </cfRule>
    <cfRule type="expression" dxfId="368" priority="117">
      <formula>$Z33="Informe 9"</formula>
    </cfRule>
    <cfRule type="expression" dxfId="367" priority="118">
      <formula>$Z33="Informe 8"</formula>
    </cfRule>
    <cfRule type="expression" dxfId="366" priority="119">
      <formula>$Z33="Informe 7"</formula>
    </cfRule>
    <cfRule type="expression" dxfId="365" priority="120">
      <formula>$Z33="Informe 6"</formula>
    </cfRule>
    <cfRule type="expression" dxfId="364" priority="121">
      <formula>$Z33="Informe 5"</formula>
    </cfRule>
    <cfRule type="expression" dxfId="363" priority="122">
      <formula>$Z33="Informe 4"</formula>
    </cfRule>
    <cfRule type="expression" dxfId="362" priority="123">
      <formula>$Z33="Informe 3"</formula>
    </cfRule>
    <cfRule type="expression" dxfId="361" priority="124">
      <formula>$Z33="Informe 2"</formula>
    </cfRule>
    <cfRule type="expression" dxfId="360" priority="125">
      <formula>$Z33="Informe 1"</formula>
    </cfRule>
    <cfRule type="expression" dxfId="359" priority="126">
      <formula>$Z33="Gráfico 10"</formula>
    </cfRule>
    <cfRule type="expression" dxfId="358" priority="127">
      <formula>$Z33="Gráfico 25"</formula>
    </cfRule>
    <cfRule type="expression" dxfId="357" priority="128">
      <formula>$Z33="Gráfico 24"</formula>
    </cfRule>
    <cfRule type="expression" dxfId="356" priority="129">
      <formula>$Z33="Gráfico 23"</formula>
    </cfRule>
    <cfRule type="expression" dxfId="355" priority="130">
      <formula>$Z33="Gráfico 22"</formula>
    </cfRule>
    <cfRule type="expression" dxfId="354" priority="131">
      <formula>$Z33="Gráfico 21"</formula>
    </cfRule>
    <cfRule type="expression" dxfId="353" priority="132">
      <formula>$Z33="Gráfico 20"</formula>
    </cfRule>
    <cfRule type="expression" dxfId="352" priority="133">
      <formula>$Z33="Gráfico 18"</formula>
    </cfRule>
    <cfRule type="expression" dxfId="351" priority="134">
      <formula>$Z33="Gráfico 19"</formula>
    </cfRule>
    <cfRule type="expression" dxfId="350" priority="135">
      <formula>$Z33="Gráfico 17"</formula>
    </cfRule>
    <cfRule type="expression" dxfId="349" priority="136">
      <formula>$Z33="Gráfico 16"</formula>
    </cfRule>
    <cfRule type="expression" dxfId="348" priority="137">
      <formula>$Z33="Gráfico 15"</formula>
    </cfRule>
    <cfRule type="expression" dxfId="347" priority="138">
      <formula>$Z33="Gráfico 14"</formula>
    </cfRule>
    <cfRule type="expression" dxfId="346" priority="139">
      <formula>$Z33="Gráfico 12"</formula>
    </cfRule>
    <cfRule type="expression" dxfId="345" priority="140">
      <formula>$Z33="Gráfico 13"</formula>
    </cfRule>
    <cfRule type="expression" dxfId="344" priority="141">
      <formula>$Z33="Gráfico 11"</formula>
    </cfRule>
    <cfRule type="expression" dxfId="343" priority="142">
      <formula>$Z33="Gráfico 9"</formula>
    </cfRule>
    <cfRule type="expression" dxfId="342" priority="143">
      <formula>$Z33="Gráfico 8"</formula>
    </cfRule>
    <cfRule type="expression" dxfId="341" priority="144">
      <formula>$Z33="Gráfico 7"</formula>
    </cfRule>
    <cfRule type="expression" dxfId="340" priority="145">
      <formula>$Z33="Gráfico 6"</formula>
    </cfRule>
    <cfRule type="expression" dxfId="339" priority="146">
      <formula>$Z33="Gráfico 4"</formula>
    </cfRule>
    <cfRule type="expression" dxfId="338" priority="147">
      <formula>$Z33="Gráfico 3"</formula>
    </cfRule>
    <cfRule type="expression" dxfId="337" priority="148">
      <formula>$Z33="Gráfico 2"</formula>
    </cfRule>
    <cfRule type="expression" dxfId="336" priority="149">
      <formula>$Z33="Gráfico 1"</formula>
    </cfRule>
    <cfRule type="expression" dxfId="335" priority="150">
      <formula>$Z33="Gráfico 5"</formula>
    </cfRule>
  </conditionalFormatting>
  <conditionalFormatting sqref="K33">
    <cfRule type="expression" dxfId="334" priority="113">
      <formula>+LEFT(D33,2)="GR"</formula>
    </cfRule>
  </conditionalFormatting>
  <conditionalFormatting sqref="L33">
    <cfRule type="expression" dxfId="333" priority="112">
      <formula>+LEFT(D33,2)="GR"</formula>
    </cfRule>
  </conditionalFormatting>
  <conditionalFormatting sqref="P33">
    <cfRule type="expression" dxfId="332" priority="75">
      <formula>$Z33="Reporte 2"</formula>
    </cfRule>
    <cfRule type="expression" dxfId="331" priority="76">
      <formula>$Z33="Reporte 1"</formula>
    </cfRule>
    <cfRule type="expression" dxfId="330" priority="77">
      <formula>$Z33="Informe 10"</formula>
    </cfRule>
    <cfRule type="expression" dxfId="329" priority="78">
      <formula>$Z33="Informe 9"</formula>
    </cfRule>
    <cfRule type="expression" dxfId="328" priority="79">
      <formula>$Z33="Informe 8"</formula>
    </cfRule>
    <cfRule type="expression" dxfId="327" priority="80">
      <formula>$Z33="Informe 7"</formula>
    </cfRule>
    <cfRule type="expression" dxfId="326" priority="81">
      <formula>$Z33="Informe 6"</formula>
    </cfRule>
    <cfRule type="expression" dxfId="325" priority="82">
      <formula>$Z33="Informe 5"</formula>
    </cfRule>
    <cfRule type="expression" dxfId="324" priority="83">
      <formula>$Z33="Informe 4"</formula>
    </cfRule>
    <cfRule type="expression" dxfId="323" priority="84">
      <formula>$Z33="Informe 3"</formula>
    </cfRule>
    <cfRule type="expression" dxfId="322" priority="85">
      <formula>$Z33="Informe 2"</formula>
    </cfRule>
    <cfRule type="expression" dxfId="321" priority="86">
      <formula>$Z33="Informe 1"</formula>
    </cfRule>
    <cfRule type="expression" dxfId="320" priority="87">
      <formula>$Z33="Gráfico 10"</formula>
    </cfRule>
    <cfRule type="expression" dxfId="319" priority="88">
      <formula>$Z33="Gráfico 25"</formula>
    </cfRule>
    <cfRule type="expression" dxfId="318" priority="89">
      <formula>$Z33="Gráfico 24"</formula>
    </cfRule>
    <cfRule type="expression" dxfId="317" priority="90">
      <formula>$Z33="Gráfico 23"</formula>
    </cfRule>
    <cfRule type="expression" dxfId="316" priority="91">
      <formula>$Z33="Gráfico 22"</formula>
    </cfRule>
    <cfRule type="expression" dxfId="315" priority="92">
      <formula>$Z33="Gráfico 21"</formula>
    </cfRule>
    <cfRule type="expression" dxfId="314" priority="93">
      <formula>$Z33="Gráfico 20"</formula>
    </cfRule>
    <cfRule type="expression" dxfId="313" priority="94">
      <formula>$Z33="Gráfico 18"</formula>
    </cfRule>
    <cfRule type="expression" dxfId="312" priority="95">
      <formula>$Z33="Gráfico 19"</formula>
    </cfRule>
    <cfRule type="expression" dxfId="311" priority="96">
      <formula>$Z33="Gráfico 17"</formula>
    </cfRule>
    <cfRule type="expression" dxfId="310" priority="97">
      <formula>$Z33="Gráfico 16"</formula>
    </cfRule>
    <cfRule type="expression" dxfId="309" priority="98">
      <formula>$Z33="Gráfico 15"</formula>
    </cfRule>
    <cfRule type="expression" dxfId="308" priority="99">
      <formula>$Z33="Gráfico 14"</formula>
    </cfRule>
    <cfRule type="expression" dxfId="307" priority="100">
      <formula>$Z33="Gráfico 12"</formula>
    </cfRule>
    <cfRule type="expression" dxfId="306" priority="101">
      <formula>$Z33="Gráfico 13"</formula>
    </cfRule>
    <cfRule type="expression" dxfId="305" priority="102">
      <formula>$Z33="Gráfico 11"</formula>
    </cfRule>
    <cfRule type="expression" dxfId="304" priority="103">
      <formula>$Z33="Gráfico 9"</formula>
    </cfRule>
    <cfRule type="expression" dxfId="303" priority="104">
      <formula>$Z33="Gráfico 8"</formula>
    </cfRule>
    <cfRule type="expression" dxfId="302" priority="105">
      <formula>$Z33="Gráfico 7"</formula>
    </cfRule>
    <cfRule type="expression" dxfId="301" priority="106">
      <formula>$Z33="Gráfico 6"</formula>
    </cfRule>
    <cfRule type="expression" dxfId="300" priority="107">
      <formula>$Z33="Gráfico 4"</formula>
    </cfRule>
    <cfRule type="expression" dxfId="299" priority="108">
      <formula>$Z33="Gráfico 3"</formula>
    </cfRule>
    <cfRule type="expression" dxfId="298" priority="109">
      <formula>$Z33="Gráfico 2"</formula>
    </cfRule>
    <cfRule type="expression" dxfId="297" priority="110">
      <formula>$Z33="Gráfico 1"</formula>
    </cfRule>
    <cfRule type="expression" dxfId="296" priority="111">
      <formula>$Z33="Gráfico 5"</formula>
    </cfRule>
  </conditionalFormatting>
  <conditionalFormatting sqref="M33">
    <cfRule type="expression" dxfId="295" priority="38">
      <formula>$Z33="Reporte 2"</formula>
    </cfRule>
    <cfRule type="expression" dxfId="294" priority="39">
      <formula>$Z33="Reporte 1"</formula>
    </cfRule>
    <cfRule type="expression" dxfId="293" priority="40">
      <formula>$Z33="Informe 10"</formula>
    </cfRule>
    <cfRule type="expression" dxfId="292" priority="41">
      <formula>$Z33="Informe 9"</formula>
    </cfRule>
    <cfRule type="expression" dxfId="291" priority="42">
      <formula>$Z33="Informe 8"</formula>
    </cfRule>
    <cfRule type="expression" dxfId="290" priority="43">
      <formula>$Z33="Informe 7"</formula>
    </cfRule>
    <cfRule type="expression" dxfId="289" priority="44">
      <formula>$Z33="Informe 6"</formula>
    </cfRule>
    <cfRule type="expression" dxfId="288" priority="45">
      <formula>$Z33="Informe 5"</formula>
    </cfRule>
    <cfRule type="expression" dxfId="287" priority="46">
      <formula>$Z33="Informe 4"</formula>
    </cfRule>
    <cfRule type="expression" dxfId="286" priority="47">
      <formula>$Z33="Informe 3"</formula>
    </cfRule>
    <cfRule type="expression" dxfId="285" priority="48">
      <formula>$Z33="Informe 2"</formula>
    </cfRule>
    <cfRule type="expression" dxfId="284" priority="49">
      <formula>$Z33="Informe 1"</formula>
    </cfRule>
    <cfRule type="expression" dxfId="283" priority="50">
      <formula>$Z33="Gráfico 10"</formula>
    </cfRule>
    <cfRule type="expression" dxfId="282" priority="51">
      <formula>$Z33="Gráfico 25"</formula>
    </cfRule>
    <cfRule type="expression" dxfId="281" priority="52">
      <formula>$Z33="Gráfico 24"</formula>
    </cfRule>
    <cfRule type="expression" dxfId="280" priority="53">
      <formula>$Z33="Gráfico 23"</formula>
    </cfRule>
    <cfRule type="expression" dxfId="279" priority="54">
      <formula>$Z33="Gráfico 22"</formula>
    </cfRule>
    <cfRule type="expression" dxfId="278" priority="55">
      <formula>$Z33="Gráfico 21"</formula>
    </cfRule>
    <cfRule type="expression" dxfId="277" priority="56">
      <formula>$Z33="Gráfico 20"</formula>
    </cfRule>
    <cfRule type="expression" dxfId="276" priority="57">
      <formula>$Z33="Gráfico 18"</formula>
    </cfRule>
    <cfRule type="expression" dxfId="275" priority="58">
      <formula>$Z33="Gráfico 19"</formula>
    </cfRule>
    <cfRule type="expression" dxfId="274" priority="59">
      <formula>$Z33="Gráfico 17"</formula>
    </cfRule>
    <cfRule type="expression" dxfId="273" priority="60">
      <formula>$Z33="Gráfico 16"</formula>
    </cfRule>
    <cfRule type="expression" dxfId="272" priority="61">
      <formula>$Z33="Gráfico 15"</formula>
    </cfRule>
    <cfRule type="expression" dxfId="271" priority="62">
      <formula>$Z33="Gráfico 14"</formula>
    </cfRule>
    <cfRule type="expression" dxfId="270" priority="63">
      <formula>$Z33="Gráfico 12"</formula>
    </cfRule>
    <cfRule type="expression" dxfId="269" priority="64">
      <formula>$Z33="Gráfico 13"</formula>
    </cfRule>
    <cfRule type="expression" dxfId="268" priority="65">
      <formula>$Z33="Gráfico 11"</formula>
    </cfRule>
    <cfRule type="expression" dxfId="267" priority="66">
      <formula>$Z33="Gráfico 9"</formula>
    </cfRule>
    <cfRule type="expression" dxfId="266" priority="67">
      <formula>$Z33="Gráfico 8"</formula>
    </cfRule>
    <cfRule type="expression" dxfId="265" priority="68">
      <formula>$Z33="Gráfico 7"</formula>
    </cfRule>
    <cfRule type="expression" dxfId="264" priority="69">
      <formula>$Z33="Gráfico 6"</formula>
    </cfRule>
    <cfRule type="expression" dxfId="263" priority="70">
      <formula>$Z33="Gráfico 4"</formula>
    </cfRule>
    <cfRule type="expression" dxfId="262" priority="71">
      <formula>$Z33="Gráfico 3"</formula>
    </cfRule>
    <cfRule type="expression" dxfId="261" priority="72">
      <formula>$Z33="Gráfico 2"</formula>
    </cfRule>
    <cfRule type="expression" dxfId="260" priority="73">
      <formula>$Z33="Gráfico 1"</formula>
    </cfRule>
    <cfRule type="expression" dxfId="259" priority="74">
      <formula>$Z33="Gráfico 5"</formula>
    </cfRule>
  </conditionalFormatting>
  <conditionalFormatting sqref="O33">
    <cfRule type="expression" dxfId="258" priority="1">
      <formula>$Z33="Reporte 2"</formula>
    </cfRule>
    <cfRule type="expression" dxfId="257" priority="2">
      <formula>$Z33="Reporte 1"</formula>
    </cfRule>
    <cfRule type="expression" dxfId="256" priority="3">
      <formula>$Z33="Informe 10"</formula>
    </cfRule>
    <cfRule type="expression" dxfId="255" priority="4">
      <formula>$Z33="Informe 9"</formula>
    </cfRule>
    <cfRule type="expression" dxfId="254" priority="5">
      <formula>$Z33="Informe 8"</formula>
    </cfRule>
    <cfRule type="expression" dxfId="253" priority="6">
      <formula>$Z33="Informe 7"</formula>
    </cfRule>
    <cfRule type="expression" dxfId="252" priority="7">
      <formula>$Z33="Informe 6"</formula>
    </cfRule>
    <cfRule type="expression" dxfId="251" priority="8">
      <formula>$Z33="Informe 5"</formula>
    </cfRule>
    <cfRule type="expression" dxfId="250" priority="9">
      <formula>$Z33="Informe 4"</formula>
    </cfRule>
    <cfRule type="expression" dxfId="249" priority="10">
      <formula>$Z33="Informe 3"</formula>
    </cfRule>
    <cfRule type="expression" dxfId="248" priority="11">
      <formula>$Z33="Informe 2"</formula>
    </cfRule>
    <cfRule type="expression" dxfId="247" priority="12">
      <formula>$Z33="Informe 1"</formula>
    </cfRule>
    <cfRule type="expression" dxfId="246" priority="13">
      <formula>$Z33="Gráfico 10"</formula>
    </cfRule>
    <cfRule type="expression" dxfId="245" priority="14">
      <formula>$Z33="Gráfico 25"</formula>
    </cfRule>
    <cfRule type="expression" dxfId="244" priority="15">
      <formula>$Z33="Gráfico 24"</formula>
    </cfRule>
    <cfRule type="expression" dxfId="243" priority="16">
      <formula>$Z33="Gráfico 23"</formula>
    </cfRule>
    <cfRule type="expression" dxfId="242" priority="17">
      <formula>$Z33="Gráfico 22"</formula>
    </cfRule>
    <cfRule type="expression" dxfId="241" priority="18">
      <formula>$Z33="Gráfico 21"</formula>
    </cfRule>
    <cfRule type="expression" dxfId="240" priority="19">
      <formula>$Z33="Gráfico 20"</formula>
    </cfRule>
    <cfRule type="expression" dxfId="239" priority="20">
      <formula>$Z33="Gráfico 18"</formula>
    </cfRule>
    <cfRule type="expression" dxfId="238" priority="21">
      <formula>$Z33="Gráfico 19"</formula>
    </cfRule>
    <cfRule type="expression" dxfId="237" priority="22">
      <formula>$Z33="Gráfico 17"</formula>
    </cfRule>
    <cfRule type="expression" dxfId="236" priority="23">
      <formula>$Z33="Gráfico 16"</formula>
    </cfRule>
    <cfRule type="expression" dxfId="235" priority="24">
      <formula>$Z33="Gráfico 15"</formula>
    </cfRule>
    <cfRule type="expression" dxfId="234" priority="25">
      <formula>$Z33="Gráfico 14"</formula>
    </cfRule>
    <cfRule type="expression" dxfId="233" priority="26">
      <formula>$Z33="Gráfico 12"</formula>
    </cfRule>
    <cfRule type="expression" dxfId="232" priority="27">
      <formula>$Z33="Gráfico 13"</formula>
    </cfRule>
    <cfRule type="expression" dxfId="231" priority="28">
      <formula>$Z33="Gráfico 11"</formula>
    </cfRule>
    <cfRule type="expression" dxfId="230" priority="29">
      <formula>$Z33="Gráfico 9"</formula>
    </cfRule>
    <cfRule type="expression" dxfId="229" priority="30">
      <formula>$Z33="Gráfico 8"</formula>
    </cfRule>
    <cfRule type="expression" dxfId="228" priority="31">
      <formula>$Z33="Gráfico 7"</formula>
    </cfRule>
    <cfRule type="expression" dxfId="227" priority="32">
      <formula>$Z33="Gráfico 6"</formula>
    </cfRule>
    <cfRule type="expression" dxfId="226" priority="33">
      <formula>$Z33="Gráfico 4"</formula>
    </cfRule>
    <cfRule type="expression" dxfId="225" priority="34">
      <formula>$Z33="Gráfico 3"</formula>
    </cfRule>
    <cfRule type="expression" dxfId="224" priority="35">
      <formula>$Z33="Gráfico 2"</formula>
    </cfRule>
    <cfRule type="expression" dxfId="223" priority="36">
      <formula>$Z33="Gráfico 1"</formula>
    </cfRule>
    <cfRule type="expression" dxfId="222" priority="37">
      <formula>$Z33="Gráfico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s>
  <pageMargins left="0.7" right="0.7" top="0.75" bottom="0.75" header="0.3" footer="0.3"/>
  <pageSetup orientation="portrait" r:id="rId11"/>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 J26 J29</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 J27 J30</xm:sqref>
        </x14:dataValidation>
        <x14:dataValidation type="list" allowBlank="1" showInputMessage="1" showErrorMessage="1" xr:uid="{DEAB9E54-C021-4011-8E20-06A94A4B319B}">
          <x14:formula1>
            <xm:f>Estructura!$X$3:$X$4</xm:f>
          </x14:formula1>
          <xm:sqref>J12:J14 J23:J25 J28 J31:J33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13790</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13763</v>
      </c>
      <c r="B1" s="79" t="s">
        <v>10450</v>
      </c>
    </row>
    <row r="2" spans="1:2" x14ac:dyDescent="0.25">
      <c r="A2" s="80">
        <v>1</v>
      </c>
      <c r="B2" s="75" t="s">
        <v>8278</v>
      </c>
    </row>
    <row r="3" spans="1:2" x14ac:dyDescent="0.25">
      <c r="A3" s="81">
        <v>2</v>
      </c>
      <c r="B3" s="76"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13790</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0" sqref="F1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3315.4360983316078</v>
      </c>
      <c r="Q3">
        <v>4584.1627128144564</v>
      </c>
      <c r="R3">
        <v>6344.4539400968288</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33528.49503111557</v>
      </c>
      <c r="Q4">
        <v>26099.055226389504</v>
      </c>
      <c r="R4">
        <v>14434.877478055958</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4617.700116349818</v>
      </c>
      <c r="Q5">
        <v>8245.1296712947606</v>
      </c>
      <c r="R5">
        <v>11318.461832473762</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37067.5576145085</v>
      </c>
      <c r="Q6">
        <v>33241.521696055861</v>
      </c>
      <c r="R6">
        <v>23693.143221378068</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1078.6375329568866</v>
      </c>
      <c r="Q7">
        <v>1102.6632016284193</v>
      </c>
      <c r="R7">
        <v>2060.196089151666</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34830.759049133783</v>
      </c>
      <c r="Q8">
        <v>29760.022184869809</v>
      </c>
      <c r="R8">
        <v>19705.390267771028</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6591.577848715965</v>
      </c>
      <c r="R11">
        <v>7921.4345641739001</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16727.594452757039</v>
      </c>
      <c r="R12">
        <v>18642.642802499922</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10109.423952228199</v>
      </c>
      <c r="R13">
        <v>13735.492500909702</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25798.121113411962</v>
      </c>
      <c r="R14">
        <v>29825.423278620867</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1038.897291573262</v>
      </c>
      <c r="R15">
        <v>2552.7120247887333</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20519.788778997492</v>
      </c>
      <c r="R16">
        <v>24739.322455868471</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10637.424998921832</v>
      </c>
      <c r="R19">
        <v>13203.747056855625</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30683.090152745506</v>
      </c>
      <c r="R20">
        <v>26309.019749433664</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12667.271609815303</v>
      </c>
      <c r="R21">
        <v>24007.526749166504</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43350.361762560809</v>
      </c>
      <c r="R22">
        <v>47747.572564291368</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2568.9739343088008</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32712.936763638976</v>
      </c>
      <c r="R24">
        <v>38740.342477738275</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51406.982917622998</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11883.852506141222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39851.912967205142</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23438.922456559059</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57568.140528631637</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5722.6948951325749</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51406.982917622998</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11883.852506141222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747.93442548272662</v>
      </c>
      <c r="Q39">
        <v>1319.322311166944</v>
      </c>
      <c r="R39">
        <v>1910.17855900277</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52942.3533773776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15260.32311362727</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30848.96970728552</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37353.706783719354</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68202.676491004881</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52942.3533773776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15260.32311362727</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3203.4511003818716</v>
      </c>
      <c r="R58">
        <v>22312.665658478469</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20461.825981063954</v>
      </c>
      <c r="R59">
        <v>48376.683498836326</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18506.839540897025</v>
      </c>
      <c r="R60">
        <v>26708.037539913832</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38968.665521960982</v>
      </c>
      <c r="R61">
        <v>69442.736708917713</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5641.9843298324349</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35765.214421579112</v>
      </c>
      <c r="R63">
        <v>52772.05538027169</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28248.345191286109</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28248.345191286109</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28248.345191286109</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28248.345191286109</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68.607335214157473</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159.65632213388048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68.607335214157473</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11115.113478300829</v>
      </c>
      <c r="R81">
        <v>6897.234422076418</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33653.863218770515</v>
      </c>
      <c r="R82">
        <v>17989.2544356492</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22125.184768495208</v>
      </c>
      <c r="R83">
        <v>11709.299150260267</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53253.306230009592</v>
      </c>
      <c r="R84">
        <v>27505.657799417801</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2525.7417572561299</v>
      </c>
      <c r="R85">
        <v>2192.8957864916651</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44663.9345089649</v>
      </c>
      <c r="R86">
        <v>22801.31916383305</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1020.7967746253138</v>
      </c>
      <c r="R89">
        <v>14645.830414658749</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6572.3166678621837</v>
      </c>
      <c r="R90">
        <v>26020.807225439567</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1020.7967746253138</v>
      </c>
      <c r="R91">
        <v>30933.679512717714</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7593.1134424874981</v>
      </c>
      <c r="R92">
        <v>56033.894912830132</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920.59182532711225</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6572.3166678621837</v>
      </c>
      <c r="R94">
        <v>43229.248148825624</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3209.4603280178126</v>
      </c>
      <c r="R97">
        <v>4159.8130609216569</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27637.802267387469</v>
      </c>
      <c r="R98">
        <v>36458.368675716163</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5006.5706562967753</v>
      </c>
      <c r="R99">
        <v>15711.297000994711</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2906.2235211769148</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32674.768851571622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2906.2235211769148</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35580.992372748537</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32674.768851571622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8063.3419039714172</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8063.3419039714172</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8063.3419039714172</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86.894367282869197</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7326.2750001807972</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12789.44319763786</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4076.5555649789389</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14517.02089594772</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29327.289455043749</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3196.5191444697248</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30678.391887911112</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3196.5191444697248</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33874.911032380835</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30678.391887911112</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18996.028616956621</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18996.028616956621</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18996.028616956621</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13913.025078068407</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67447.311389926675</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13913.025078068407</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79207.905928024702</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2152.4305399703758</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67447.311389926675</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3047.1881270270728</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11060.750009392879</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3047.1881270270728</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14107.938136419954</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11060.750009392879</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8094.2972799898826</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9572.0439724812477</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18954.709777892636</v>
      </c>
      <c r="R192">
        <v>34210.20796560579</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12083.816182618919</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100895.8977228413</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12083.816182618919</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112979.71390546022</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100895.8977228413</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29204.69781344034</v>
      </c>
      <c r="R212">
        <v>64014.259939366973</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11520.26840172236</v>
      </c>
      <c r="R213">
        <v>15506.604810789626</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33012.65313316766</v>
      </c>
      <c r="R215">
        <v>77564.899862552324</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83419.299783219933</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83419.299783219933</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83419.299783219933</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43080.92418650027</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43080.92418650027</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43080.92418650027</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4186.254412059372</v>
      </c>
      <c r="Q234">
        <v>1144.4962784654208</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23374.281354521492</v>
      </c>
      <c r="Q235">
        <v>0</v>
      </c>
      <c r="R235">
        <v>28029.82345170583</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10795.854331083012</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32193.095629215204</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10795.854331083012</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42988.949960298225</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32193.095629215204</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8158.8611496669937</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80981.482501408871</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8158.8611496669937</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89140.343651075877</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80981.482501408871</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19798.384382362841</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45443.421827667451</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19798.384382362841</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65241.806210030292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45443.421827667451</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16006.856074378025</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39565.744469631238</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16006.856074378025</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55572.60054400927</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39565.744469631238</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139212.18774543016</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139212.18774543016</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139212.18774543016</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1361.3261660863</v>
      </c>
      <c r="Q274">
        <v>0</v>
      </c>
      <c r="R274">
        <v>11907.161171852616</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2039.3866789349095</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3405.4417844438035</v>
      </c>
      <c r="Q282">
        <v>0</v>
      </c>
      <c r="R282">
        <v>6175.209422256502</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21006.284184367072</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58433.34729337402</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28753.520545686519</v>
      </c>
      <c r="R293">
        <v>103347.7332689241</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18971.391548377724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18971.391548377724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18971.391548377724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17174.249067828565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40890.248136558614</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17174.249067828565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58064.497204387175</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40890.248136558614</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14124.277347643623</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54569.116949800926</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14124.277347643623</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68693.394297444553</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54569.116949800926</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23789.031335810243</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23789.031335810243</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23789.031335810243</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17550.648963150827</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64180.496462548348</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17550.648963150827</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81731.145425699171</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64180.496462548348</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25437.235307950315</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37604.42821951145</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25437.235307950315</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63041.663527461773</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37604.42821951145</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35907.459771426053</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6475.5746867664475</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41178.028324598221</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42465.002491460007</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78228.597958403669</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11890.007544421018</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54211.145731398625</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27874.039338482438</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12333.507651438025</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15540.531687044415</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27874.039338482438</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1048.8957602121591</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5025.302530253025</v>
      </c>
      <c r="Q370">
        <v>0</v>
      </c>
      <c r="R370">
        <v>3819.02024794216</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5025.302530253025</v>
      </c>
      <c r="Q372">
        <v>0</v>
      </c>
      <c r="R372">
        <v>13853.861506266563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33644.683825670698</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33644.683825670698</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33644.683825670698</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579.20852528431556</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2301.7380210910296</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28250.683450003162</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9141.0075621397118</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28250.683450003162</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31030.020543517716</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6361.6704686251578</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9141.0075621397118</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13774.996780429334</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13774.996780429334</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13774.996780429334</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6146.4425255277911</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10297.885138499527</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8366.5207695085865</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18664.40590800811</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12517.96338248032</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4165.6328052331255</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1879.0725673190757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5400.1357425302494</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1879.0725673190757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5400.1357425302494</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1879.0725673190757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5400.1357425302494</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2332.0973969661045</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6818.5752531250591</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11480.010920515238</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6818.5752531250591</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18298.586173640299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11480.010920515238</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2505.2910052910051</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51935.444896080808</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15031.746031746032</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66967.190927826858</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64461.899922535849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559.89104822845286</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41504.793745864714</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67023.815442968786</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46523.684465320737</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110703.44136407788</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2844.0585442116476</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72042.706162424816</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16223.913550772764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7369.209978303662</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26812.642481466188</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23593.123529076427</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10588.728930693424</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17957.938908997086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26912.300832944886</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50836.631990509122</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42902.004503886943</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93738.636494396094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66826.335661451187</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358.4476459640174</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4226.5018683529752</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3984.8341386966172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3923.8364686355908</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3501.8529172130011</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14242.996611960672</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3501.8529172130011</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17744.849529173673</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14242.996611960672</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8195.7828291307123</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21970.8204158226</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8195.7828291307123</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30166.603244953309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21970.8204158226</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1642.2574912678474</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1766.4517643766549</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1642.2574912678474</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4271.5281103224634</v>
      </c>
      <c r="R585">
        <v>11131.554959180274</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32632.934464812599</v>
      </c>
      <c r="R586">
        <v>35153.770947619079</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7228.4473279665435</v>
      </c>
      <c r="R587">
        <v>16000.854397554864</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37311.803013531549</v>
      </c>
      <c r="R588">
        <v>47793.731036230834</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2549.5787792475808</v>
      </c>
      <c r="R589">
        <v>3360.8943089430904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35589.853682456684</v>
      </c>
      <c r="R590">
        <v>40023.070385993662</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9959.229844696345</v>
      </c>
      <c r="Q594">
        <v>41158.240813400836</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604.28578069074513</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4863.8460297963657</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1208.5715613814903</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6568.7200616353493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26869.696441087563</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6568.7200616353493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29278.559871898535</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4159.8566308243744</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26869.696441087563</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8334.7901844028784</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8334.7901844028784</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8334.7901844028784</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20390.785796194057</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102498.31059619371</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20390.785796194057</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122889.09639238776</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102498.31059619371</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13231.26726553552</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37890.092084993194</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16618.200549722766</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52086.361589846383</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2421.9310448695865</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41277.025369180446</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5528.4402741037484</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5528.4402741037484</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5528.4402741037484</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10669.214296794129</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10669.214296794129</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10669.214296794129</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5427.51743023157</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16825.381278882891</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16825.381278882891</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5819.9460248502537</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3333.0799081333662</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2037.4251163050722</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434.64840723406132</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1031.0727020428237</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57566.081767883305</v>
      </c>
      <c r="R760">
        <v>43980.99056889458</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10973.546770065406</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30772.71881846846</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15144.903545562307</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42247.419555681969</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3670.2028083488021</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34944.075593965361</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5138.1392814219316</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31221.52886828798</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23114.508074895992</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8107.0207933919883</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31221.52886828798</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33020.521560500529</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7714.9602487977272</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25305.561311702801</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33020.521560500529</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33020.521560500529</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47822.632099626229</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14001.870066205103</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47822.632099626229</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14001.870066205103</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61824.502165831334</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47822.632099626229</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25473.638190758113</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13021.166789622319</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12452.471401135792</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25473.638190758113</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21168.527172157716</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31683.516475682816</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11344.299661644325</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20384.351026898003</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16823.254492579461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3561.0965343185426</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20384.351026898003</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50717.22917092211</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41078.338015123009</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9638.8911557991032</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50717.22917092211</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10784.498114708864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21644.148464905869</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10784.498114708864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32428.646579614735</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21644.148464905869</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27819.7479627348</v>
      </c>
      <c r="Q838">
        <v>36264.921130635863</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6564.3746475848166</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23383.19070072208</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12678.194919211472</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36061.38561993355</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29497.010972348733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10777.505499925632</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65021.563369669937</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10777.505499925632</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75799.068869595561</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65021.563369669937</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936.88545879559194</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936.88545879559194</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25797.859439134278</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24935.41720485664</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25797.859439134278</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50733.276643990917</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24935.41720485664</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45.812071833328638</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11780.23966863534</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32389.459923354701</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14080.461237780921</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42939.259533215329</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3530.6616279202849</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34689.681492500276</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12622.462343987921</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11039.091957149327</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1583.3703868385949</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12622.462343987921</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4966.8621711786427</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56214.317939209664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4966.8621711786427</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56214.317939209664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4966.8621711786427</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56214.317939209664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1473.0731808869161</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10483.257213484558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4816.9735097295461</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629.10537515033764</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754.92647651946152</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42778.877181900825</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23780.532843533521</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18998.344338367304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42778.877181900825</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18972.76548209061</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5918.6934446650357</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48541.740382975651</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37993.964801379647</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10547.775581595997</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48541.740382975651</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10768.91049321756</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28928.437175460174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10768.91049321756</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39697.347668677736</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28928.437175460174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3719.2933035746541</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6843.40263558898</v>
      </c>
      <c r="R968">
        <v>6856.8074607555855</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3719.2933035746541</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3916.4831884166138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27223.196626488039</v>
      </c>
      <c r="Q985">
        <v>19878.32732928326</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623.20409001007579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23929.917528081503</v>
      </c>
      <c r="Q987">
        <v>19878.32732928326</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3083.2002907467272</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49166.696353530431</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6464.7789281695023</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55631.475281699946</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52548.274990953207</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31226.5277835997</v>
      </c>
      <c r="R997">
        <v>12853.576578536256</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7193.4935932941953</v>
      </c>
      <c r="R998">
        <v>3410.001814666794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10543.773377128866</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10060.506180105946</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10543.773377128866</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20604.279557234808</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10060.506180105946</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38522.266476504679</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38522.266476504679</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38522.266476504679</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5003.125411238324</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16655.055419006752</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5003.125411238324</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16655.055419006752</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5003.125411238324</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16655.055419006752</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19565.562161707807</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26874.472373915087</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33998.326280693655</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60872.798654608734</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41307.236492900935</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4766.9425114412925</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42303.714683095306</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20635.761535832527</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62939.476218927819</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58172.533707486531</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4766.9425114412925</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7532.8997133752837</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3027.4615298393928</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7532.8997133752837</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3027.4615298393928</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7532.8997133752837</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3027.4615298393928</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7532.8997133752837</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378.0068728522337</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3852.3499657165662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9425.5625359215319</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6128.9085166419882</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15554.47105256352</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11702.121086846952</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12965.00756564501</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12965.00756564501</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12965.00756564501</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7966.8134128002184</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13978.208803177107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2601.9260248232213</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2473.617125277693</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3099.6218725620984</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5445.1607149063047</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6242.5422872031922</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11687.703002109498</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8588.0811295473995</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2959.2959445177771</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33964.85331385849</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2959.2959445177771</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36924.149258376267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33964.85331385849</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26782.62421253576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26782.62421253576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26782.62421253576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27860.260473150232</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5069.4569506567168</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27860.260473150232</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28928.378345942099</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4001.3390778648513</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5069.4569506567168</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19332.426478333695</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19332.426478333695</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19332.426478333695</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532.98541029929072</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17724.296442325223</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17724.296442325223</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17724.296442325223</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2231.1277910307749</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4995.2237464090367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2231.1277910307749</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7226.3515374398121</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4995.2237464090367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2231.1277910307749</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11908.992400102199</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11908.992400102199</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11908.992400102199</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11908.992400102199</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38614.745202816899</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38614.745202816899</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38614.745202816899</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11548.469629489246</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17129.062825736757</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2790.2965981237558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21079.71124010341</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21079.71124010341</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21079.71124010341</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1561.2855876245903</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28198.010110048104</v>
      </c>
      <c r="Q1233">
        <v>29163.187543217417</v>
      </c>
      <c r="R1233">
        <v>27149.159205290056</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1682.4588371150419</v>
      </c>
      <c r="Q1234">
        <v>4245.5821959232526</v>
      </c>
      <c r="R1234">
        <v>2742.8461620830076</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84.122941855752103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31.354914691689419</v>
      </c>
      <c r="Q1236">
        <v>0</v>
      </c>
      <c r="R1236">
        <v>101.00903388175198</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24510.36624069868</v>
      </c>
      <c r="Q1237">
        <v>26728.401783214158</v>
      </c>
      <c r="R1237">
        <v>22297.188863423951</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5422.8707336285288</v>
      </c>
      <c r="Q1238">
        <v>6680.367955926532</v>
      </c>
      <c r="R1238">
        <v>7493.8074700674169</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29272.48950375112</v>
      </c>
      <c r="Q1239">
        <v>32766.673458016383</v>
      </c>
      <c r="R1239">
        <v>28915.138901691669</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607.97944341202651</v>
      </c>
      <c r="Q1240">
        <v>642.0962811242623</v>
      </c>
      <c r="R1240">
        <v>976.86646568138201</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84.122941855752103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28198.010110048104</v>
      </c>
      <c r="Q1242">
        <v>29256.602042538187</v>
      </c>
      <c r="R1242">
        <v>27149.159205290056</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1682.4588371150419</v>
      </c>
      <c r="Q1243">
        <v>4152.1676966024761</v>
      </c>
      <c r="R1243">
        <v>2742.8461620830076</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84.122941855752103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25163.419254916029</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1768.2606410930059</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23395.158613823023</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3536.5212821860118</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26931.679896009035</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25163.419254916029</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1768.2606410930059</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21224.607165741021</v>
      </c>
      <c r="R1252">
        <v>33123.147310661647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3505.9542466123762</v>
      </c>
      <c r="R1253">
        <v>11381.667672051894</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17407.779099088493</v>
      </c>
      <c r="R1254">
        <v>22218.933702373113</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7322.7823132649028</v>
      </c>
      <c r="R1255">
        <v>22285.881280340411</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23558.032099120566</v>
      </c>
      <c r="R1256">
        <v>42312.062513800665</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1172.5293132328309</v>
      </c>
      <c r="R1257">
        <v>2192.7524689128873</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21224.607165741021</v>
      </c>
      <c r="R1258">
        <v>33123.147310661647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28298.253389842233</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10380.567472917577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28298.253389842233</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10380.567472917577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38678.820862759807</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28298.253389842233</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195.22882777022974</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5154.5119878153491</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9104.9540205011635</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9759.5619506994917</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18864.515971200657</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13710.003983385306</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5207.2281992888211</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5207.2281992888211</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5207.2281992888211</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3651.4655735179026</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7710.3880155642228</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3651.4655735179026</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7710.3880155642228</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3651.4655735179026</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7710.3880155642228</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32317.356186845125</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27691.105443025426</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4626.2507438197053</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32317.356186845125</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9180.3135910964102</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9180.3135910964102</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9180.3135910964102</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4804.5661465730882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2944.8814174420995</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5969.1989060696078</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8914.0803235117073</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4109.5141769386191</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208.16411205729449</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21821.442307428304</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9366.8811806740268</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21821.442307428304</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31188.323488102335</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9366.8811806740268</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7960.7594893135119</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22159.667075388872</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11436.654694518795</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32424.100311349204</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1172.2214585584297</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25866.30575902851</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3492.1864611499595</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36229.137197299351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5026.2245909327703</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41255.36178823212</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37763.175327082157</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3780.4224695418743</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18926.25475043909</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7936.7140966763154</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25883.967851855206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979.00099526019653</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23082.54637757353</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10874.589967613951</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16108.318469271933</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14138.380816509298</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22635.900167062631</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7610.7991187186008</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19372.109318167277</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12264.618021497778</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16924.369882856179</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16924.369882856179</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4659.7518613584016</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6902.3569023569025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19000.971678261234</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6902.3569023569025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19000.971678261234</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6902.3569023569025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19000.971678261234</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3370.5644247438586</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33846.365633733614</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4749.0290740626278</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35224.830283052383</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3370.5644247438586</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4081.139150538776</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12168.952211338676</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5441.5188673850353</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17610.471078723713</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13529.331928184936</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5336.0753743652867</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9049.9459509533444</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10554.572083301444</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18608.424330974143</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996.09370328062823</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14857.162468370378</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18824.469868848249</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18016.871760292295</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807.59810855595526</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18824.469868848249</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12850.041222016591</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12850.041222016591</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12850.041222016591</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2021-06-14T02:26:04Z</dcterms:modified>
</cp:coreProperties>
</file>