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7.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0.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459E8694-EA9A-4567-89BE-3F0B828C4AD1}"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Subtipo de Vio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BD!$A$1:$R$1230</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Tamaño[Subtipo de Violencia]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24" r:id="rId18"/>
    <pivotCache cacheId="25"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4" i="13" l="1"/>
  <c r="A5" i="13"/>
  <c r="A6" i="13"/>
  <c r="A7" i="13"/>
  <c r="A8" i="13"/>
  <c r="A9" i="13"/>
  <c r="A10" i="13"/>
  <c r="A11" i="13"/>
  <c r="A12" i="13"/>
  <c r="A13" i="13"/>
  <c r="A14" i="13"/>
  <c r="A15" i="13"/>
  <c r="A16" i="13"/>
  <c r="A17" i="13"/>
  <c r="A18" i="13"/>
  <c r="A19" i="13"/>
  <c r="A20" i="13"/>
  <c r="Z18" i="13"/>
  <c r="Z17" i="13"/>
  <c r="Z16" i="13"/>
  <c r="Z15" i="13"/>
  <c r="Z14" i="13"/>
  <c r="Z13" i="13"/>
  <c r="Z12" i="13"/>
  <c r="Z11" i="13"/>
  <c r="Z10" i="13"/>
  <c r="Z9" i="13"/>
  <c r="Z8" i="13"/>
  <c r="Z7" i="13"/>
  <c r="Z6" i="13"/>
  <c r="Z5" i="13"/>
  <c r="Z4" i="13"/>
  <c r="Z20" i="13"/>
  <c r="Z19" i="13"/>
  <c r="L19" i="13"/>
  <c r="AM7" i="13" l="1"/>
  <c r="AN7" i="13"/>
  <c r="AN8" i="13" s="1"/>
  <c r="AN9" i="13" s="1"/>
  <c r="AN10" i="13" s="1"/>
  <c r="AN11" i="13" s="1"/>
  <c r="AN12" i="13" s="1"/>
  <c r="AN13" i="13" s="1"/>
  <c r="AN14" i="13" s="1"/>
  <c r="AN15" i="13" s="1"/>
  <c r="AN16" i="13" s="1"/>
  <c r="AN17" i="13" s="1"/>
  <c r="AN18" i="13" s="1"/>
  <c r="AN19" i="13" s="1"/>
  <c r="AN20" i="13" s="1"/>
  <c r="AO7" i="13"/>
  <c r="AO8" i="13" s="1"/>
  <c r="AO9" i="13" s="1"/>
  <c r="AO10" i="13" s="1"/>
  <c r="AO11" i="13" s="1"/>
  <c r="AO12" i="13" s="1"/>
  <c r="AO13" i="13" s="1"/>
  <c r="AO14" i="13" s="1"/>
  <c r="AO15" i="13" s="1"/>
  <c r="AO16" i="13" s="1"/>
  <c r="AO17" i="13" s="1"/>
  <c r="AO18" i="13" s="1"/>
  <c r="AO19" i="13" s="1"/>
  <c r="AO20" i="13" s="1"/>
  <c r="AM8" i="13"/>
  <c r="AM9" i="13" s="1"/>
  <c r="AM10" i="13" s="1"/>
  <c r="AM11" i="13" s="1"/>
  <c r="AM12" i="13" s="1"/>
  <c r="AM13" i="13" s="1"/>
  <c r="AM14" i="13" s="1"/>
  <c r="AM15" i="13" s="1"/>
  <c r="AM16" i="13" s="1"/>
  <c r="AM17" i="13" s="1"/>
  <c r="AM18" i="13" s="1"/>
  <c r="AM19" i="13" s="1"/>
  <c r="AM20" i="13" s="1"/>
  <c r="AL7" i="13"/>
  <c r="AL8" i="13" s="1"/>
  <c r="AL9" i="13" s="1"/>
  <c r="AL10" i="13" s="1"/>
  <c r="AL11" i="13" s="1"/>
  <c r="AL12" i="13" s="1"/>
  <c r="AL13" i="13" s="1"/>
  <c r="AL14" i="13" s="1"/>
  <c r="AL15" i="13" s="1"/>
  <c r="AL16" i="13" s="1"/>
  <c r="AL17" i="13" s="1"/>
  <c r="AL18" i="13" s="1"/>
  <c r="AL19" i="13" s="1"/>
  <c r="AL20" i="13" s="1"/>
  <c r="AJ4" i="13"/>
  <c r="AH7" i="13"/>
  <c r="AH8" i="13" s="1"/>
  <c r="AH9" i="13" s="1"/>
  <c r="AH10" i="13" s="1"/>
  <c r="AH11" i="13" s="1"/>
  <c r="AH12" i="13" s="1"/>
  <c r="AH13" i="13" s="1"/>
  <c r="AH14" i="13" s="1"/>
  <c r="AH15" i="13" s="1"/>
  <c r="AH16" i="13" s="1"/>
  <c r="AH17" i="13" s="1"/>
  <c r="AH18" i="13" s="1"/>
  <c r="AH19" i="13" s="1"/>
  <c r="AH20" i="13" s="1"/>
  <c r="AD7" i="13"/>
  <c r="AE7" i="13"/>
  <c r="AF7" i="13"/>
  <c r="AF8" i="13" s="1"/>
  <c r="AF9" i="13" s="1"/>
  <c r="AF10" i="13" s="1"/>
  <c r="AF11" i="13" s="1"/>
  <c r="AF12" i="13" s="1"/>
  <c r="AF13" i="13" s="1"/>
  <c r="AF14" i="13" s="1"/>
  <c r="AF15" i="13" s="1"/>
  <c r="AF16" i="13" s="1"/>
  <c r="AF17" i="13" s="1"/>
  <c r="AF18" i="13" s="1"/>
  <c r="AF19" i="13" s="1"/>
  <c r="AF20" i="13" s="1"/>
  <c r="AD8" i="13"/>
  <c r="AD9" i="13" s="1"/>
  <c r="AD10" i="13" s="1"/>
  <c r="AD11" i="13" s="1"/>
  <c r="AD12" i="13" s="1"/>
  <c r="AD13" i="13" s="1"/>
  <c r="AD14" i="13" s="1"/>
  <c r="AD15" i="13" s="1"/>
  <c r="AD16" i="13" s="1"/>
  <c r="AD17" i="13" s="1"/>
  <c r="AD18" i="13" s="1"/>
  <c r="AD19" i="13" s="1"/>
  <c r="AD20" i="13" s="1"/>
  <c r="AE8" i="13"/>
  <c r="AE9" i="13"/>
  <c r="AE10" i="13" s="1"/>
  <c r="AE11" i="13" s="1"/>
  <c r="AE12" i="13" s="1"/>
  <c r="AE13" i="13" s="1"/>
  <c r="AE14" i="13" s="1"/>
  <c r="AE15" i="13" s="1"/>
  <c r="AE16" i="13" s="1"/>
  <c r="AE17" i="13" s="1"/>
  <c r="AE18" i="13" s="1"/>
  <c r="AE19" i="13" s="1"/>
  <c r="AE20" i="13" s="1"/>
  <c r="AC7" i="13"/>
  <c r="AC8" i="13" s="1"/>
  <c r="AC9" i="13" s="1"/>
  <c r="AC10" i="13" s="1"/>
  <c r="AC11" i="13" s="1"/>
  <c r="AC12" i="13" s="1"/>
  <c r="AC13" i="13" s="1"/>
  <c r="AC14" i="13" s="1"/>
  <c r="AC15" i="13" s="1"/>
  <c r="AC16" i="13" s="1"/>
  <c r="AC17" i="13" s="1"/>
  <c r="AC18" i="13" s="1"/>
  <c r="AC19" i="13" s="1"/>
  <c r="AC20" i="13" s="1"/>
  <c r="AB7" i="13"/>
  <c r="AB8" i="13" s="1"/>
  <c r="AB9" i="13" s="1"/>
  <c r="AB10" i="13" s="1"/>
  <c r="AB11" i="13" s="1"/>
  <c r="AB12" i="13" s="1"/>
  <c r="AB13" i="13" s="1"/>
  <c r="AB14" i="13" s="1"/>
  <c r="AB15" i="13" s="1"/>
  <c r="AB16" i="13" s="1"/>
  <c r="AB17" i="13" s="1"/>
  <c r="AB18" i="13" s="1"/>
  <c r="AB19" i="13" s="1"/>
  <c r="AB20" i="13" s="1"/>
  <c r="AA7" i="13"/>
  <c r="AA8" i="13"/>
  <c r="AA9" i="13"/>
  <c r="AA10" i="13"/>
  <c r="AA11" i="13" s="1"/>
  <c r="AA12" i="13" s="1"/>
  <c r="AA13" i="13" s="1"/>
  <c r="AA14" i="13" s="1"/>
  <c r="AA15" i="13" s="1"/>
  <c r="AA16" i="13" s="1"/>
  <c r="AA17" i="13" s="1"/>
  <c r="AA18" i="13" s="1"/>
  <c r="AA19" i="13" s="1"/>
  <c r="AA20" i="13" s="1"/>
  <c r="X7" i="13"/>
  <c r="X8" i="13" s="1"/>
  <c r="X9" i="13" s="1"/>
  <c r="X10" i="13" s="1"/>
  <c r="X11" i="13" s="1"/>
  <c r="X12" i="13" s="1"/>
  <c r="X13" i="13" s="1"/>
  <c r="X14" i="13" s="1"/>
  <c r="X15" i="13" s="1"/>
  <c r="X16" i="13" s="1"/>
  <c r="X17" i="13" s="1"/>
  <c r="X18" i="13" s="1"/>
  <c r="X19" i="13" s="1"/>
  <c r="X20" i="13" s="1"/>
  <c r="U8" i="13"/>
  <c r="U9" i="13"/>
  <c r="U10" i="13"/>
  <c r="U11" i="13"/>
  <c r="U12" i="13"/>
  <c r="U13" i="13"/>
  <c r="U14" i="13"/>
  <c r="U15" i="13"/>
  <c r="U16" i="13"/>
  <c r="U17" i="13"/>
  <c r="U18" i="13"/>
  <c r="U19" i="13"/>
  <c r="U20" i="13"/>
  <c r="U4" i="13"/>
  <c r="M20" i="13"/>
  <c r="M19" i="13"/>
  <c r="M18" i="13"/>
  <c r="M17" i="13"/>
  <c r="M16" i="13"/>
  <c r="M15" i="13"/>
  <c r="M14" i="13"/>
  <c r="M13" i="13"/>
  <c r="M12" i="13"/>
  <c r="M11" i="13"/>
  <c r="M10" i="13"/>
  <c r="M9" i="13"/>
  <c r="M8" i="13"/>
  <c r="M7" i="13"/>
  <c r="M6" i="13"/>
  <c r="M5" i="13"/>
  <c r="M4" i="13"/>
  <c r="P7" i="13"/>
  <c r="P8" i="13" s="1"/>
  <c r="P9" i="13" s="1"/>
  <c r="P10" i="13" s="1"/>
  <c r="P11" i="13" s="1"/>
  <c r="P12" i="13" s="1"/>
  <c r="P13" i="13" s="1"/>
  <c r="P14" i="13" s="1"/>
  <c r="P15" i="13" s="1"/>
  <c r="P16" i="13" s="1"/>
  <c r="P17" i="13" s="1"/>
  <c r="P18" i="13" s="1"/>
  <c r="P19" i="13" s="1"/>
  <c r="P20" i="13" s="1"/>
  <c r="C1" i="13"/>
  <c r="S20" i="13"/>
  <c r="S19" i="13"/>
  <c r="S18" i="13"/>
  <c r="S17" i="13"/>
  <c r="S16" i="13"/>
  <c r="S15" i="13"/>
  <c r="S14" i="13"/>
  <c r="S13" i="13"/>
  <c r="S12" i="13"/>
  <c r="S11" i="13"/>
  <c r="S10" i="13"/>
  <c r="S9" i="13"/>
  <c r="S8" i="13"/>
  <c r="S7" i="13"/>
  <c r="S6" i="13"/>
  <c r="S5" i="13"/>
  <c r="S4" i="13"/>
  <c r="Q15" i="13" l="1"/>
  <c r="T15" i="13"/>
  <c r="W15" i="13"/>
  <c r="AJ15" i="13"/>
  <c r="AK15" i="13"/>
  <c r="Q16" i="13"/>
  <c r="T16" i="13"/>
  <c r="W16" i="13"/>
  <c r="AJ16" i="13"/>
  <c r="AK16" i="13"/>
  <c r="Q17" i="13"/>
  <c r="T17" i="13"/>
  <c r="W17" i="13"/>
  <c r="AJ17" i="13"/>
  <c r="AK17" i="13"/>
  <c r="Q18" i="13"/>
  <c r="T18" i="13"/>
  <c r="W18" i="13"/>
  <c r="AJ18" i="13"/>
  <c r="AK18" i="13"/>
  <c r="N18" i="13"/>
  <c r="AI18" i="13" s="1"/>
  <c r="N17" i="13"/>
  <c r="AI17" i="13" s="1"/>
  <c r="N16" i="13"/>
  <c r="AI16" i="13" s="1"/>
  <c r="N15" i="13"/>
  <c r="AI15" i="13" s="1"/>
  <c r="T12" i="13" l="1"/>
  <c r="T14" i="13"/>
  <c r="T11" i="13"/>
  <c r="N12" i="13"/>
  <c r="AI12" i="13" s="1"/>
  <c r="Q12" i="13"/>
  <c r="W12" i="13"/>
  <c r="AJ12" i="13"/>
  <c r="AK12" i="13"/>
  <c r="N13" i="13"/>
  <c r="AI13" i="13" s="1"/>
  <c r="Q13" i="13"/>
  <c r="T13" i="13"/>
  <c r="W13" i="13"/>
  <c r="AJ13" i="13"/>
  <c r="AK13" i="13"/>
  <c r="N14" i="13"/>
  <c r="AI14" i="13" s="1"/>
  <c r="Q14" i="13"/>
  <c r="W14" i="13"/>
  <c r="AJ14" i="13"/>
  <c r="AK14" i="13"/>
  <c r="N19" i="13"/>
  <c r="AI19" i="13" s="1"/>
  <c r="Q19" i="13"/>
  <c r="T19" i="13"/>
  <c r="W19" i="13"/>
  <c r="AJ19" i="13"/>
  <c r="AK19" i="13"/>
  <c r="N20" i="13"/>
  <c r="AI20" i="13" s="1"/>
  <c r="Q20" i="13"/>
  <c r="T20" i="13"/>
  <c r="W20" i="13"/>
  <c r="AJ20" i="13"/>
  <c r="AK20" i="13"/>
  <c r="N11" i="13"/>
  <c r="AI11" i="13" s="1"/>
  <c r="Q11" i="13"/>
  <c r="W11" i="13"/>
  <c r="AJ11" i="13"/>
  <c r="AK11" i="13"/>
  <c r="N4" i="13" l="1"/>
  <c r="N5" i="13"/>
  <c r="N6" i="13"/>
  <c r="N7" i="13"/>
  <c r="AI7" i="13" s="1"/>
  <c r="N8" i="13"/>
  <c r="AI8" i="13" s="1"/>
  <c r="N9" i="13"/>
  <c r="AI9" i="13" s="1"/>
  <c r="N10" i="13"/>
  <c r="AI10" i="13" s="1"/>
  <c r="AJ9" i="13"/>
  <c r="AJ10" i="13"/>
  <c r="AJ5" i="13"/>
  <c r="AJ6" i="13"/>
  <c r="AJ7" i="13"/>
  <c r="AJ8" i="13"/>
  <c r="AK10" i="13"/>
  <c r="W10" i="13"/>
  <c r="Q10" i="13"/>
  <c r="T10" i="13"/>
  <c r="AK9" i="13"/>
  <c r="W9" i="13"/>
  <c r="Q9" i="13"/>
  <c r="T9" i="13"/>
  <c r="T7" i="13"/>
  <c r="Q7" i="13"/>
  <c r="U7" i="13"/>
  <c r="W7" i="13"/>
  <c r="AK7" i="13"/>
  <c r="T8" i="13"/>
  <c r="Q8" i="13"/>
  <c r="W8" i="13"/>
  <c r="AK8" i="13"/>
  <c r="T5" i="13" l="1"/>
  <c r="AK4" i="13"/>
  <c r="AK5" i="13"/>
  <c r="AK6" i="13"/>
  <c r="W6" i="13"/>
  <c r="U5" i="13"/>
  <c r="U6" i="13"/>
  <c r="T4" i="13"/>
  <c r="T6" i="13"/>
  <c r="Q4" i="13"/>
  <c r="Q5" i="13"/>
  <c r="Q6" i="13"/>
  <c r="AI4" i="13"/>
  <c r="AI5" i="13"/>
  <c r="AI6" i="13"/>
  <c r="AQ7" i="13" l="1"/>
  <c r="AQ8" i="13" l="1"/>
  <c r="AQ9" i="13" l="1"/>
  <c r="AQ10" i="13" l="1"/>
  <c r="AQ11" i="13" l="1"/>
  <c r="AQ12" i="13" l="1"/>
  <c r="AQ4" i="13"/>
  <c r="AQ13" i="13" l="1"/>
  <c r="AQ6" i="13"/>
  <c r="AQ5" i="13"/>
  <c r="AQ14"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C3" i="9" l="1"/>
  <c r="C4" i="9"/>
  <c r="C5" i="9"/>
  <c r="C6" i="9"/>
  <c r="C7" i="9"/>
  <c r="C8" i="9"/>
  <c r="C9" i="9"/>
  <c r="C10" i="9"/>
  <c r="C11" i="9"/>
  <c r="C12" i="9"/>
  <c r="C13" i="9"/>
  <c r="C14" i="9"/>
  <c r="C15" i="9"/>
  <c r="C16" i="9"/>
  <c r="C17" i="9"/>
  <c r="C18" i="9"/>
  <c r="P1" i="9" l="1"/>
  <c r="T1" i="9"/>
  <c r="AL5" i="13" l="1"/>
  <c r="AJ1" i="9"/>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L6" i="13" l="1"/>
  <c r="AQ19" i="13"/>
  <c r="W5" i="13"/>
  <c r="W4" i="13"/>
  <c r="AH5" i="13"/>
  <c r="AH6" i="13" s="1"/>
  <c r="AQ15" i="13" l="1"/>
  <c r="X5" i="13"/>
  <c r="X6" i="13" s="1"/>
  <c r="AQ16" i="13" l="1"/>
  <c r="AO5" i="13"/>
  <c r="AO6" i="13" s="1"/>
  <c r="AN5" i="13"/>
  <c r="AN6" i="13" s="1"/>
  <c r="AQ17" i="13" l="1"/>
  <c r="AQ20" i="13"/>
  <c r="AB5" i="13"/>
  <c r="AB6" i="13" s="1"/>
  <c r="AD5" i="13"/>
  <c r="AD6" i="13" s="1"/>
  <c r="AE5" i="13"/>
  <c r="AE6" i="13" s="1"/>
  <c r="AF5" i="13"/>
  <c r="AF6" i="13" s="1"/>
  <c r="AM5" i="13"/>
  <c r="AM6" i="13" s="1"/>
  <c r="AA5" i="13"/>
  <c r="AA6" i="13" s="1"/>
  <c r="AQ18" i="13" l="1"/>
  <c r="P5" i="13" l="1"/>
  <c r="AG4" i="13"/>
  <c r="P6" i="13" l="1"/>
  <c r="AG5" i="13"/>
  <c r="AG6" i="13" l="1"/>
  <c r="AP4" i="13" l="1"/>
  <c r="AC5" i="13"/>
  <c r="AC6" i="13" l="1"/>
  <c r="AP5" i="13"/>
  <c r="AG7" i="13"/>
  <c r="AG8" i="13" l="1"/>
  <c r="AP6" i="13"/>
  <c r="AG9" i="13" l="1"/>
  <c r="AP7" i="13"/>
  <c r="AP8" i="13" l="1"/>
  <c r="AG10" i="13"/>
  <c r="AG11" i="13" l="1"/>
  <c r="AP9" i="13" l="1"/>
  <c r="AG12" i="13" l="1"/>
  <c r="AP10" i="13"/>
  <c r="AP11" i="13" l="1"/>
  <c r="AG13" i="13"/>
  <c r="AG14" i="13" l="1"/>
  <c r="AP12" i="13" l="1"/>
  <c r="AP13" i="13" l="1"/>
  <c r="AP14" i="13" l="1"/>
  <c r="AG19" i="13" l="1"/>
  <c r="AG15" i="13" l="1"/>
  <c r="AG16" i="13" l="1"/>
  <c r="AG17" i="13" l="1"/>
  <c r="AG20" i="13"/>
  <c r="AP19" i="13"/>
  <c r="AG18" i="13" l="1"/>
  <c r="AP15" i="13"/>
  <c r="AP16" i="13" l="1"/>
  <c r="AP17" i="13" l="1"/>
  <c r="AP20" i="13"/>
  <c r="AP18"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<sst xmlns="http://schemas.openxmlformats.org/spreadsheetml/2006/main" count="39395" uniqueCount="13818">
  <si>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</si>
  <si>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</si>
  <si>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</si>
  <si>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</si>
  <si>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</si>
  <si>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</si>
  <si>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</si>
  <si>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</si>
  <si>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</si>
  <si>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</si>
  <si>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</si>
  <si>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</si>
  <si>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</si>
  <si>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</si>
  <si>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</si>
  <si>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</si>
  <si>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</si>
  <si>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</si>
  <si>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</si>
  <si>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</si>
  <si>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</si>
  <si>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</si>
  <si>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</si>
  <si>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</si>
  <si>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</si>
  <si>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</si>
  <si>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</si>
  <si>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</si>
  <si>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</si>
  <si>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</si>
  <si>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</si>
  <si>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</si>
  <si>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</si>
  <si>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</si>
  <si>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</si>
  <si>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</si>
  <si>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</si>
  <si>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</si>
  <si>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</si>
  <si>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</si>
  <si>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</si>
  <si>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</si>
  <si>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</si>
  <si>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</si>
  <si>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</si>
  <si>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</si>
  <si>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</si>
  <si>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</si>
  <si>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</si>
  <si>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</si>
  <si>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</si>
  <si>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</si>
  <si>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</si>
  <si>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</si>
  <si>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</si>
  <si>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</si>
  <si>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</si>
  <si>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</si>
  <si>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</si>
  <si>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</si>
  <si>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</si>
  <si>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</si>
  <si>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</si>
  <si>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</si>
  <si>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</si>
  <si>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</si>
  <si>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</si>
  <si>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</si>
  <si>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</si>
  <si>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</si>
  <si>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</si>
  <si>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</si>
  <si>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</si>
  <si>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</si>
  <si>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</si>
  <si>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</si>
  <si>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</si>
  <si>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</si>
  <si>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</si>
  <si>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</si>
  <si>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</si>
  <si>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</si>
  <si>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</si>
  <si>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</si>
  <si>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</si>
  <si>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</si>
  <si>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</si>
  <si>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</si>
  <si>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</si>
  <si>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</si>
  <si>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</si>
  <si>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</si>
  <si>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</si>
  <si>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</si>
  <si>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</si>
  <si>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</si>
  <si>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</si>
  <si>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</si>
  <si>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</si>
  <si>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</si>
  <si>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</si>
  <si>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</si>
  <si>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</si>
  <si>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</si>
  <si>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</si>
  <si>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</si>
  <si>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</si>
  <si>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</si>
  <si>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</si>
  <si>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</si>
  <si>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</si>
  <si>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</si>
  <si>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</si>
  <si>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</si>
  <si>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</si>
  <si>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</si>
  <si>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</si>
  <si>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</si>
  <si>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</si>
  <si>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</si>
  <si>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</si>
  <si>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</si>
  <si>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</si>
  <si>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</si>
  <si>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</si>
  <si>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</si>
  <si>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</si>
  <si>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</si>
  <si>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</si>
  <si>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</si>
  <si>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</si>
  <si>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</si>
  <si>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</si>
  <si>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</si>
  <si>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</si>
  <si>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</si>
  <si>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</si>
  <si>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</si>
  <si>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</si>
  <si>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</si>
  <si>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</si>
  <si>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</si>
  <si>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</si>
  <si>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</si>
  <si>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</si>
  <si>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</si>
  <si>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</si>
  <si>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</si>
  <si>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</si>
  <si>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</si>
  <si>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</si>
  <si>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</si>
  <si>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</si>
  <si>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</si>
  <si>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</si>
  <si>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</si>
  <si>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</si>
  <si>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</si>
  <si>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</si>
  <si>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</si>
  <si>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</si>
  <si>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</si>
  <si>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</si>
  <si>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</si>
  <si>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</si>
  <si>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</si>
  <si>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</si>
  <si>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</si>
  <si>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</si>
  <si>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</si>
  <si>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</si>
  <si>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</si>
  <si>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</si>
  <si>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</si>
  <si>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</si>
  <si>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</si>
  <si>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</si>
  <si>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</si>
  <si>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</si>
  <si>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</si>
  <si>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</si>
  <si>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</si>
  <si>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</si>
  <si>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</si>
  <si>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</si>
  <si>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</si>
  <si>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</si>
  <si>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</si>
  <si>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</si>
  <si>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</si>
  <si>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</si>
  <si>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</si>
  <si>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</si>
  <si>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</si>
  <si>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</si>
  <si>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</si>
  <si>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</si>
  <si>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</si>
  <si>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</si>
  <si>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</si>
  <si>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</si>
  <si>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</si>
  <si>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</si>
  <si>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</si>
  <si>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</si>
  <si>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</si>
  <si>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</si>
  <si>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</si>
  <si>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</si>
  <si>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</si>
  <si>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</si>
  <si>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</si>
  <si>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</si>
  <si>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</si>
  <si>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</si>
  <si>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</si>
  <si>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</si>
  <si>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</si>
  <si>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</si>
  <si>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</si>
  <si>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</si>
  <si>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</si>
  <si>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</si>
  <si>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</si>
  <si>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</si>
  <si>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</si>
  <si>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</si>
  <si>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</si>
  <si>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</si>
  <si>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</si>
  <si>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</si>
  <si>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</si>
  <si>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</si>
  <si>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</si>
  <si>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</si>
  <si>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</si>
  <si>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</si>
  <si>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</si>
  <si>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</si>
  <si>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</si>
  <si>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</si>
  <si>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</si>
  <si>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</si>
  <si>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</si>
  <si>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</si>
  <si>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</si>
  <si>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</si>
  <si>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</si>
  <si>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</si>
  <si>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</si>
  <si>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</si>
  <si>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</si>
  <si>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</si>
  <si>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</si>
  <si>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</si>
  <si>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</si>
  <si>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</si>
  <si>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</si>
  <si>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</si>
  <si>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</si>
  <si>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</si>
  <si>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</si>
  <si>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</si>
  <si>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</si>
  <si>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</si>
  <si>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</si>
  <si>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</si>
  <si>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</si>
  <si>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</si>
  <si>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</si>
  <si>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</si>
  <si>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</si>
  <si>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</si>
  <si>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</si>
  <si>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</si>
  <si>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</si>
  <si>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</si>
  <si>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</si>
  <si>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</si>
  <si>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</si>
  <si>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</si>
  <si>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</si>
  <si>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</si>
  <si>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</si>
  <si>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</si>
  <si>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</si>
  <si>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</si>
  <si>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</si>
  <si>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</si>
  <si>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</si>
  <si>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</si>
  <si>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</si>
  <si>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</si>
  <si>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</si>
  <si>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</si>
  <si>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</si>
  <si>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</si>
  <si>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</si>
  <si>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</si>
  <si>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</si>
  <si>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</si>
  <si>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</si>
  <si>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</si>
  <si>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</si>
  <si>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</si>
  <si>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</si>
  <si>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</si>
  <si>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</si>
  <si>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</si>
  <si>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</si>
  <si>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</si>
  <si>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</si>
  <si>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</si>
  <si>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</si>
  <si>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</si>
  <si>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</si>
  <si>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</si>
  <si>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</si>
  <si>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</si>
  <si>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</si>
  <si>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</si>
  <si>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</si>
  <si>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</si>
  <si>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</si>
  <si>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</si>
  <si>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</si>
  <si>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</si>
  <si>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</si>
  <si>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</si>
  <si>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</si>
  <si>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</si>
  <si>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</si>
  <si>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</si>
  <si>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</si>
  <si>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</si>
  <si>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</si>
  <si>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</si>
  <si>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</si>
  <si>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</si>
  <si>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</si>
  <si>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</si>
  <si>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</si>
  <si>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</si>
  <si>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</si>
  <si>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</si>
  <si>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</si>
  <si>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</si>
  <si>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</si>
  <si>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</si>
  <si>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</si>
  <si>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</si>
  <si>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</si>
  <si>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</si>
  <si>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</si>
  <si>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</si>
  <si>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</si>
  <si>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</si>
  <si>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</si>
  <si>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</si>
  <si>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</si>
  <si>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</si>
  <si>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</si>
  <si>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</si>
  <si>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</si>
  <si>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</si>
  <si>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</si>
  <si>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</si>
  <si>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</si>
  <si>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</si>
  <si>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</si>
  <si>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</si>
  <si>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</si>
  <si>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</si>
  <si>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</si>
  <si>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</si>
  <si>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</si>
  <si>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</si>
  <si>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</si>
  <si>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</si>
  <si>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</si>
  <si>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</si>
  <si>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</si>
  <si>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</si>
  <si>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</si>
  <si>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</si>
  <si>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</si>
  <si>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</si>
  <si>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</si>
  <si>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</si>
  <si>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</si>
  <si>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</si>
  <si>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</si>
  <si>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</si>
  <si>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</si>
  <si>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</si>
  <si>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</si>
  <si>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</si>
  <si>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</si>
  <si>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</si>
  <si>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</si>
  <si>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</si>
  <si>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</si>
  <si>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</si>
  <si>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</si>
  <si>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</si>
  <si>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</si>
  <si>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</si>
  <si>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</si>
  <si>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</si>
  <si>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</si>
  <si>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</si>
  <si>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</si>
  <si>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</si>
  <si>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</si>
  <si>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</si>
  <si>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</si>
  <si>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</si>
  <si>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</si>
  <si>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</si>
  <si>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</si>
  <si>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</si>
  <si>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</si>
  <si>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</si>
  <si>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</si>
  <si>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</si>
  <si>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</si>
  <si>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</si>
  <si>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</si>
  <si>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</si>
  <si>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</si>
  <si>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</si>
  <si>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</si>
  <si>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</si>
  <si>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</si>
  <si>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</si>
  <si>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</si>
  <si>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</si>
  <si>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</si>
  <si>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</si>
  <si>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</si>
  <si>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</si>
  <si>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</si>
  <si>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</si>
  <si>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</si>
  <si>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</si>
  <si>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</si>
  <si>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</si>
  <si>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</si>
  <si>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</si>
  <si>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</si>
  <si>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</si>
  <si>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</si>
  <si>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</si>
  <si>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</si>
  <si>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</si>
  <si>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</si>
  <si>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</si>
  <si>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</si>
  <si>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</si>
  <si>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</si>
  <si>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</si>
  <si>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</si>
  <si>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</si>
  <si>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</si>
  <si>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</si>
  <si>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</si>
  <si>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</si>
  <si>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</si>
  <si>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</si>
  <si>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</si>
  <si>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</si>
  <si>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</si>
  <si>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</si>
  <si>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</si>
  <si>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</si>
  <si>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</si>
  <si>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</si>
  <si>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</si>
  <si>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</si>
  <si>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</si>
  <si>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</si>
  <si>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</si>
  <si>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</si>
  <si>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</si>
  <si>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</si>
  <si>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</si>
  <si>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</si>
  <si>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</si>
  <si>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</si>
  <si>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</si>
  <si>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</si>
  <si>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</si>
  <si>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</si>
  <si>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</si>
  <si>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</si>
  <si>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</si>
  <si>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</si>
  <si>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</si>
  <si>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</si>
  <si>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</si>
  <si>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</si>
  <si>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</si>
  <si>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</si>
  <si>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</si>
  <si>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</si>
  <si>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</si>
  <si>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</si>
  <si>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</si>
  <si>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</si>
  <si>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</si>
  <si>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</si>
  <si>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</si>
  <si>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</si>
  <si>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</si>
  <si>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</si>
  <si>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</si>
  <si>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</si>
  <si>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</si>
  <si>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</si>
  <si>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</si>
  <si>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</si>
  <si>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</si>
  <si>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</si>
  <si>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</si>
  <si>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</si>
  <si>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</si>
  <si>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</si>
  <si>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</si>
  <si>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</si>
  <si>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</si>
  <si>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</si>
  <si>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</si>
  <si>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</si>
  <si>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</si>
  <si>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</si>
  <si>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</si>
  <si>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</si>
  <si>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</si>
  <si>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</si>
  <si>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</si>
  <si>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</si>
  <si>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</si>
  <si>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</si>
  <si>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</si>
  <si>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</si>
  <si>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</si>
  <si>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</si>
  <si>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</si>
  <si>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</si>
  <si>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</si>
  <si>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</si>
  <si>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</si>
  <si>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</si>
  <si>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</si>
  <si>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</si>
  <si>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</si>
  <si>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</si>
  <si>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</si>
  <si>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</si>
  <si>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</si>
  <si>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</si>
  <si>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</si>
  <si>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</si>
  <si>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</si>
  <si>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</si>
  <si>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</si>
  <si>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</si>
  <si>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</si>
  <si>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</si>
  <si>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</si>
  <si>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</si>
  <si>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</si>
  <si>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</si>
  <si>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</si>
  <si>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</si>
  <si>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</si>
  <si>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</si>
  <si>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</si>
  <si>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</si>
  <si>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</si>
  <si>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</si>
  <si>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</si>
  <si>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</si>
  <si>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</si>
  <si>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</si>
  <si>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</si>
  <si>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</si>
  <si>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</si>
  <si>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</si>
  <si>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</si>
  <si>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</si>
  <si>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</si>
  <si>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</si>
  <si>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</si>
  <si>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</si>
  <si>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</si>
  <si>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</si>
  <si>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</si>
  <si>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</si>
  <si>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</si>
  <si>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</si>
  <si>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</si>
  <si>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</si>
  <si>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</si>
  <si>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</si>
  <si>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</si>
  <si>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</si>
  <si>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</si>
  <si>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</si>
  <si>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</si>
  <si>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</si>
  <si>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</si>
  <si>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</si>
  <si>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</si>
  <si>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</si>
  <si>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</si>
  <si>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</si>
  <si>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</si>
  <si>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</si>
  <si>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</si>
  <si>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</si>
  <si>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</si>
  <si>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</si>
  <si>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</si>
  <si>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</si>
  <si>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</si>
  <si>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</si>
  <si>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</si>
  <si>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</si>
  <si>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</si>
  <si>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</si>
  <si>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</si>
  <si>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</si>
  <si>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</si>
  <si>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</si>
  <si>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</si>
  <si>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</si>
  <si>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</si>
  <si>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</si>
  <si>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</si>
  <si>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</si>
  <si>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</si>
  <si>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</si>
  <si>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</si>
  <si>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</si>
  <si>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</si>
  <si>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</si>
  <si>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</si>
  <si>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</si>
  <si>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</si>
  <si>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</si>
  <si>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</si>
  <si>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</si>
  <si>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</si>
  <si>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</si>
  <si>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</si>
  <si>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</si>
  <si>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</si>
  <si>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</si>
  <si>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</si>
  <si>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</si>
  <si>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</si>
  <si>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</si>
  <si>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</si>
  <si>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</si>
  <si>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</si>
  <si>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</si>
  <si>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</si>
  <si>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</si>
  <si>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</si>
  <si>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</si>
  <si>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</si>
  <si>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</si>
  <si>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</si>
  <si>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</si>
  <si>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</si>
  <si>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</si>
  <si>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</si>
  <si>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</si>
  <si>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</si>
  <si>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</si>
  <si>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</si>
  <si>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</si>
  <si>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</si>
  <si>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</si>
  <si>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</si>
  <si>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</si>
  <si>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</si>
  <si>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</si>
  <si>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</si>
  <si>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</si>
  <si>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</si>
  <si>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</si>
  <si>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</si>
  <si>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</si>
  <si>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</si>
  <si>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</si>
  <si>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</si>
  <si>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</si>
  <si>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</si>
  <si>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</si>
  <si>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</si>
  <si>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</si>
  <si>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</si>
  <si>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</si>
  <si>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</si>
  <si>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</si>
  <si>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</si>
  <si>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</si>
  <si>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</si>
  <si>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</si>
  <si>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</si>
  <si>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</si>
  <si>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</si>
  <si>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</si>
  <si>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</si>
  <si>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</si>
  <si>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</si>
  <si>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</si>
  <si>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</si>
  <si>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</si>
  <si>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</si>
  <si>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</si>
  <si>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</si>
  <si>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</si>
  <si>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</si>
  <si>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</si>
  <si>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</si>
  <si>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</si>
  <si>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</si>
  <si>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</si>
  <si>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</si>
  <si>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</si>
  <si>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</si>
  <si>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</si>
  <si>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</si>
  <si>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</si>
  <si>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</si>
  <si>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</si>
  <si>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</si>
  <si>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</si>
  <si>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</si>
  <si>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</si>
  <si>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</si>
  <si>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</si>
  <si>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</si>
  <si>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</si>
  <si>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</si>
  <si>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</si>
  <si>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</si>
  <si>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</si>
  <si>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</si>
  <si>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</si>
  <si>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</si>
  <si>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</si>
  <si>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</si>
  <si>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</si>
  <si>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</si>
  <si>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</si>
  <si>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</si>
  <si>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</si>
  <si>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</si>
  <si>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</si>
  <si>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</si>
  <si>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</si>
  <si>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</si>
  <si>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</si>
  <si>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</si>
  <si>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</si>
  <si>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</si>
  <si>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</si>
  <si>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</si>
  <si>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</si>
  <si>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</si>
  <si>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</si>
  <si>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</si>
  <si>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</si>
  <si>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</si>
  <si>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</si>
  <si>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</si>
  <si>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</si>
  <si>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</si>
  <si>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</si>
  <si>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</si>
  <si>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</si>
  <si>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</si>
  <si>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</si>
  <si>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</si>
  <si>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</si>
  <si>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</si>
  <si>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</si>
  <si>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</si>
  <si>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</si>
  <si>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</si>
  <si>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</si>
  <si>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</si>
  <si>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</si>
  <si>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</si>
  <si>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</si>
  <si>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</si>
  <si>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</si>
  <si>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</si>
  <si>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</si>
  <si>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</si>
  <si>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</si>
  <si>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</si>
  <si>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</si>
  <si>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</si>
  <si>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</si>
  <si>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</si>
  <si>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</si>
  <si>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</si>
  <si>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</si>
  <si>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</si>
  <si>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</si>
  <si>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</si>
  <si>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</si>
  <si>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</si>
  <si>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</si>
  <si>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</si>
  <si>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</si>
  <si>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</si>
  <si>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</si>
  <si>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</si>
  <si>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</si>
  <si>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</si>
  <si>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</si>
  <si>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</si>
  <si>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</si>
  <si>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</si>
  <si>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</si>
  <si>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</si>
  <si>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</si>
  <si>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</si>
  <si>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</si>
  <si>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</si>
  <si>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</si>
  <si>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</si>
  <si>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</si>
  <si>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</si>
  <si>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</si>
  <si>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</si>
  <si>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</si>
  <si>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</si>
  <si>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</si>
  <si>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</si>
  <si>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</si>
  <si>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</si>
  <si>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</si>
  <si>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</si>
  <si>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</si>
  <si>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</si>
  <si>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</si>
  <si>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</si>
  <si>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</si>
  <si>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</si>
  <si>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</si>
  <si>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</si>
  <si>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</si>
  <si>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</si>
  <si>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</si>
  <si>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</si>
  <si>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</si>
  <si>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</si>
  <si>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</si>
  <si>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</si>
  <si>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</si>
  <si>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</si>
  <si>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</si>
  <si>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</si>
  <si>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</si>
  <si>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</si>
  <si>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</si>
  <si>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</si>
  <si>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</si>
  <si>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</si>
  <si>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</si>
  <si>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</si>
  <si>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</si>
  <si>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</si>
  <si>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</si>
  <si>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</si>
  <si>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</si>
  <si>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</si>
  <si>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</si>
  <si>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</si>
  <si>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</si>
  <si>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</si>
  <si>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</si>
  <si>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</si>
  <si>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</si>
  <si>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</si>
  <si>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</si>
  <si>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</si>
  <si>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</si>
  <si>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</si>
  <si>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</si>
  <si>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</si>
  <si>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</si>
  <si>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</si>
  <si>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</si>
  <si>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</si>
  <si>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</si>
  <si>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</si>
  <si>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</si>
  <si>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</si>
  <si>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</si>
  <si>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</si>
  <si>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</si>
  <si>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</si>
  <si>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</si>
  <si>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</si>
  <si>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</si>
  <si>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</si>
  <si>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</si>
  <si>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</si>
  <si>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</si>
  <si>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</si>
  <si>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</si>
  <si>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</si>
  <si>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</si>
  <si>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</si>
  <si>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</si>
  <si>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</si>
  <si>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</si>
  <si>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</si>
  <si>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</si>
  <si>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</si>
  <si>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</si>
  <si>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</si>
  <si>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</si>
  <si>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</si>
  <si>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</si>
  <si>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</si>
  <si>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</si>
  <si>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</si>
  <si>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</si>
  <si>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</si>
  <si>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</si>
  <si>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</si>
  <si>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</si>
  <si>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</si>
  <si>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</si>
  <si>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</si>
  <si>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</si>
  <si>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</si>
  <si>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</si>
  <si>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</si>
  <si>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</si>
  <si>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</si>
  <si>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</si>
  <si>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</si>
  <si>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</si>
  <si>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</si>
  <si>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</si>
  <si>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</si>
  <si>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</si>
  <si>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</si>
  <si>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</si>
  <si>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</si>
  <si>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</si>
  <si>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</si>
  <si>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</si>
  <si>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</si>
  <si>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</si>
  <si>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</si>
  <si>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</si>
  <si>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</si>
  <si>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</si>
  <si>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</si>
  <si>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</si>
  <si>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</si>
  <si>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</si>
  <si>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</si>
  <si>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</si>
  <si>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</si>
  <si>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</si>
  <si>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</si>
  <si>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</si>
  <si>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</si>
  <si>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</si>
  <si>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</si>
  <si>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</si>
  <si>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</si>
  <si>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</si>
  <si>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</si>
  <si>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</si>
  <si>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</si>
  <si>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</si>
  <si>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</si>
  <si>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</si>
  <si>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</si>
  <si>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</si>
  <si>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</si>
  <si>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</si>
  <si>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</si>
  <si>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</si>
  <si>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</si>
  <si>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</si>
  <si>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</si>
  <si>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</si>
  <si>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</si>
  <si>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</si>
  <si>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</si>
  <si>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</si>
  <si>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</si>
  <si>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</si>
  <si>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</si>
  <si>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</si>
  <si>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</si>
  <si>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</si>
  <si>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</si>
  <si>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</si>
  <si>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</si>
  <si>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</si>
  <si>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</si>
  <si>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</si>
  <si>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</si>
  <si>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</si>
  <si>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</si>
  <si>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</si>
  <si>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</si>
  <si>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</si>
  <si>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</si>
  <si>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</si>
  <si>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</si>
  <si>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</si>
  <si>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</si>
  <si>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</si>
  <si>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</si>
  <si>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</si>
  <si>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</si>
  <si>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</si>
  <si>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</si>
  <si>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</si>
  <si>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</si>
  <si>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</si>
  <si>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</si>
  <si>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</si>
  <si>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</si>
  <si>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</si>
  <si>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</si>
  <si>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</si>
  <si>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</si>
  <si>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</si>
  <si>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</si>
  <si>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</si>
  <si>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</si>
  <si>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</si>
  <si>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</si>
  <si>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</si>
  <si>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</si>
  <si>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</si>
  <si>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</si>
  <si>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</si>
  <si>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</si>
  <si>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</si>
  <si>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</si>
  <si>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</si>
  <si>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</si>
  <si>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</si>
  <si>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</si>
  <si>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</si>
  <si>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</si>
  <si>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</si>
  <si>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</si>
  <si>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</si>
  <si>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</si>
  <si>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</si>
  <si>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</si>
  <si>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</si>
  <si>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</si>
  <si>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</si>
  <si>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</si>
  <si>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</si>
  <si>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</si>
  <si>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</si>
  <si>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</si>
  <si>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</si>
  <si>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</si>
  <si>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</si>
  <si>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</si>
  <si>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</si>
  <si>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</si>
  <si>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</si>
  <si>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</si>
  <si>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</si>
  <si>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</si>
  <si>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</si>
  <si>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</si>
  <si>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</si>
  <si>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</si>
  <si>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</si>
  <si>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</si>
  <si>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</si>
  <si>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</si>
  <si>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</si>
  <si>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</si>
  <si>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</si>
  <si>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</si>
  <si>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</si>
  <si>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</si>
  <si>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</si>
  <si>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</si>
  <si>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</si>
  <si>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</si>
  <si>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</si>
  <si>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</si>
  <si>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</si>
  <si>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</si>
  <si>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</si>
  <si>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</si>
  <si>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</si>
  <si>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</si>
  <si>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</si>
  <si>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</si>
  <si>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</si>
  <si>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</si>
  <si>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</si>
  <si>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</si>
  <si>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</si>
  <si>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</si>
  <si>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</si>
  <si>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</si>
  <si>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</si>
  <si>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</si>
  <si>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</si>
  <si>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</si>
  <si>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</si>
  <si>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</si>
  <si>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</si>
  <si>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</si>
  <si>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</si>
  <si>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</si>
  <si>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</si>
  <si>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</si>
  <si>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</si>
  <si>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</si>
  <si>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</si>
  <si>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</si>
  <si>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</si>
  <si>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</si>
  <si>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</si>
  <si>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</si>
  <si>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</si>
  <si>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</si>
  <si>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</si>
  <si>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</si>
  <si>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</si>
  <si>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</si>
  <si>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</si>
  <si>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</si>
  <si>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</si>
  <si>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</si>
  <si>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</si>
  <si>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</si>
  <si>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</si>
  <si>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</si>
  <si>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</si>
  <si>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</si>
  <si>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</si>
  <si>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</si>
  <si>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</si>
  <si>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</si>
  <si>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</si>
  <si>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</si>
  <si>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</si>
  <si>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</si>
  <si>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</si>
  <si>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</si>
  <si>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</si>
  <si>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</si>
  <si>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</si>
  <si>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</si>
  <si>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</si>
  <si>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</si>
  <si>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</si>
  <si>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</si>
  <si>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</si>
  <si>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</si>
  <si>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</si>
  <si>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</si>
  <si>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</si>
  <si>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</si>
  <si>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</si>
  <si>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</si>
  <si>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</si>
  <si>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</si>
  <si>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</si>
  <si>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</si>
  <si>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</si>
  <si>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</si>
  <si>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</si>
  <si>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</si>
  <si>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</si>
  <si>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</si>
  <si>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</si>
  <si>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</si>
  <si>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</si>
  <si>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</si>
  <si>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</si>
  <si>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</si>
  <si>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</si>
  <si>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</si>
  <si>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</si>
  <si>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</si>
  <si>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</si>
  <si>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</si>
  <si>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</si>
  <si>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</si>
  <si>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</si>
  <si>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</si>
  <si>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</si>
  <si>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</si>
  <si>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</si>
  <si>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</si>
  <si>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</si>
  <si>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</si>
  <si>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</si>
  <si>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</si>
  <si>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</si>
  <si>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</si>
  <si>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</si>
  <si>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</si>
  <si>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</si>
  <si>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</si>
  <si>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</si>
  <si>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</si>
  <si>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</si>
  <si>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</si>
  <si>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</si>
  <si>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</si>
  <si>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</si>
  <si>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</si>
  <si>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</si>
  <si>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</si>
  <si>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</si>
  <si>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</si>
  <si>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</si>
  <si>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</si>
  <si>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</si>
  <si>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</si>
  <si>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</si>
  <si>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</si>
  <si>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</si>
  <si>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</si>
  <si>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</si>
  <si>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</si>
  <si>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</si>
  <si>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</si>
  <si>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</si>
  <si>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</si>
  <si>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</si>
  <si>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</si>
  <si>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</si>
  <si>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</si>
  <si>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</si>
  <si>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</si>
  <si>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</si>
  <si>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</si>
  <si>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</si>
  <si>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</si>
  <si>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</si>
  <si>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</si>
  <si>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</si>
  <si>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</si>
  <si>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</si>
  <si>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</si>
  <si>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</si>
  <si>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</si>
  <si>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</si>
  <si>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</si>
  <si>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</si>
  <si>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</si>
  <si>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</si>
  <si>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</si>
  <si>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</si>
  <si>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</si>
  <si>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</si>
  <si>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</si>
  <si>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</si>
  <si>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</si>
  <si>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</si>
  <si>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</si>
  <si>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</si>
  <si>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</si>
  <si>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</si>
  <si>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</si>
  <si>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</si>
  <si>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</si>
  <si>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</si>
  <si>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</si>
  <si>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</si>
  <si>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</si>
  <si>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</si>
  <si>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</si>
  <si>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</si>
  <si>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</si>
  <si>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</si>
  <si>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</si>
  <si>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</si>
  <si>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</si>
  <si>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</si>
  <si>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</si>
  <si>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</si>
  <si>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</si>
  <si>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</si>
  <si>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</si>
  <si>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</si>
  <si>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</si>
  <si>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</si>
  <si>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</si>
  <si>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</si>
  <si>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</si>
  <si>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</si>
  <si>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</si>
  <si>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</si>
  <si>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</si>
  <si>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</si>
  <si>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</si>
  <si>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</si>
  <si>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</si>
  <si>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</si>
  <si>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</si>
  <si>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</si>
  <si>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</si>
  <si>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</si>
  <si>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</si>
  <si>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</si>
  <si>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</si>
  <si>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</si>
  <si>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</si>
  <si>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</si>
  <si>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</si>
  <si>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</si>
  <si>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</si>
  <si>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</si>
  <si>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</si>
  <si>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</si>
  <si>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</si>
  <si>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</si>
  <si>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</si>
  <si>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</si>
  <si>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</si>
  <si>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</si>
  <si>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</si>
  <si>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</si>
  <si>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</si>
  <si>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</si>
  <si>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</si>
  <si>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</si>
  <si>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</si>
  <si>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</si>
  <si>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</si>
  <si>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</si>
  <si>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</si>
  <si>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</si>
  <si>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</si>
  <si>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</si>
  <si>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</si>
  <si>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</si>
  <si>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</si>
  <si>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</si>
  <si>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</si>
  <si>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</si>
  <si>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</si>
  <si>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</si>
  <si>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</si>
  <si>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</si>
  <si>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</si>
  <si>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</si>
  <si>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</si>
  <si>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</si>
  <si>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</si>
  <si>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</si>
  <si>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</si>
  <si>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</si>
  <si>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</si>
  <si>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</si>
  <si>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</si>
  <si>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</si>
  <si>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</si>
  <si>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</si>
  <si>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</si>
  <si>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</si>
  <si>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</si>
  <si>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</si>
  <si>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</si>
  <si>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</si>
  <si>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</si>
  <si>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</si>
  <si>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</si>
  <si>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</si>
  <si>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</si>
  <si>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</si>
  <si>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</si>
  <si>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</si>
  <si>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</si>
  <si>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</si>
  <si>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</si>
  <si>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</si>
  <si>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</si>
  <si>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</si>
  <si>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</si>
  <si>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</si>
  <si>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</si>
  <si>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</si>
  <si>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</si>
  <si>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</si>
  <si>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</si>
  <si>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</si>
  <si>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</si>
  <si>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</si>
  <si>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</si>
  <si>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</si>
  <si>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</si>
  <si>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</si>
  <si>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</si>
  <si>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</si>
  <si>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</si>
  <si>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</si>
  <si>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</si>
  <si>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</si>
  <si>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</si>
  <si>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</si>
  <si>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</si>
  <si>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</si>
  <si>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</si>
  <si>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</si>
  <si>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</si>
  <si>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</si>
  <si>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</si>
  <si>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</si>
  <si>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</si>
  <si>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</si>
  <si>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</si>
  <si>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</si>
  <si>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</si>
  <si>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</si>
  <si>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</si>
  <si>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</si>
  <si>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</si>
  <si>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</si>
  <si>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</si>
  <si>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</si>
  <si>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</si>
  <si>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</si>
  <si>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</si>
  <si>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</si>
  <si>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</si>
  <si>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</si>
  <si>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</si>
  <si>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</si>
  <si>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</si>
  <si>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</si>
  <si>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</si>
  <si>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</si>
  <si>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</si>
  <si>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</si>
  <si>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</si>
  <si>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</si>
  <si>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</si>
  <si>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</si>
  <si>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</si>
  <si>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</si>
  <si>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</si>
  <si>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</si>
  <si>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</si>
  <si>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</si>
  <si>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</si>
  <si>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</si>
  <si>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</si>
  <si>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</si>
  <si>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</si>
  <si>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</si>
  <si>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</si>
  <si>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</si>
  <si>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</si>
  <si>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</si>
  <si>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</si>
  <si>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</si>
  <si>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</si>
  <si>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</si>
  <si>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</si>
  <si>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</si>
  <si>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</si>
  <si>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</si>
  <si>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</si>
  <si>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</si>
  <si>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</si>
  <si>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</si>
  <si>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</si>
  <si>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</si>
  <si>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</si>
  <si>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</si>
  <si>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</si>
  <si>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</si>
  <si>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</si>
  <si>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</si>
  <si>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</si>
  <si>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</si>
  <si>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</si>
  <si>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</si>
  <si>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</si>
  <si>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</si>
  <si>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</si>
  <si>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</si>
  <si>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</si>
  <si>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</si>
  <si>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</si>
  <si>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</si>
  <si>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</si>
  <si>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</si>
  <si>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</si>
  <si>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</si>
  <si>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</si>
  <si>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</si>
  <si>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</si>
  <si>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</si>
  <si>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</si>
  <si>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</si>
  <si>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</si>
  <si>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</si>
  <si>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</si>
  <si>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</si>
  <si>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</si>
  <si>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</si>
  <si>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</si>
  <si>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</si>
  <si>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</si>
  <si>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</si>
  <si>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</si>
  <si>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</si>
  <si>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</si>
  <si>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</si>
  <si>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</si>
  <si>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</si>
  <si>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</si>
  <si>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</si>
  <si>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</si>
  <si>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</si>
  <si>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</si>
  <si>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</si>
  <si>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</si>
  <si>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</si>
  <si>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</si>
  <si>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</si>
  <si>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</si>
  <si>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</si>
  <si>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</si>
  <si>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</si>
  <si>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</si>
  <si>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</si>
  <si>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</si>
  <si>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</si>
  <si>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</si>
  <si>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</si>
  <si>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</si>
  <si>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</si>
  <si>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</si>
  <si>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</si>
  <si>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</si>
  <si>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</si>
  <si>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</si>
  <si>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</si>
  <si>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</si>
  <si>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</si>
  <si>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</si>
  <si>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</si>
  <si>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</si>
  <si>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</si>
  <si>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</si>
  <si>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</si>
  <si>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</si>
  <si>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</si>
  <si>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</si>
  <si>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</si>
  <si>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</si>
  <si>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</si>
  <si>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</si>
  <si>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</si>
  <si>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</si>
  <si>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</si>
  <si>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</si>
  <si>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</si>
  <si>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</si>
  <si>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</si>
  <si>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</si>
  <si>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</si>
  <si>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</si>
  <si>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</si>
  <si>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</si>
  <si>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</si>
  <si>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</si>
  <si>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</si>
  <si>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</si>
  <si>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</si>
  <si>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</si>
  <si>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</si>
  <si>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</si>
  <si>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</si>
  <si>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</si>
  <si>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</si>
  <si>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</si>
  <si>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</si>
  <si>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</si>
  <si>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</si>
  <si>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</si>
  <si>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</si>
  <si>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</si>
  <si>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</si>
  <si>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</si>
  <si>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</si>
  <si>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</si>
  <si>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</si>
  <si>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</si>
  <si>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</si>
  <si>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</si>
  <si>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</si>
  <si>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</si>
  <si>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</si>
  <si>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</si>
  <si>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</si>
  <si>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</si>
  <si>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</si>
  <si>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</si>
  <si>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</si>
  <si>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</si>
  <si>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</si>
  <si>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</si>
  <si>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</si>
  <si>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</si>
  <si>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</si>
  <si>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</si>
  <si>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</si>
  <si>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</si>
  <si>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</si>
  <si>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</si>
  <si>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</si>
  <si>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</si>
  <si>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</si>
  <si>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</si>
  <si>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</si>
  <si>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</si>
  <si>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</si>
  <si>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</si>
  <si>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</si>
  <si>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</si>
  <si>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</si>
  <si>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</si>
  <si>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</si>
  <si>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</si>
  <si>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</si>
  <si>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</si>
  <si>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</si>
  <si>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</si>
  <si>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</si>
  <si>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</si>
  <si>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</si>
  <si>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</si>
  <si>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</si>
  <si>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</si>
  <si>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</si>
  <si>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</si>
  <si>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</si>
  <si>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</si>
  <si>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</si>
  <si>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</si>
  <si>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</si>
  <si>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</si>
  <si>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</si>
  <si>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</si>
  <si>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</si>
  <si>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</si>
  <si>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</si>
  <si>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</si>
  <si>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</si>
  <si>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</si>
  <si>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</si>
  <si>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</si>
  <si>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</si>
  <si>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</si>
  <si>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</si>
  <si>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</si>
  <si>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</si>
  <si>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</si>
  <si>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</si>
  <si>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</si>
  <si>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</si>
  <si>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</si>
  <si>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</si>
  <si>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</si>
  <si>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</si>
  <si>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</si>
  <si>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</si>
  <si>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</si>
  <si>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</si>
  <si>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</si>
  <si>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</si>
  <si>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</si>
  <si>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</si>
  <si>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</si>
  <si>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</si>
  <si>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</si>
  <si>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</si>
  <si>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</si>
  <si>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</si>
  <si>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</si>
  <si>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</si>
  <si>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</si>
  <si>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</si>
  <si>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</si>
  <si>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</si>
  <si>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</si>
  <si>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</si>
  <si>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</si>
  <si>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</si>
  <si>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</si>
  <si>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</si>
  <si>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</si>
  <si>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</si>
  <si>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</si>
  <si>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</si>
  <si>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</si>
  <si>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</si>
  <si>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</si>
  <si>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</si>
  <si>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</si>
  <si>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</si>
  <si>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</si>
  <si>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</si>
  <si>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</si>
  <si>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</si>
  <si>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</si>
  <si>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</si>
  <si>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</si>
  <si>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</si>
  <si>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</si>
  <si>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</si>
  <si>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</si>
  <si>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</si>
  <si>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</si>
  <si>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</si>
  <si>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</si>
  <si>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</si>
  <si>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</si>
  <si>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</si>
  <si>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</si>
  <si>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</si>
  <si>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</si>
  <si>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</si>
  <si>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</si>
  <si>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</si>
  <si>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</si>
  <si>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</si>
  <si>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</si>
  <si>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</si>
  <si>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</si>
  <si>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</si>
  <si>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</si>
  <si>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</si>
  <si>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</si>
  <si>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</si>
  <si>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</si>
  <si>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</si>
  <si>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</si>
  <si>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</si>
  <si>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</si>
  <si>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</si>
  <si>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</si>
  <si>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</si>
  <si>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</si>
  <si>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</si>
  <si>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</si>
  <si>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</si>
  <si>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</si>
  <si>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</si>
  <si>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</si>
  <si>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</si>
  <si>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</si>
  <si>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</si>
  <si>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</si>
  <si>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</si>
  <si>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</si>
  <si>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</si>
  <si>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</si>
  <si>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</si>
  <si>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</si>
  <si>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</si>
  <si>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</si>
  <si>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</si>
  <si>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</si>
  <si>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</si>
  <si>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</si>
  <si>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</si>
  <si>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</si>
  <si>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</si>
  <si>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</si>
  <si>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</si>
  <si>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</si>
  <si>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</si>
  <si>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</si>
  <si>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</si>
  <si>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</si>
  <si>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</si>
  <si>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</si>
  <si>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</si>
  <si>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</si>
  <si>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</si>
  <si>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</si>
  <si>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</si>
  <si>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</si>
  <si>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</si>
  <si>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</si>
  <si>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</si>
  <si>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</si>
  <si>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</si>
  <si>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</si>
  <si>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</si>
  <si>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</si>
  <si>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</si>
  <si>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</si>
  <si>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</si>
  <si>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</si>
  <si>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</si>
  <si>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</si>
  <si>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</si>
  <si>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</si>
  <si>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</si>
  <si>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</si>
  <si>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</si>
  <si>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</si>
  <si>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</si>
  <si>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</si>
  <si>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</si>
  <si>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</si>
  <si>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</si>
  <si>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</si>
  <si>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</si>
  <si>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</si>
  <si>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</si>
  <si>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</si>
  <si>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</si>
  <si>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</si>
  <si>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</si>
  <si>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</si>
  <si>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</si>
  <si>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</si>
  <si>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</si>
  <si>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</si>
  <si>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</si>
  <si>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</si>
  <si>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</si>
  <si>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</si>
  <si>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</si>
  <si>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</si>
  <si>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</si>
  <si>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</si>
  <si>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</si>
  <si>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</si>
  <si>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</si>
  <si>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</si>
  <si>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</si>
  <si>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</si>
  <si>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</si>
  <si>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</si>
  <si>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</si>
  <si>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</si>
  <si>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</si>
  <si>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</si>
  <si>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</si>
  <si>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</si>
  <si>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</si>
  <si>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</si>
  <si>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</si>
  <si>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</si>
  <si>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</si>
  <si>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</si>
  <si>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</si>
  <si>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</si>
  <si>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</si>
  <si>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</si>
  <si>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</si>
  <si>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</si>
  <si>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</si>
  <si>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</si>
  <si>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</si>
  <si>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</si>
  <si>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</si>
  <si>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</si>
  <si>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</si>
  <si>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</si>
  <si>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</si>
  <si>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</si>
  <si>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</si>
  <si>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</si>
  <si>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</si>
  <si>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</si>
  <si>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</si>
  <si>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</si>
  <si>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</si>
  <si>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</si>
  <si>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</si>
  <si>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</si>
  <si>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</si>
  <si>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</si>
  <si>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</si>
  <si>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</si>
  <si>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</si>
  <si>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</si>
  <si>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</si>
  <si>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</si>
  <si>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</si>
  <si>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</si>
  <si>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</si>
  <si>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</si>
  <si>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</si>
  <si>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</si>
  <si>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</si>
  <si>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</si>
  <si>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</si>
  <si>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</si>
  <si>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</si>
  <si>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</si>
  <si>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</si>
  <si>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</si>
  <si>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</si>
  <si>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</si>
  <si>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</si>
  <si>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</si>
  <si>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</si>
  <si>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</si>
  <si>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</si>
  <si>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</si>
  <si>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</si>
  <si>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</si>
  <si>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</si>
  <si>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</si>
  <si>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</si>
  <si>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</si>
  <si>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</si>
  <si>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</si>
  <si>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</si>
  <si>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</si>
  <si>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</si>
  <si>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</si>
  <si>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</si>
  <si>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</si>
  <si>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</si>
  <si>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</si>
  <si>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</si>
  <si>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</si>
  <si>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</si>
  <si>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</si>
  <si>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</si>
  <si>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</si>
  <si>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</si>
  <si>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</si>
  <si>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</si>
  <si>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</si>
  <si>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</si>
  <si>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</si>
  <si>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</si>
  <si>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</si>
  <si>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</si>
  <si>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</si>
  <si>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</si>
  <si>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</si>
  <si>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</si>
  <si>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</si>
  <si>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</si>
  <si>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</si>
  <si>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</si>
  <si>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</si>
  <si>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</si>
  <si>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</si>
  <si>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</si>
  <si>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</si>
  <si>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</si>
  <si>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</si>
  <si>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</si>
  <si>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</si>
  <si>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</si>
  <si>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</si>
  <si>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</si>
  <si>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</si>
  <si>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</si>
  <si>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</si>
  <si>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</si>
  <si>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</si>
  <si>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</si>
  <si>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</si>
  <si>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</si>
  <si>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</si>
  <si>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</si>
  <si>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</si>
  <si>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</si>
  <si>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</si>
  <si>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</si>
  <si>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</si>
  <si>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</si>
  <si>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</si>
  <si>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</si>
  <si>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</si>
  <si>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</si>
  <si>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</si>
  <si>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</si>
  <si>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</si>
  <si>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</si>
  <si>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</si>
  <si>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</si>
  <si>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</si>
  <si>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</si>
  <si>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</si>
  <si>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</si>
  <si>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</si>
  <si>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</si>
  <si>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</si>
  <si>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</si>
  <si>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</si>
  <si>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</si>
  <si>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</si>
  <si>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</si>
  <si>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</si>
  <si>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</si>
  <si>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</si>
  <si>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</si>
  <si>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</si>
  <si>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</si>
  <si>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</si>
  <si>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</si>
  <si>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</si>
  <si>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</si>
  <si>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</si>
  <si>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</si>
  <si>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</si>
  <si>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</si>
  <si>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</si>
  <si>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</si>
  <si>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</si>
  <si>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</si>
  <si>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</si>
  <si>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</si>
  <si>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</si>
  <si>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</si>
  <si>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</si>
  <si>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</si>
  <si>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</si>
  <si>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</si>
  <si>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</si>
  <si>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</si>
  <si>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</si>
  <si>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</si>
  <si>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</si>
  <si>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</si>
  <si>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</si>
  <si>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</si>
  <si>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</si>
  <si>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</si>
  <si>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</si>
  <si>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</si>
  <si>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</si>
  <si>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</si>
  <si>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</si>
  <si>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</si>
  <si>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</si>
  <si>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</si>
  <si>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</si>
  <si>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</si>
  <si>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</si>
  <si>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</si>
  <si>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</si>
  <si>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</si>
  <si>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</si>
  <si>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</si>
  <si>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</si>
  <si>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</si>
  <si>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</si>
  <si>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</si>
  <si>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</si>
  <si>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</si>
  <si>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</si>
  <si>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</si>
  <si>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</si>
  <si>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</si>
  <si>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</si>
  <si>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</si>
  <si>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</si>
  <si>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</si>
  <si>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</si>
  <si>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</si>
  <si>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</si>
  <si>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</si>
  <si>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</si>
  <si>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</si>
  <si>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</si>
  <si>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</si>
  <si>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</si>
  <si>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</si>
  <si>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</si>
  <si>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</si>
  <si>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</si>
  <si>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</si>
  <si>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</si>
  <si>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</si>
  <si>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</si>
  <si>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</si>
  <si>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</si>
  <si>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</si>
  <si>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</si>
  <si>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</si>
  <si>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</si>
  <si>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</si>
  <si>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</si>
  <si>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</si>
  <si>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</si>
  <si>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</si>
  <si>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</si>
  <si>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</si>
  <si>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</si>
  <si>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</si>
  <si>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</si>
  <si>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</si>
  <si>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</si>
  <si>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</si>
  <si>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</si>
  <si>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</si>
  <si>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</si>
  <si>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</si>
  <si>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</si>
  <si>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</si>
  <si>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</si>
  <si>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</si>
  <si>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</si>
  <si>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</si>
  <si>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</si>
  <si>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</si>
  <si>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</si>
  <si>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</si>
  <si>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</si>
  <si>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</si>
  <si>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</si>
  <si>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</si>
  <si>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</si>
  <si>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</si>
  <si>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</si>
  <si>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</si>
  <si>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</si>
  <si>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</si>
  <si>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</si>
  <si>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</si>
  <si>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</si>
  <si>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</si>
  <si>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</si>
  <si>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</si>
  <si>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</si>
  <si>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</si>
  <si>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</si>
  <si>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</si>
  <si>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</si>
  <si>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</si>
  <si>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</si>
  <si>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</si>
  <si>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</si>
  <si>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</si>
  <si>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</si>
  <si>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</si>
  <si>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</si>
  <si>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</si>
  <si>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</si>
  <si>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</si>
  <si>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</si>
  <si>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</si>
  <si>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</si>
  <si>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</si>
  <si>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</si>
  <si>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</si>
  <si>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</si>
  <si>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</si>
  <si>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</si>
  <si>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</si>
  <si>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</si>
  <si>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</si>
  <si>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</si>
  <si>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</si>
  <si>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</si>
  <si>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</si>
  <si>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</si>
  <si>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</si>
  <si>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</si>
  <si>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</si>
  <si>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</si>
  <si>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</si>
  <si>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</si>
  <si>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</si>
  <si>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</si>
  <si>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</si>
  <si>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</si>
  <si>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</si>
  <si>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</si>
  <si>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</si>
  <si>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</si>
  <si>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</si>
  <si>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</si>
  <si>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</si>
  <si>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</si>
  <si>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</si>
  <si>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</si>
  <si>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</si>
  <si>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</si>
  <si>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</si>
  <si>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</si>
  <si>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</si>
  <si>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</si>
  <si>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</si>
  <si>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</si>
  <si>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</si>
  <si>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</si>
  <si>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</si>
  <si>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</si>
  <si>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</si>
  <si>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</si>
  <si>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</si>
  <si>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</si>
  <si>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</si>
  <si>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</si>
  <si>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</si>
  <si>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</si>
  <si>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</si>
  <si>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</si>
  <si>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</si>
  <si>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</si>
  <si>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</si>
  <si>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</si>
  <si>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</si>
  <si>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</si>
  <si>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</si>
  <si>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</si>
  <si>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</si>
  <si>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</si>
  <si>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</si>
  <si>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</si>
  <si>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</si>
  <si>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</si>
  <si>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</si>
  <si>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</si>
  <si>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</si>
  <si>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</si>
  <si>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</si>
  <si>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</si>
  <si>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</si>
  <si>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</si>
  <si>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</si>
  <si>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</si>
  <si>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</si>
  <si>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</si>
  <si>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</si>
  <si>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</si>
  <si>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</si>
  <si>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</si>
  <si>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</si>
  <si>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</si>
  <si>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</si>
  <si>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</si>
  <si>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</si>
  <si>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</si>
  <si>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</si>
  <si>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</si>
  <si>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</si>
  <si>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</si>
  <si>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</si>
  <si>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</si>
  <si>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</si>
  <si>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</si>
  <si>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</si>
  <si>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</si>
  <si>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</si>
  <si>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</si>
  <si>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</si>
  <si>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</si>
  <si>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</si>
  <si>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</si>
  <si>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</si>
  <si>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</si>
  <si>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</si>
  <si>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</si>
  <si>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</si>
  <si>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</si>
  <si>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</si>
  <si>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</si>
  <si>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</si>
  <si>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</si>
  <si>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</si>
  <si>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</si>
  <si>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</si>
  <si>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</si>
  <si>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</si>
  <si>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</si>
  <si>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</si>
  <si>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</si>
  <si>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</si>
  <si>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</si>
  <si>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</si>
  <si>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</si>
  <si>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</si>
  <si>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</si>
  <si>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</si>
  <si>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</si>
  <si>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</si>
  <si>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</si>
  <si>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</si>
  <si>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</si>
  <si>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</si>
  <si>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</si>
  <si>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</si>
  <si>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</si>
  <si>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</si>
  <si>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</si>
  <si>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</si>
  <si>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</si>
  <si>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</si>
  <si>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</si>
  <si>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</si>
  <si>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</si>
  <si>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</si>
  <si>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</si>
  <si>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</si>
  <si>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</si>
  <si>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</si>
  <si>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</si>
  <si>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</si>
  <si>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</si>
  <si>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</si>
  <si>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</si>
  <si>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</si>
  <si>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</si>
  <si>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</si>
  <si>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</si>
  <si>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</si>
  <si>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</si>
  <si>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</si>
  <si>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</si>
  <si>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</si>
  <si>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</si>
  <si>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</si>
  <si>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</si>
  <si>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</si>
  <si>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</si>
  <si>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</si>
  <si>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</si>
  <si>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</si>
  <si>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</si>
  <si>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</si>
  <si>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</si>
  <si>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</si>
  <si>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</si>
  <si>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</si>
  <si>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</si>
  <si>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</si>
  <si>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</si>
  <si>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</si>
  <si>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</si>
  <si>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</si>
  <si>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</si>
  <si>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</si>
  <si>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</si>
  <si>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</si>
  <si>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</si>
  <si>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</si>
  <si>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</si>
  <si>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</si>
  <si>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</si>
  <si>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</si>
  <si>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</si>
  <si>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</si>
  <si>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</si>
  <si>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</si>
  <si>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</si>
  <si>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</si>
  <si>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</si>
  <si>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</si>
  <si>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</si>
  <si>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</si>
  <si>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</si>
  <si>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</si>
  <si>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</si>
  <si>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</si>
  <si>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</si>
  <si>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</si>
  <si>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</si>
  <si>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</si>
  <si>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</si>
  <si>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</si>
  <si>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</si>
  <si>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</si>
  <si>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</si>
  <si>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</si>
  <si>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</si>
  <si>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</si>
  <si>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</si>
  <si>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</si>
  <si>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</si>
  <si>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</si>
  <si>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</si>
  <si>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</si>
  <si>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</si>
  <si>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</si>
  <si>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</si>
  <si>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</si>
  <si>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</si>
  <si>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</si>
  <si>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</si>
  <si>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</si>
  <si>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</si>
  <si>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</si>
  <si>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</si>
  <si>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</si>
  <si>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</si>
  <si>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</si>
  <si>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</si>
  <si>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</si>
  <si>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</si>
  <si>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</si>
  <si>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</si>
  <si>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</si>
  <si>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</si>
  <si>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</si>
  <si>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</si>
  <si>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</si>
  <si>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</si>
  <si>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</si>
  <si>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</si>
  <si>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</si>
  <si>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</si>
  <si>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</si>
  <si>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</si>
  <si>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</si>
  <si>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</si>
  <si>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</si>
  <si>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</si>
  <si>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</si>
  <si>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</si>
  <si>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</si>
  <si>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</si>
  <si>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</si>
  <si>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</si>
  <si>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</si>
  <si>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</si>
  <si>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</si>
  <si>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</si>
  <si>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</si>
  <si>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</si>
  <si>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</si>
  <si>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</si>
  <si>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</si>
  <si>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</si>
  <si>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</si>
  <si>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</si>
  <si>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</si>
  <si>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</si>
  <si>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</si>
  <si>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</si>
  <si>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</si>
  <si>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</si>
  <si>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</si>
  <si>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</si>
  <si>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</si>
  <si>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</si>
  <si>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</si>
  <si>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</si>
  <si>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</si>
  <si>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</si>
  <si>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</si>
  <si>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</si>
  <si>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</si>
  <si>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</si>
  <si>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</si>
  <si>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</si>
  <si>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</si>
  <si>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</si>
  <si>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</si>
  <si>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</si>
  <si>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</si>
  <si>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</si>
  <si>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</si>
  <si>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</si>
  <si>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</si>
  <si>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</si>
  <si>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</si>
  <si>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</si>
  <si>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</si>
  <si>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</si>
  <si>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</si>
  <si>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</si>
  <si>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</si>
  <si>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</si>
  <si>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</si>
  <si>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</si>
  <si>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</si>
  <si>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</si>
  <si>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</si>
  <si>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</si>
  <si>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</si>
  <si>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</si>
  <si>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</si>
  <si>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</si>
  <si>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</si>
  <si>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</si>
  <si>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</si>
  <si>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</si>
  <si>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</si>
  <si>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</si>
  <si>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</si>
  <si>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</si>
  <si>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</si>
  <si>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</si>
  <si>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</si>
  <si>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</si>
  <si>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</si>
  <si>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</si>
  <si>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</si>
  <si>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</si>
  <si>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</si>
  <si>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</si>
  <si>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</si>
  <si>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</si>
  <si>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</si>
  <si>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</si>
  <si>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</si>
  <si>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</si>
  <si>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</si>
  <si>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</si>
  <si>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</si>
  <si>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</si>
  <si>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</si>
  <si>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</si>
  <si>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</si>
  <si>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</si>
  <si>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</si>
  <si>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</si>
  <si>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</si>
  <si>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</si>
  <si>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</si>
  <si>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</si>
  <si>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</si>
  <si>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</si>
  <si>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</si>
  <si>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</si>
  <si>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</si>
  <si>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</si>
  <si>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</si>
  <si>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</si>
  <si>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</si>
  <si>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</si>
  <si>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</si>
  <si>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</si>
  <si>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</si>
  <si>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</si>
  <si>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</si>
  <si>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</si>
  <si>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</si>
  <si>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</si>
  <si>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</si>
  <si>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</si>
  <si>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</si>
  <si>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</si>
  <si>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</si>
  <si>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</si>
  <si>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</si>
  <si>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</si>
  <si>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</si>
  <si>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</si>
  <si>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</si>
  <si>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</si>
  <si>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</si>
  <si>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</si>
  <si>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</si>
  <si>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</si>
  <si>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</si>
  <si>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</si>
  <si>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</si>
  <si>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</si>
  <si>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</si>
  <si>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</si>
  <si>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</si>
  <si>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</si>
  <si>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</si>
  <si>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</si>
  <si>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</si>
  <si>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</si>
  <si>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</si>
  <si>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</si>
  <si>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</si>
  <si>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</si>
  <si>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</si>
  <si>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</si>
  <si>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</si>
  <si>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</si>
  <si>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</si>
  <si>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</si>
  <si>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</si>
  <si>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</si>
  <si>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</si>
  <si>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</si>
  <si>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</si>
  <si>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</si>
  <si>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</si>
  <si>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</si>
  <si>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</si>
  <si>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</si>
  <si>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</si>
  <si>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</si>
  <si>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</si>
  <si>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</si>
  <si>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</si>
  <si>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</si>
  <si>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</si>
  <si>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</si>
  <si>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</si>
  <si>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</si>
  <si>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</si>
  <si>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</si>
  <si>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</si>
  <si>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</si>
  <si>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</si>
  <si>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</si>
  <si>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</si>
  <si>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</si>
  <si>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</si>
  <si>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</si>
  <si>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</si>
  <si>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</si>
  <si>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</si>
  <si>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</si>
  <si>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</si>
  <si>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</si>
  <si>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</si>
  <si>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</si>
  <si>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</si>
  <si>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</si>
  <si>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</si>
  <si>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</si>
  <si>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</si>
  <si>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</si>
  <si>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</si>
  <si>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</si>
  <si>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</si>
  <si>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</si>
  <si>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</si>
  <si>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</si>
  <si>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</si>
  <si>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</si>
  <si>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</si>
  <si>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</si>
  <si>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</si>
  <si>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</si>
  <si>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</si>
  <si>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</si>
  <si>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</si>
  <si>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</si>
  <si>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</si>
  <si>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</si>
  <si>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</si>
  <si>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</si>
  <si>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</si>
  <si>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</si>
  <si>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</si>
  <si>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</si>
  <si>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</si>
  <si>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</si>
  <si>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</si>
  <si>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</si>
  <si>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</si>
  <si>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</si>
  <si>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</si>
  <si>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</si>
  <si>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</si>
  <si>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</si>
  <si>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</si>
  <si>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</si>
  <si>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</si>
  <si>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</si>
  <si>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</si>
  <si>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</si>
  <si>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</si>
  <si>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</si>
  <si>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</si>
  <si>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</si>
  <si>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</si>
  <si>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</si>
  <si>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</si>
  <si>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</si>
  <si>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</si>
  <si>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</si>
  <si>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</si>
  <si>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</si>
  <si>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</si>
  <si>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</si>
  <si>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</si>
  <si>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</si>
  <si>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</si>
  <si>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</si>
  <si>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</si>
  <si>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</si>
  <si>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</si>
  <si>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</si>
  <si>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</si>
  <si>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</si>
  <si>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</si>
  <si>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</si>
  <si>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</si>
  <si>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</si>
  <si>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</si>
  <si>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</si>
  <si>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</si>
  <si>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</si>
  <si>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</si>
  <si>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</si>
  <si>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</si>
  <si>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</si>
  <si>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</si>
  <si>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</si>
  <si>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</si>
  <si>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</si>
  <si>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</si>
  <si>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</si>
  <si>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</si>
  <si>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</si>
  <si>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</si>
  <si>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</si>
  <si>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</si>
  <si>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</si>
  <si>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</si>
  <si>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</si>
  <si>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</si>
  <si>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</si>
  <si>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</si>
  <si>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</si>
  <si>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</si>
  <si>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</si>
  <si>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</si>
  <si>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</si>
  <si>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</si>
  <si>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</si>
  <si>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</si>
  <si>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</si>
  <si>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</si>
  <si>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</si>
  <si>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</si>
  <si>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</si>
  <si>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</si>
  <si>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</si>
  <si>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</si>
  <si>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</si>
  <si>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</si>
  <si>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</si>
  <si>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</si>
  <si>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</si>
  <si>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</si>
  <si>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</si>
  <si>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</si>
  <si>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</si>
  <si>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</si>
  <si>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</si>
  <si>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</si>
  <si>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</si>
  <si>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</si>
  <si>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</si>
  <si>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</si>
  <si>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</si>
  <si>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</si>
  <si>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</si>
  <si>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</si>
  <si>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</si>
  <si>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</si>
  <si>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</si>
  <si>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</si>
  <si>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</si>
  <si>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</si>
  <si>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</si>
  <si>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</si>
  <si>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</si>
  <si>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</si>
  <si>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</si>
  <si>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</si>
  <si>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</si>
  <si>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</si>
  <si>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</si>
  <si>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</si>
  <si>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</si>
  <si>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</si>
  <si>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</si>
  <si>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</si>
  <si>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</si>
  <si>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</si>
  <si>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</si>
  <si>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</si>
  <si>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</si>
  <si>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</si>
  <si>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</si>
  <si>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</si>
  <si>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</si>
  <si>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</si>
  <si>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</si>
  <si>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</si>
  <si>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</si>
  <si>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</si>
  <si>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</si>
  <si>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</si>
  <si>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</si>
  <si>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</si>
  <si>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</si>
  <si>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</si>
  <si>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</si>
  <si>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</si>
  <si>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</si>
  <si>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</si>
  <si>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</si>
  <si>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</si>
  <si>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</si>
  <si>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</si>
  <si>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</si>
  <si>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</si>
  <si>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</si>
  <si>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</si>
  <si>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</si>
  <si>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</si>
  <si>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</si>
  <si>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</si>
  <si>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</si>
  <si>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</si>
  <si>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</si>
  <si>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</si>
  <si>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</si>
  <si>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</si>
  <si>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</si>
  <si>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</si>
  <si>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</si>
  <si>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</si>
  <si>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</si>
  <si>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</si>
  <si>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</si>
  <si>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</si>
  <si>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</si>
  <si>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</si>
  <si>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</si>
  <si>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</si>
  <si>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</si>
  <si>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</si>
  <si>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</si>
  <si>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</si>
  <si>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</si>
  <si>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</si>
  <si>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</si>
  <si>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</si>
  <si>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</si>
  <si>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</si>
  <si>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</si>
  <si>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</si>
  <si>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</si>
  <si>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</si>
  <si>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</si>
  <si>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</si>
  <si>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</si>
  <si>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</si>
  <si>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</si>
  <si>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</si>
  <si>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</si>
  <si>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</si>
  <si>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</si>
  <si>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</si>
  <si>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</si>
  <si>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</si>
  <si>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</si>
  <si>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</si>
  <si>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</si>
  <si>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</si>
  <si>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</si>
  <si>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</si>
  <si>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</si>
  <si>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</si>
  <si>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</si>
  <si>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</si>
  <si>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</si>
  <si>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</si>
  <si>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</si>
  <si>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</si>
  <si>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</si>
  <si>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</si>
  <si>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</si>
  <si>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</si>
  <si>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</si>
  <si>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</si>
  <si>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</si>
  <si>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</si>
  <si>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</si>
  <si>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</si>
  <si>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</si>
  <si>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</si>
  <si>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</si>
  <si>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</si>
  <si>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</si>
  <si>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</si>
  <si>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</si>
  <si>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</si>
  <si>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</si>
  <si>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</si>
  <si>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</si>
  <si>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</si>
  <si>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</si>
  <si>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</si>
  <si>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</si>
  <si>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</si>
  <si>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</si>
  <si>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</si>
  <si>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</si>
  <si>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</si>
  <si>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</si>
  <si>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</si>
  <si>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</si>
  <si>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</si>
  <si>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</si>
  <si>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</si>
  <si>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</si>
  <si>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</si>
  <si>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</si>
  <si>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</si>
  <si>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</si>
  <si>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</si>
  <si>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</si>
  <si>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</si>
  <si>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</si>
  <si>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</si>
  <si>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</si>
  <si>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</si>
  <si>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</si>
  <si>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</si>
  <si>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</si>
  <si>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</si>
  <si>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</si>
  <si>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</si>
  <si>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</si>
  <si>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</si>
  <si>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</si>
  <si>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</si>
  <si>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</si>
  <si>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</si>
  <si>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</si>
  <si>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</si>
  <si>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</si>
  <si>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</si>
  <si>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</si>
  <si>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</si>
  <si>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</si>
  <si>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</si>
  <si>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</si>
  <si>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</si>
  <si>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</si>
  <si>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</si>
  <si>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</si>
  <si>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</si>
  <si>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</si>
  <si>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</si>
  <si>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</si>
  <si>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</si>
  <si>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</si>
  <si>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</si>
  <si>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</si>
  <si>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</si>
  <si>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</si>
  <si>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</si>
  <si>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</si>
  <si>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</si>
  <si>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</si>
  <si>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</si>
  <si>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</si>
  <si>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</si>
  <si>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</si>
  <si>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</si>
  <si>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</si>
  <si>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</si>
  <si>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</si>
  <si>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</si>
  <si>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</si>
  <si>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</si>
  <si>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</si>
  <si>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</si>
  <si>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</si>
  <si>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</si>
  <si>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</si>
  <si>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</si>
  <si>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</si>
  <si>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</si>
  <si>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</si>
  <si>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</si>
  <si>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</si>
  <si>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</si>
  <si>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</si>
  <si>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</si>
  <si>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</si>
  <si>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</si>
  <si>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</si>
  <si>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</si>
  <si>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</si>
  <si>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</si>
  <si>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</si>
  <si>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</si>
  <si>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</si>
  <si>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</si>
  <si>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</si>
  <si>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</si>
  <si>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</si>
  <si>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</si>
  <si>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</si>
  <si>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</si>
  <si>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</si>
  <si>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</si>
  <si>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</si>
  <si>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</si>
  <si>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</si>
  <si>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</si>
  <si>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</si>
  <si>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</si>
  <si>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</si>
  <si>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</si>
  <si>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</si>
  <si>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</si>
  <si>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</si>
  <si>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</si>
  <si>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</si>
  <si>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</si>
  <si>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</si>
  <si>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</si>
  <si>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</si>
  <si>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</si>
  <si>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</si>
  <si>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</si>
  <si>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</si>
  <si>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</si>
  <si>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</si>
  <si>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</si>
  <si>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</si>
  <si>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</si>
  <si>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</si>
  <si>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</si>
  <si>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</si>
  <si>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</si>
  <si>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</si>
  <si>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</si>
  <si>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</si>
  <si>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</si>
  <si>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</si>
  <si>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</si>
  <si>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</si>
  <si>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</si>
  <si>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</si>
  <si>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</si>
  <si>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</si>
  <si>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</si>
  <si>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</si>
  <si>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</si>
  <si>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</si>
  <si>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</si>
  <si>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</si>
  <si>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</si>
  <si>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</si>
  <si>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</si>
  <si>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</si>
  <si>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</si>
  <si>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</si>
  <si>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</si>
  <si>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</si>
  <si>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</si>
  <si>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</si>
  <si>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</si>
  <si>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</si>
  <si>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</si>
  <si>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</si>
  <si>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</si>
  <si>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</si>
  <si>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</si>
  <si>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</si>
  <si>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</si>
  <si>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</si>
  <si>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</si>
  <si>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</si>
  <si>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</si>
  <si>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</si>
  <si>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</si>
  <si>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</si>
  <si>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</si>
  <si>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</si>
  <si>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</si>
  <si>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</si>
  <si>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</si>
  <si>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</si>
  <si>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</si>
  <si>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</si>
  <si>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</si>
  <si>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</si>
  <si>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</si>
  <si>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</si>
  <si>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</si>
  <si>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</si>
  <si>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</si>
  <si>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</si>
  <si>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</si>
  <si>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</si>
  <si>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</si>
  <si>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</si>
  <si>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</si>
  <si>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</si>
  <si>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</si>
  <si>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</si>
  <si>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</si>
  <si>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</si>
  <si>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</si>
  <si>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</si>
  <si>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</si>
  <si>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</si>
  <si>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</si>
  <si>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</si>
  <si>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</si>
  <si>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</si>
  <si>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</si>
  <si>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</si>
  <si>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</si>
  <si>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</si>
  <si>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</si>
  <si>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</si>
  <si>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</si>
  <si>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</si>
  <si>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</si>
  <si>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</si>
  <si>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</si>
  <si>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</si>
  <si>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</si>
  <si>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</si>
  <si>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</si>
  <si>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</si>
  <si>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</si>
  <si>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</si>
  <si>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</si>
  <si>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</si>
  <si>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</si>
  <si>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</si>
  <si>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</si>
  <si>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</si>
  <si>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</si>
  <si>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</si>
  <si>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</si>
  <si>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</si>
  <si>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</si>
  <si>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</si>
  <si>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</si>
  <si>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</si>
  <si>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</si>
  <si>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</si>
  <si>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</si>
  <si>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</si>
  <si>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</si>
  <si>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</si>
  <si>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</si>
  <si>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</si>
  <si>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</si>
  <si>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</si>
  <si>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</si>
  <si>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</si>
  <si>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</si>
  <si>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</si>
  <si>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</si>
  <si>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</si>
  <si>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</si>
  <si>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</si>
  <si>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</si>
  <si>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</si>
  <si>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</si>
  <si>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</si>
  <si>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</si>
  <si>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</si>
  <si>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</si>
  <si>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</si>
  <si>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</si>
  <si>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</si>
  <si>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</si>
  <si>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</si>
  <si>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</si>
  <si>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</si>
  <si>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</si>
  <si>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</si>
  <si>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</si>
  <si>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</si>
  <si>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</si>
  <si>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</si>
  <si>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</si>
  <si>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</si>
  <si>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</si>
  <si>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</si>
  <si>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</si>
  <si>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</si>
  <si>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</si>
  <si>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</si>
  <si>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</si>
  <si>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</si>
  <si>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</si>
  <si>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</si>
  <si>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</si>
  <si>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</si>
  <si>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</si>
  <si>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</si>
  <si>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</si>
  <si>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</si>
  <si>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</si>
  <si>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</si>
  <si>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</si>
  <si>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</si>
  <si>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</si>
  <si>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</si>
  <si>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</si>
  <si>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</si>
  <si>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</si>
  <si>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</si>
  <si>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</si>
  <si>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</si>
  <si>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</si>
  <si>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</si>
  <si>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</si>
  <si>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</si>
  <si>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</si>
  <si>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</si>
  <si>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</si>
  <si>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</si>
  <si>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</si>
  <si>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</si>
  <si>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</si>
  <si>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</si>
  <si>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</si>
  <si>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</si>
  <si>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</si>
  <si>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</si>
  <si>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</si>
  <si>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</si>
  <si>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</si>
  <si>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</si>
  <si>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</si>
  <si>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</si>
  <si>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</si>
  <si>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</si>
  <si>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</si>
  <si>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</si>
  <si>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</si>
  <si>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</si>
  <si>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</si>
  <si>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</si>
  <si>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</si>
  <si>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</si>
  <si>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</si>
  <si>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</si>
  <si>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</si>
  <si>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</si>
  <si>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</si>
  <si>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</si>
  <si>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</si>
  <si>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</si>
  <si>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</si>
  <si>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</si>
  <si>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</si>
  <si>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</si>
  <si>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</si>
  <si>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</si>
  <si>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</si>
  <si>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</si>
  <si>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</si>
  <si>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</si>
  <si>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</si>
  <si>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</si>
  <si>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</si>
  <si>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</si>
  <si>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</si>
  <si>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</si>
  <si>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</si>
  <si>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</si>
  <si>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</si>
  <si>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</si>
  <si>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</si>
  <si>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</si>
  <si>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</si>
  <si>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</si>
  <si>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</si>
  <si>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</si>
  <si>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</si>
  <si>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</si>
  <si>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</si>
  <si>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</si>
  <si>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</si>
  <si>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</si>
  <si>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</si>
  <si>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</si>
  <si>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</si>
  <si>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</si>
  <si>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</si>
  <si>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</si>
  <si>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</si>
  <si>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</si>
  <si>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</si>
  <si>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</si>
  <si>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</si>
  <si>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</si>
  <si>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</si>
  <si>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</si>
  <si>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</si>
  <si>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</si>
  <si>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</si>
  <si>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</si>
  <si>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</si>
  <si>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</si>
  <si>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</si>
  <si>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</si>
  <si>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</si>
  <si>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</si>
  <si>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</si>
  <si>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</si>
  <si>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</si>
  <si>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</si>
  <si>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</si>
  <si>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</si>
  <si>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</si>
  <si>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</si>
  <si>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</si>
  <si>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</si>
  <si>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</si>
  <si>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</si>
  <si>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</si>
  <si>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</si>
  <si>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</si>
  <si>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</si>
  <si>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</si>
  <si>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</si>
  <si>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</si>
  <si>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</si>
  <si>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</si>
  <si>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</si>
  <si>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</si>
  <si>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</si>
  <si>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</si>
  <si>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</si>
  <si>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</si>
  <si>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</si>
  <si>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</si>
  <si>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</si>
  <si>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</si>
  <si>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</si>
  <si>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</si>
  <si>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</si>
  <si>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</si>
  <si>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</si>
  <si>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</si>
  <si>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</si>
  <si>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</si>
  <si>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</si>
  <si>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</si>
  <si>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</si>
  <si>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</si>
  <si>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</si>
  <si>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</si>
  <si>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</si>
  <si>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</si>
  <si>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</si>
  <si>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</si>
  <si>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</si>
  <si>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</si>
  <si>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</si>
  <si>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</si>
  <si>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</si>
  <si>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</si>
  <si>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</si>
  <si>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</si>
  <si>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</si>
  <si>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</si>
  <si>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</si>
  <si>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</si>
  <si>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</si>
  <si>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</si>
  <si>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</si>
  <si>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</si>
  <si>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</si>
  <si>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</si>
  <si>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</si>
  <si>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</si>
  <si>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</si>
  <si>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</si>
  <si>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</si>
  <si>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</si>
  <si>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</si>
  <si>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</si>
  <si>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</si>
  <si>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</si>
  <si>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</si>
  <si>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</si>
  <si>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</si>
  <si>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</si>
  <si>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</si>
  <si>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</si>
  <si>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</si>
  <si>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</si>
  <si>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</si>
  <si>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</si>
  <si>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</si>
  <si>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</si>
  <si>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</si>
  <si>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</si>
  <si>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</si>
  <si>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</si>
  <si>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</si>
  <si>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</si>
  <si>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</si>
  <si>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</si>
  <si>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</si>
  <si>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</si>
  <si>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</si>
  <si>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</si>
  <si>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</si>
  <si>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</si>
  <si>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</si>
  <si>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</si>
  <si>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</si>
  <si>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</si>
  <si>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</si>
  <si>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</si>
  <si>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</si>
  <si>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</si>
  <si>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</si>
  <si>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</si>
  <si>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</si>
  <si>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</si>
  <si>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</si>
  <si>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</si>
  <si>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</si>
  <si>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</si>
  <si>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</si>
  <si>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</si>
  <si>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</si>
  <si>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</si>
  <si>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</si>
  <si>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</si>
  <si>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</si>
  <si>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</si>
  <si>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</si>
  <si>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</si>
  <si>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</si>
  <si>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</si>
  <si>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</si>
  <si>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</si>
  <si>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</si>
  <si>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</si>
  <si>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</si>
  <si>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</si>
  <si>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</si>
  <si>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</si>
  <si>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</si>
  <si>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</si>
  <si>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</si>
  <si>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</si>
  <si>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</si>
  <si>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</si>
  <si>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</si>
  <si>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</si>
  <si>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</si>
  <si>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</si>
  <si>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</si>
  <si>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</si>
  <si>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</si>
  <si>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</si>
  <si>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</si>
  <si>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</si>
  <si>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</si>
  <si>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</si>
  <si>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</si>
  <si>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</si>
  <si>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</si>
  <si>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</si>
  <si>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</si>
  <si>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</si>
  <si>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</si>
  <si>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</si>
  <si>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</si>
  <si>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</si>
  <si>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</si>
  <si>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</si>
  <si>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</si>
  <si>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</si>
  <si>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</si>
  <si>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</si>
  <si>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</si>
  <si>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</si>
  <si>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</si>
  <si>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</si>
  <si>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</si>
  <si>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</si>
  <si>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</si>
  <si>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</si>
  <si>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</si>
  <si>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</si>
  <si>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</si>
  <si>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</si>
  <si>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</si>
  <si>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</si>
  <si>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</si>
  <si>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</si>
  <si>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</si>
  <si>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</si>
  <si>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</si>
  <si>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</si>
  <si>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</si>
  <si>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</si>
  <si>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</si>
  <si>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</si>
  <si>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</si>
  <si>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</si>
  <si>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</si>
  <si>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</si>
  <si>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</si>
  <si>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</si>
  <si>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</si>
  <si>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</si>
  <si>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</si>
  <si>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</si>
  <si>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</si>
  <si>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</si>
  <si>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</si>
  <si>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</si>
  <si>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</si>
  <si>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</si>
  <si>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</si>
  <si>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</si>
  <si>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</si>
  <si>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</si>
  <si>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</si>
  <si>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</si>
  <si>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</si>
  <si>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</si>
  <si>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</si>
  <si>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</si>
  <si>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</si>
  <si>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</si>
  <si>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</si>
  <si>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</si>
  <si>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</si>
  <si>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</si>
  <si>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</si>
  <si>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</si>
  <si>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</si>
  <si>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</si>
  <si>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</si>
  <si>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</si>
  <si>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</si>
  <si>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</si>
  <si>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</si>
  <si>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</si>
  <si>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</si>
  <si>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</si>
  <si>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</si>
  <si>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</si>
  <si>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</si>
  <si>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</si>
  <si>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</si>
  <si>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</si>
  <si>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</si>
  <si>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</si>
  <si>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</si>
  <si>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</si>
  <si>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</si>
  <si>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</si>
  <si>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</si>
  <si>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</si>
  <si>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</si>
  <si>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</si>
  <si>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</si>
  <si>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</si>
  <si>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</si>
  <si>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</si>
  <si>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</si>
  <si>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</si>
  <si>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</si>
  <si>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</si>
  <si>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</si>
  <si>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</si>
  <si>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</si>
  <si>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</si>
  <si>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</si>
  <si>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</si>
  <si>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</si>
  <si>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</si>
  <si>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</si>
  <si>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</si>
  <si>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</si>
  <si>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</si>
  <si>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</si>
  <si>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</si>
  <si>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</si>
  <si>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</si>
  <si>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</si>
  <si>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</si>
  <si>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</si>
  <si>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</si>
  <si>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</si>
  <si>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</si>
  <si>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</si>
  <si>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</si>
  <si>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</si>
  <si>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</si>
  <si>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</si>
  <si>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</si>
  <si>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</si>
  <si>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</si>
  <si>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</si>
  <si>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</si>
  <si>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</si>
  <si>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</si>
  <si>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</si>
  <si>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</si>
  <si>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</si>
  <si>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</si>
  <si>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</si>
  <si>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</si>
  <si>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</si>
  <si>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</si>
  <si>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</si>
  <si>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</si>
  <si>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</si>
  <si>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</si>
  <si>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</si>
  <si>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</si>
  <si>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</si>
  <si>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</si>
  <si>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</si>
  <si>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</si>
  <si>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</si>
  <si>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</si>
  <si>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</si>
  <si>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</si>
  <si>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</si>
  <si>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</si>
  <si>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</si>
  <si>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</si>
  <si>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</si>
  <si>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</si>
  <si>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</si>
  <si>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</si>
  <si>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</si>
  <si>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</si>
  <si>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</si>
  <si>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</si>
  <si>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</si>
  <si>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</si>
  <si>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</si>
  <si>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</si>
  <si>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</si>
  <si>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</si>
  <si>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</si>
  <si>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</si>
  <si>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</si>
  <si>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</si>
  <si>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</si>
  <si>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</si>
  <si>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</si>
  <si>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</si>
  <si>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</si>
  <si>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</si>
  <si>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</si>
  <si>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</si>
  <si>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</si>
  <si>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</si>
  <si>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</si>
  <si>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</si>
  <si>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</si>
  <si>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</si>
  <si>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</si>
  <si>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</si>
  <si>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</si>
  <si>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</si>
  <si>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</si>
  <si>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</si>
  <si>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</si>
  <si>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</si>
  <si>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</si>
  <si>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</si>
  <si>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</si>
  <si>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</si>
  <si>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</si>
  <si>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</si>
  <si>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</si>
  <si>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</si>
  <si>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</si>
  <si>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</si>
  <si>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</si>
  <si>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</si>
  <si>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</si>
  <si>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</si>
  <si>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</si>
  <si>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</si>
  <si>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</si>
  <si>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</si>
  <si>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</si>
  <si>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</si>
  <si>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</si>
  <si>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</si>
  <si>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</si>
  <si>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</si>
  <si>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</si>
  <si>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</si>
  <si>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</si>
  <si>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</si>
  <si>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</si>
  <si>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</si>
  <si>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</si>
  <si>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</si>
  <si>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</si>
  <si>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</si>
  <si>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</si>
  <si>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</si>
  <si>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</si>
  <si>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</si>
  <si>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</si>
  <si>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</si>
  <si>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</si>
  <si>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</si>
  <si>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</si>
  <si>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</si>
  <si>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</si>
  <si>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</si>
  <si>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</si>
  <si>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</si>
  <si>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</si>
  <si>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</si>
  <si>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</si>
  <si>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</si>
  <si>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</si>
  <si>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</si>
  <si>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</si>
  <si>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</si>
  <si>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</si>
  <si>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</si>
  <si>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</si>
  <si>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</si>
  <si>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</si>
  <si>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</si>
  <si>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</si>
  <si>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</si>
  <si>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</si>
  <si>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</si>
  <si>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</si>
  <si>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</si>
  <si>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</si>
  <si>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</si>
  <si>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</si>
  <si>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</si>
  <si>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</si>
  <si>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</si>
  <si>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</si>
  <si>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</si>
  <si>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</si>
  <si>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</si>
  <si>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</si>
  <si>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</si>
  <si>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</si>
  <si>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</si>
  <si>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</si>
  <si>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</si>
  <si>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</si>
  <si>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</si>
  <si>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</si>
  <si>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</si>
  <si>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</si>
  <si>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</si>
  <si>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</si>
  <si>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</si>
  <si>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</si>
  <si>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</si>
  <si>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</si>
  <si>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</si>
  <si>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</si>
  <si>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</si>
  <si>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</si>
  <si>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</si>
  <si>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</si>
  <si>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</si>
  <si>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</si>
  <si>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</si>
  <si>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</si>
  <si>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</si>
  <si>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</si>
  <si>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</si>
  <si>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</si>
  <si>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</si>
  <si>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</si>
  <si>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</si>
  <si>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</si>
  <si>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</si>
  <si>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</si>
  <si>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</si>
  <si>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</si>
  <si>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</si>
  <si>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</si>
  <si>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</si>
  <si>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</si>
  <si>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</si>
  <si>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</si>
  <si>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</si>
  <si>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</si>
  <si>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</si>
  <si>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</si>
  <si>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</si>
  <si>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</si>
  <si>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</si>
  <si>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</si>
  <si>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</si>
  <si>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</si>
  <si>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</si>
  <si>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</si>
  <si>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</si>
  <si>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</si>
  <si>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</si>
  <si>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</si>
  <si>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</si>
  <si>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</si>
  <si>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</si>
  <si>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</si>
  <si>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</si>
  <si>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</si>
  <si>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</si>
  <si>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</si>
  <si>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</si>
  <si>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</si>
  <si>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</si>
  <si>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</si>
  <si>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</si>
  <si>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</si>
  <si>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</si>
  <si>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</si>
  <si>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</si>
  <si>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</si>
  <si>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</si>
  <si>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</si>
  <si>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</si>
  <si>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</si>
  <si>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</si>
  <si>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</si>
  <si>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</si>
  <si>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</si>
  <si>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</si>
  <si>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</si>
  <si>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</si>
  <si>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</si>
  <si>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</si>
  <si>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</si>
  <si>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</si>
  <si>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</si>
  <si>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</si>
  <si>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</si>
  <si>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</si>
  <si>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</si>
  <si>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</si>
  <si>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</si>
  <si>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</si>
  <si>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</si>
  <si>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</si>
  <si>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</si>
  <si>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</si>
  <si>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</si>
  <si>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</si>
  <si>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</si>
  <si>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</si>
  <si>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</si>
  <si>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</si>
  <si>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</si>
  <si>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</si>
  <si>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</si>
  <si>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</si>
  <si>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</si>
  <si>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</si>
  <si>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</si>
  <si>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</si>
  <si>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</si>
  <si>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</si>
  <si>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</si>
  <si>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</si>
  <si>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</si>
  <si>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</si>
  <si>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</si>
  <si>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</si>
  <si>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</si>
  <si>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</si>
  <si>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</si>
  <si>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</si>
  <si>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</si>
  <si>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</si>
  <si>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</si>
  <si>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</si>
  <si>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</si>
  <si>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</si>
  <si>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</si>
  <si>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</si>
  <si>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</si>
  <si>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</si>
  <si>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</si>
  <si>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</si>
  <si>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</si>
  <si>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</si>
  <si>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</si>
  <si>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</si>
  <si>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</si>
  <si>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</si>
  <si>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</si>
  <si>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</si>
  <si>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</si>
  <si>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</si>
  <si>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</si>
  <si>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</si>
  <si>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</si>
  <si>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</si>
  <si>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</si>
  <si>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</si>
  <si>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</si>
  <si>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</si>
  <si>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</si>
  <si>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</si>
  <si>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</si>
  <si>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</si>
  <si>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</si>
  <si>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</si>
  <si>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</si>
  <si>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</si>
  <si>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</si>
  <si>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</si>
  <si>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</si>
  <si>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</si>
  <si>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</si>
  <si>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</si>
  <si>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</si>
  <si>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</si>
  <si>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</si>
  <si>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</si>
  <si>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</si>
  <si>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</si>
  <si>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</si>
  <si>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</si>
  <si>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</si>
  <si>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</si>
  <si>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</si>
  <si>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</si>
  <si>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</si>
  <si>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</si>
  <si>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</si>
  <si>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</si>
  <si>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</si>
  <si>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</si>
  <si>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</si>
  <si>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</si>
  <si>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</si>
  <si>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</si>
  <si>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</si>
  <si>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</si>
  <si>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</si>
  <si>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</si>
  <si>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</si>
  <si>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</si>
  <si>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</si>
  <si>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</si>
  <si>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</si>
  <si>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</si>
  <si>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</si>
  <si>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</si>
  <si>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</si>
  <si>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</si>
  <si>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</si>
  <si>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</si>
  <si>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</si>
  <si>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</si>
  <si>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</si>
  <si>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</si>
  <si>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</si>
  <si>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</si>
  <si>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</si>
  <si>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</si>
  <si>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</si>
  <si>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</si>
  <si>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</si>
  <si>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</si>
  <si>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</si>
  <si>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</si>
  <si>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</si>
  <si>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</si>
  <si>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</si>
  <si>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</si>
  <si>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</si>
  <si>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</si>
  <si>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</si>
  <si>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</si>
  <si>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</si>
  <si>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</si>
  <si>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</si>
  <si>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</si>
  <si>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</si>
  <si>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</si>
  <si>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</si>
  <si>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</si>
  <si>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</si>
  <si>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</si>
  <si>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</si>
  <si>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</si>
  <si>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</si>
  <si>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</si>
  <si>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</si>
  <si>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</si>
  <si>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</si>
  <si>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</si>
  <si>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</si>
  <si>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</si>
  <si>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</si>
  <si>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</si>
  <si>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</si>
  <si>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</si>
  <si>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</si>
  <si>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</si>
  <si>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</si>
  <si>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</si>
  <si>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</si>
  <si>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</si>
  <si>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</si>
  <si>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</si>
  <si>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</si>
  <si>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</si>
  <si>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</si>
  <si>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</si>
  <si>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</si>
  <si>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</si>
  <si>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</si>
  <si>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</si>
  <si>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</si>
  <si>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</si>
  <si>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</si>
  <si>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</si>
  <si>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</si>
  <si>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</si>
  <si>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</si>
  <si>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</si>
  <si>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</si>
  <si>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</si>
  <si>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</si>
  <si>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</si>
  <si>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</si>
  <si>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</si>
  <si>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</si>
  <si>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</si>
  <si>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</si>
  <si>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</si>
  <si>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</si>
  <si>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</si>
  <si>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</si>
  <si>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</si>
  <si>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</si>
  <si>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</si>
  <si>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</si>
  <si>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</si>
  <si>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</si>
  <si>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</si>
  <si>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</si>
  <si>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</si>
  <si>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</si>
  <si>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</si>
  <si>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</si>
  <si>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</si>
  <si>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</si>
  <si>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</si>
  <si>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</si>
  <si>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</si>
  <si>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</si>
  <si>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</si>
  <si>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</si>
  <si>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</si>
  <si>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</si>
  <si>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</si>
  <si>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</si>
  <si>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</si>
  <si>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</si>
  <si>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</si>
  <si>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</si>
  <si>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</si>
  <si>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</si>
  <si>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</si>
  <si>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</si>
  <si>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</si>
  <si>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</si>
  <si>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</si>
  <si>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</si>
  <si>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</si>
  <si>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</si>
  <si>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</si>
  <si>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</si>
  <si>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</si>
  <si>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</si>
  <si>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</si>
  <si>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</si>
  <si>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</si>
  <si>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</si>
  <si>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</si>
  <si>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</si>
  <si>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</si>
  <si>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</si>
  <si>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</si>
  <si>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</si>
  <si>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</si>
  <si>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</si>
  <si>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</si>
  <si>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</si>
  <si>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</si>
  <si>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</si>
  <si>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</si>
  <si>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</si>
  <si>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</si>
  <si>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</si>
  <si>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</si>
  <si>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</si>
  <si>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</si>
  <si>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</si>
  <si>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</si>
  <si>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</si>
  <si>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</si>
  <si>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</si>
  <si>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</si>
  <si>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</si>
  <si>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</si>
  <si>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</si>
  <si>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</si>
  <si>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</si>
  <si>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</si>
  <si>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</si>
  <si>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</si>
  <si>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</si>
  <si>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</si>
  <si>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</si>
  <si>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</si>
  <si>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</si>
  <si>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</si>
  <si>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</si>
  <si>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</si>
  <si>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</si>
  <si>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</si>
  <si>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</si>
  <si>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</si>
  <si>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</si>
  <si>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</si>
  <si>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</si>
  <si>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</si>
  <si>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</si>
  <si>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</si>
  <si>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</si>
  <si>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</si>
  <si>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</si>
  <si>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</si>
  <si>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</si>
  <si>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</si>
  <si>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</si>
  <si>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</si>
  <si>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</si>
  <si>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</si>
  <si>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</si>
  <si>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</si>
  <si>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</si>
  <si>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</si>
  <si>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</si>
  <si>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</si>
  <si>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</si>
  <si>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</si>
  <si>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</si>
  <si>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</si>
  <si>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</si>
  <si>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</si>
  <si>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</si>
  <si>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</si>
  <si>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</si>
  <si>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</si>
  <si>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</si>
  <si>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</si>
  <si>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</si>
  <si>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</si>
  <si>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</si>
  <si>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</si>
  <si>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</si>
  <si>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</si>
  <si>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</si>
  <si>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</si>
  <si>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</si>
  <si>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</si>
  <si>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</si>
  <si>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</si>
  <si>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</si>
  <si>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</si>
  <si>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</si>
  <si>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</si>
  <si>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</si>
  <si>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</si>
  <si>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</si>
  <si>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</si>
  <si>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</si>
  <si>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</si>
  <si>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</si>
  <si>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</si>
  <si>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</si>
  <si>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</si>
  <si>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</si>
  <si>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</si>
  <si>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</si>
  <si>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</si>
  <si>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</si>
  <si>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</si>
  <si>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</si>
  <si>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</si>
  <si>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</si>
  <si>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</si>
  <si>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</si>
  <si>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</si>
  <si>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</si>
  <si>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</si>
  <si>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</si>
  <si>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</si>
  <si>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</si>
  <si>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</si>
  <si>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</si>
  <si>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</si>
  <si>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</si>
  <si>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</si>
  <si>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</si>
  <si>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</si>
  <si>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</si>
  <si>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</si>
  <si>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</si>
  <si>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</si>
  <si>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</si>
  <si>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</si>
  <si>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</si>
  <si>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</si>
  <si>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</si>
  <si>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</si>
  <si>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</si>
  <si>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</si>
  <si>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</si>
  <si>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</si>
  <si>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</si>
  <si>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</si>
  <si>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</si>
  <si>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</si>
  <si>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</si>
  <si>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</si>
  <si>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</si>
  <si>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</si>
  <si>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</si>
  <si>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</si>
  <si>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</si>
  <si>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</si>
  <si>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</si>
  <si>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</si>
  <si>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</si>
  <si>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</si>
  <si>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</si>
  <si>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</si>
  <si>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</si>
  <si>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</si>
  <si>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</si>
  <si>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</si>
  <si>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</si>
  <si>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</si>
  <si>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</si>
  <si>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</si>
  <si>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</si>
  <si>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</si>
  <si>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</si>
  <si>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</si>
  <si>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</si>
  <si>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</si>
  <si>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</si>
  <si>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</si>
  <si>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</si>
  <si>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</si>
  <si>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</si>
  <si>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</si>
  <si>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</si>
  <si>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</si>
  <si>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</si>
  <si>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</si>
  <si>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</si>
  <si>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</si>
  <si>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</si>
  <si>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</si>
  <si>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</si>
  <si>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</si>
  <si>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</si>
  <si>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</si>
  <si>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</si>
  <si>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</si>
  <si>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</si>
  <si>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</si>
  <si>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</si>
  <si>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</si>
  <si>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</si>
  <si>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</si>
  <si>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</si>
  <si>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</si>
  <si>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</si>
  <si>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</si>
  <si>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</si>
  <si>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</si>
  <si>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</si>
  <si>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</si>
  <si>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</si>
  <si>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</si>
  <si>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</si>
  <si>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</si>
  <si>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</si>
  <si>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</si>
  <si>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</si>
  <si>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</si>
  <si>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</si>
  <si>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</si>
  <si>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</si>
  <si>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</si>
  <si>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</si>
  <si>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</si>
  <si>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</si>
  <si>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</si>
  <si>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</si>
  <si>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</si>
  <si>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</si>
  <si>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</si>
  <si>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</si>
  <si>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</si>
  <si>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</si>
  <si>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</si>
  <si>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</si>
  <si>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</si>
  <si>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</si>
  <si>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</si>
  <si>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</si>
  <si>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</si>
  <si>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</si>
  <si>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</si>
  <si>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</si>
  <si>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</si>
  <si>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</si>
  <si>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</si>
  <si>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</si>
  <si>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</si>
  <si>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</si>
  <si>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</si>
  <si>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</si>
  <si>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</si>
  <si>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</si>
  <si>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</si>
  <si>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</si>
  <si>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</si>
  <si>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</si>
  <si>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</si>
  <si>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</si>
  <si>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</si>
  <si>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</si>
  <si>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</si>
  <si>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</si>
  <si>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</si>
  <si>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</si>
  <si>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</si>
  <si>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</si>
  <si>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</si>
  <si>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</si>
  <si>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</si>
  <si>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</si>
  <si>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</si>
  <si>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</si>
  <si>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</si>
  <si>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</si>
  <si>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</si>
  <si>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</si>
  <si>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</si>
  <si>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</si>
  <si>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</si>
  <si>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</si>
  <si>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</si>
  <si>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</si>
  <si>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</si>
  <si>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</si>
  <si>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</si>
  <si>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</si>
  <si>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</si>
  <si>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</si>
  <si>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</si>
  <si>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</si>
  <si>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</si>
  <si>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</si>
  <si>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</si>
  <si>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</si>
  <si>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</si>
  <si>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</si>
  <si>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</si>
  <si>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</si>
  <si>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</si>
  <si>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</si>
  <si>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</si>
  <si>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</si>
  <si>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</si>
  <si>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</si>
  <si>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</si>
  <si>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</si>
  <si>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</si>
  <si>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</si>
  <si>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</si>
  <si>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</si>
  <si>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</si>
  <si>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</si>
  <si>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</si>
  <si>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</si>
  <si>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</si>
  <si>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</si>
  <si>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</si>
  <si>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</si>
  <si>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</si>
  <si>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</si>
  <si>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</si>
  <si>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</si>
  <si>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</si>
  <si>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</si>
  <si>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</si>
  <si>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</si>
  <si>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</si>
  <si>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</si>
  <si>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</si>
  <si>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</si>
  <si>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</si>
  <si>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</si>
  <si>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</si>
  <si>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</si>
  <si>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</si>
  <si>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</si>
  <si>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</si>
  <si>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</si>
  <si>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</si>
  <si>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</si>
  <si>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</si>
  <si>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</si>
  <si>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</si>
  <si>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</si>
  <si>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</si>
  <si>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</si>
  <si>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</si>
  <si>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</si>
  <si>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</si>
  <si>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</si>
  <si>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</si>
  <si>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</si>
  <si>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</si>
  <si>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</si>
  <si>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</si>
  <si>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</si>
  <si>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</si>
  <si>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</si>
  <si>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</si>
  <si>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</si>
  <si>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</si>
  <si>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</si>
  <si>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</si>
  <si>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</si>
  <si>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</si>
  <si>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</si>
  <si>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</si>
  <si>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</si>
  <si>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</si>
  <si>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</si>
  <si>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</si>
  <si>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</si>
  <si>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</si>
  <si>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</si>
  <si>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</si>
  <si>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</si>
  <si>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</si>
  <si>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</si>
  <si>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</si>
  <si>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</si>
  <si>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</si>
  <si>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</si>
  <si>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</si>
  <si>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</si>
  <si>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</si>
  <si>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</si>
  <si>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</si>
  <si>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</si>
  <si>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</si>
  <si>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</si>
  <si>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</si>
  <si>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</si>
  <si>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</si>
  <si>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</si>
  <si>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</si>
  <si>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</si>
  <si>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</si>
  <si>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</si>
  <si>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</si>
  <si>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</si>
  <si>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</si>
  <si>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</si>
  <si>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</si>
  <si>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</si>
  <si>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</si>
  <si>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</si>
  <si>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</si>
  <si>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</si>
  <si>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</si>
  <si>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</si>
  <si>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</si>
  <si>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</si>
  <si>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</si>
  <si>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</si>
  <si>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</si>
  <si>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</si>
  <si>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</si>
  <si>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</si>
  <si>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</si>
  <si>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</si>
  <si>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</si>
  <si>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</si>
  <si>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</si>
  <si>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</si>
  <si>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</si>
  <si>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</si>
  <si>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</si>
  <si>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</si>
  <si>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</si>
  <si>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</si>
  <si>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</si>
  <si>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</si>
  <si>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</si>
  <si>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</si>
  <si>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</si>
  <si>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</si>
  <si>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</si>
  <si>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</si>
  <si>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</si>
  <si>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</si>
  <si>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</si>
  <si>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</si>
  <si>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</si>
  <si>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</si>
  <si>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</si>
  <si>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</si>
  <si>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</si>
  <si>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</si>
  <si>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</si>
  <si>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</si>
  <si>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</si>
  <si>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</si>
  <si>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</si>
  <si>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</si>
  <si>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</si>
  <si>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</si>
  <si>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</si>
  <si>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</si>
  <si>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</si>
  <si>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</si>
  <si>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</si>
  <si>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</si>
  <si>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</si>
  <si>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</si>
  <si>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</si>
  <si>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</si>
  <si>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</si>
  <si>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</si>
  <si>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</si>
  <si>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</si>
  <si>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</si>
  <si>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</si>
  <si>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</si>
  <si>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</si>
  <si>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</si>
  <si>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</si>
  <si>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</si>
  <si>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</si>
  <si>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</si>
  <si>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</si>
  <si>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</si>
  <si>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</si>
  <si>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</si>
  <si>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</si>
  <si>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</si>
  <si>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</si>
  <si>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</si>
  <si>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</si>
  <si>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</si>
  <si>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</si>
  <si>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</si>
  <si>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</si>
  <si>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</si>
  <si>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</si>
  <si>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</si>
  <si>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</si>
  <si>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</si>
  <si>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</si>
  <si>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</si>
  <si>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</si>
  <si>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</si>
  <si>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</si>
  <si>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</si>
  <si>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</si>
  <si>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</si>
  <si>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</si>
  <si>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</si>
  <si>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</si>
  <si>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</si>
  <si>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</si>
  <si>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</si>
  <si>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</si>
  <si>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</si>
  <si>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</si>
  <si>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</si>
  <si>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</si>
  <si>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</si>
  <si>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</si>
  <si>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</si>
  <si>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</si>
  <si>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</si>
  <si>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</si>
  <si>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</si>
  <si>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</si>
  <si>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</si>
  <si>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</si>
  <si>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</si>
  <si>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</si>
  <si>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</si>
  <si>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</si>
  <si>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</si>
  <si>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</si>
  <si>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</si>
  <si>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</si>
  <si>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</si>
  <si>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</si>
  <si>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</si>
  <si>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</si>
  <si>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</si>
  <si>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</si>
  <si>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</si>
  <si>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</si>
  <si>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</si>
  <si>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</si>
  <si>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</si>
  <si>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</si>
  <si>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</si>
  <si>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</si>
  <si>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</si>
  <si>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</si>
  <si>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</si>
  <si>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</si>
  <si>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</si>
  <si>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</si>
  <si>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</si>
  <si>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</si>
  <si>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</si>
  <si>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</si>
  <si>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</si>
  <si>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</si>
  <si>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</si>
  <si>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</si>
  <si>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</si>
  <si>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</si>
  <si>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</si>
  <si>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</si>
  <si>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</si>
  <si>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</si>
  <si>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</si>
  <si>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</si>
  <si>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</si>
  <si>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</si>
  <si>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</si>
  <si>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</si>
  <si>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</si>
  <si>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</si>
  <si>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</si>
  <si>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</si>
  <si>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</si>
  <si>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</si>
  <si>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</si>
  <si>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</si>
  <si>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</si>
  <si>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</si>
  <si>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</si>
  <si>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</si>
  <si>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</si>
  <si>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</si>
  <si>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</si>
  <si>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</si>
  <si>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</si>
  <si>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</si>
  <si>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</si>
  <si>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</si>
  <si>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</si>
  <si>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</si>
  <si>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</si>
  <si>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</si>
  <si>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</si>
  <si>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</si>
  <si>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</si>
  <si>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</si>
  <si>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</si>
  <si>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</si>
  <si>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</si>
  <si>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</si>
  <si>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</si>
  <si>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</si>
  <si>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</si>
  <si>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</si>
  <si>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</si>
  <si>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</si>
  <si>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</si>
  <si>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</si>
  <si>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</si>
  <si>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</si>
  <si>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</si>
  <si>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</si>
  <si>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</si>
  <si>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</si>
  <si>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</si>
  <si>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</si>
  <si>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</si>
  <si>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</si>
  <si>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</si>
  <si>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</si>
  <si>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</si>
  <si>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</si>
  <si>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</si>
  <si>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</si>
  <si>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</si>
  <si>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</si>
  <si>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</si>
  <si>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</si>
  <si>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</si>
  <si>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</si>
  <si>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</si>
  <si>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</si>
  <si>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</si>
  <si>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</si>
  <si>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</si>
  <si>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</si>
  <si>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</si>
  <si>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</si>
  <si>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</si>
  <si>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</si>
  <si>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</si>
  <si>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</si>
  <si>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</si>
  <si>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</si>
  <si>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</si>
  <si>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</si>
  <si>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</si>
  <si>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</si>
  <si>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</si>
  <si>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</si>
  <si>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</si>
  <si>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</si>
  <si>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</si>
  <si>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</si>
  <si>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</si>
  <si>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</si>
  <si>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</si>
  <si>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</si>
  <si>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</si>
  <si>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</si>
  <si>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</si>
  <si>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</si>
  <si>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</si>
  <si>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</si>
  <si>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</si>
  <si>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</si>
  <si>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</si>
  <si>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</si>
  <si>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</si>
  <si>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</si>
  <si>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</si>
  <si>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</si>
  <si>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</si>
  <si>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</si>
  <si>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</si>
  <si>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</si>
  <si>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</si>
  <si>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</si>
  <si>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</si>
  <si>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</si>
  <si>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</si>
  <si>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</si>
  <si>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</si>
  <si>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</si>
  <si>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</si>
  <si>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</si>
  <si>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</si>
  <si>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</si>
  <si>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</si>
  <si>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</si>
  <si>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</si>
  <si>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</si>
  <si>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</si>
  <si>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</si>
  <si>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</si>
  <si>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</si>
  <si>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</si>
  <si>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</si>
  <si>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</si>
  <si>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</si>
  <si>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</si>
  <si>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</si>
  <si>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</si>
  <si>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</si>
  <si>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</si>
  <si>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</si>
  <si>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</si>
  <si>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</si>
  <si>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</si>
  <si>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</si>
  <si>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</si>
  <si>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</si>
  <si>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</si>
  <si>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</si>
  <si>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</si>
  <si>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</si>
  <si>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</si>
  <si>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</si>
  <si>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</si>
  <si>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</si>
  <si>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</si>
  <si>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</si>
  <si>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</si>
  <si>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</si>
  <si>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</si>
  <si>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</si>
  <si>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</si>
  <si>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</si>
  <si>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</si>
  <si>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</si>
  <si>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</si>
  <si>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</si>
  <si>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</si>
  <si>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</si>
  <si>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</si>
  <si>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</si>
  <si>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</si>
  <si>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</si>
  <si>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</si>
  <si>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</si>
  <si>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</si>
  <si>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</si>
  <si>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</si>
  <si>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</si>
  <si>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</si>
  <si>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</si>
  <si>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</si>
  <si>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</si>
  <si>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</si>
  <si>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</si>
  <si>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</si>
  <si>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</si>
  <si>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</si>
  <si>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</si>
  <si>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</si>
  <si>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</si>
  <si>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</si>
  <si>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</si>
  <si>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</si>
  <si>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</si>
  <si>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</si>
  <si>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</si>
  <si>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</si>
  <si>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</si>
  <si>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</si>
  <si>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</si>
  <si>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</si>
  <si>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</si>
  <si>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</si>
  <si>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</si>
  <si>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</si>
  <si>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</si>
  <si>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</si>
  <si>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</si>
  <si>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</si>
  <si>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</si>
  <si>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</si>
  <si>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</si>
  <si>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</si>
  <si>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</si>
  <si>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</si>
  <si>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</si>
  <si>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</si>
  <si>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</si>
  <si>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</si>
  <si>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</si>
  <si>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</si>
  <si>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</si>
  <si>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</si>
  <si>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</si>
  <si>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</si>
  <si>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</si>
  <si>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</si>
  <si>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</si>
  <si>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</si>
  <si>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</si>
  <si>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</si>
  <si>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</si>
  <si>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</si>
  <si>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</si>
  <si>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</si>
  <si>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</si>
  <si>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</si>
  <si>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</si>
  <si>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</si>
  <si>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</si>
  <si>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</si>
  <si>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</si>
  <si>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</si>
  <si>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</si>
  <si>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</si>
  <si>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</si>
  <si>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</si>
  <si>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</si>
  <si>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</si>
  <si>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</si>
  <si>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</si>
  <si>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</si>
  <si>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</si>
  <si>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</si>
  <si>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</si>
  <si>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</si>
  <si>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</si>
  <si>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</si>
  <si>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</si>
  <si>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</si>
  <si>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</si>
  <si>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</si>
  <si>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</si>
  <si>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</si>
  <si>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</si>
  <si>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</si>
  <si>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</si>
  <si>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</si>
  <si>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</si>
  <si>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</si>
  <si>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</si>
  <si>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</si>
  <si>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</si>
  <si>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</si>
  <si>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</si>
  <si>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</si>
  <si>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</si>
  <si>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</si>
  <si>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</si>
  <si>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</si>
  <si>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</si>
  <si>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</si>
  <si>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</si>
  <si>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</si>
  <si>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</si>
  <si>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</si>
  <si>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</si>
  <si>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</si>
  <si>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</si>
  <si>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</si>
  <si>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</si>
  <si>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</si>
  <si>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</si>
  <si>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</si>
  <si>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</si>
  <si>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</si>
  <si>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</si>
  <si>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</si>
  <si>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</si>
  <si>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</si>
  <si>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</si>
  <si>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</si>
  <si>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</si>
  <si>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</si>
  <si>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</si>
  <si>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</si>
  <si>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</si>
  <si>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</si>
  <si>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</si>
  <si>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</si>
  <si>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</si>
  <si>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</si>
  <si>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</si>
  <si>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</si>
  <si>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</si>
  <si>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</si>
  <si>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</si>
  <si>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</si>
  <si>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</si>
  <si>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</si>
  <si>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</si>
  <si>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</si>
  <si>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</si>
  <si>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</si>
  <si>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</si>
  <si>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</si>
  <si>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</si>
  <si>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</si>
  <si>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</si>
  <si>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</si>
  <si>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</si>
  <si>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</si>
  <si>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</si>
  <si>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</si>
  <si>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</si>
  <si>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</si>
  <si>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</si>
  <si>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</si>
  <si>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</si>
  <si>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</si>
  <si>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</si>
  <si>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</si>
  <si>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</si>
  <si>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</si>
  <si>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</si>
  <si>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</si>
  <si>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</si>
  <si>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</si>
  <si>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</si>
  <si>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</si>
  <si>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</si>
  <si>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</si>
  <si>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</si>
  <si>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</si>
  <si>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</si>
  <si>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</si>
  <si>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</si>
  <si>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</si>
  <si>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</si>
  <si>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</si>
  <si>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</si>
  <si>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</si>
  <si>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</si>
  <si>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</si>
  <si>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</si>
  <si>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</si>
  <si>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</si>
  <si>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</si>
  <si>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</si>
  <si>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</si>
  <si>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</si>
  <si>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</si>
  <si>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</si>
  <si>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</si>
  <si>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</si>
  <si>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</si>
  <si>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</si>
  <si>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</si>
  <si>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</si>
  <si>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</si>
  <si>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</si>
  <si>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</si>
  <si>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</si>
  <si>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</si>
  <si>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</si>
  <si>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</si>
  <si>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</si>
  <si>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</si>
  <si>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</si>
  <si>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</si>
  <si>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</si>
  <si>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</si>
  <si>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</si>
  <si>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</si>
  <si>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</si>
  <si>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</si>
  <si>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</si>
  <si>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</si>
  <si>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</si>
  <si>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</si>
  <si>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</si>
  <si>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</si>
  <si>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</si>
  <si>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</si>
  <si>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</si>
  <si>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</si>
  <si>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</si>
  <si>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</si>
  <si>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</si>
  <si>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</si>
  <si>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</si>
  <si>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</si>
  <si>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</si>
  <si>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</si>
  <si>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</si>
  <si>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</si>
  <si>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</si>
  <si>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</si>
  <si>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</si>
  <si>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</si>
  <si>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</si>
  <si>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</si>
  <si>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</si>
  <si>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</si>
  <si>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</si>
  <si>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</si>
  <si>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</si>
  <si>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</si>
  <si>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</si>
  <si>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</si>
  <si>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</si>
  <si>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</si>
  <si>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</si>
  <si>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</si>
  <si>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</si>
  <si>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</si>
  <si>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</si>
  <si>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</si>
  <si>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</si>
  <si>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</si>
  <si>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</si>
  <si>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</si>
  <si>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</si>
  <si>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</si>
  <si>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</si>
  <si>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</si>
  <si>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</si>
  <si>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</si>
  <si>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</si>
  <si>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</si>
  <si>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</si>
  <si>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</si>
  <si>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</si>
  <si>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</si>
  <si>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</si>
  <si>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</si>
  <si>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</si>
  <si>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</si>
  <si>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</si>
  <si>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</si>
  <si>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</si>
  <si>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</si>
  <si>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</si>
  <si>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</si>
  <si>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</si>
  <si>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</si>
  <si>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</si>
  <si>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</si>
  <si>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</si>
  <si>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</si>
  <si>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</si>
  <si>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</si>
  <si>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</si>
  <si>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</si>
  <si>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</si>
  <si>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</si>
  <si>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</si>
  <si>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</si>
  <si>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</si>
  <si>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</si>
  <si>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</si>
  <si>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</si>
  <si>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</si>
  <si>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</si>
  <si>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</si>
  <si>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</si>
  <si>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</si>
  <si>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</si>
  <si>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</si>
  <si>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</si>
  <si>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</si>
  <si>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</si>
  <si>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</si>
  <si>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</si>
  <si>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</si>
  <si>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</si>
  <si>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</si>
  <si>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</si>
  <si>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</si>
  <si>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</si>
  <si>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</si>
  <si>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</si>
  <si>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</si>
  <si>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</si>
  <si>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</si>
  <si>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</si>
  <si>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</si>
  <si>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</si>
  <si>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</si>
  <si>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</si>
  <si>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</si>
  <si>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</si>
  <si>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</si>
  <si>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</si>
  <si>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</si>
  <si>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</si>
  <si>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</si>
  <si>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</si>
  <si>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</si>
  <si>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</si>
  <si>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</si>
  <si>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</si>
  <si>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</si>
  <si>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</si>
  <si>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</si>
  <si>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</si>
  <si>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</si>
  <si>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</si>
  <si>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</si>
  <si>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</si>
  <si>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</si>
  <si>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</si>
  <si>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</si>
  <si>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</si>
  <si>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</si>
  <si>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</si>
  <si>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</si>
  <si>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</si>
  <si>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</si>
  <si>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</si>
  <si>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</si>
  <si>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</si>
  <si>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</si>
  <si>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</si>
  <si>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</si>
  <si>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</si>
  <si>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</si>
  <si>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</si>
  <si>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</si>
  <si>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</si>
  <si>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</si>
  <si>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</si>
  <si>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</si>
  <si>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</si>
  <si>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</si>
  <si>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</si>
  <si>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</si>
  <si>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</si>
  <si>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</si>
  <si>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</si>
  <si>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</si>
  <si>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</si>
  <si>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</si>
  <si>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</si>
  <si>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</si>
  <si>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</si>
  <si>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</si>
  <si>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</si>
  <si>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</si>
  <si>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</si>
  <si>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</si>
  <si>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</si>
  <si>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</si>
  <si>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</si>
  <si>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</si>
  <si>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</si>
  <si>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</si>
  <si>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</si>
  <si>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</si>
  <si>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</si>
  <si>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</si>
  <si>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</si>
  <si>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</si>
  <si>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</si>
  <si>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</si>
  <si>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</si>
  <si>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</si>
  <si>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</si>
  <si>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</si>
  <si>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</si>
  <si>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</si>
  <si>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</si>
  <si>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</si>
  <si>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</si>
  <si>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</si>
  <si>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</si>
  <si>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</si>
  <si>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</si>
  <si>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</si>
  <si>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</si>
  <si>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</si>
  <si>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</si>
  <si>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</si>
  <si>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</si>
  <si>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</si>
  <si>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</si>
  <si>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</si>
  <si>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</si>
  <si>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</si>
  <si>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</si>
  <si>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</si>
  <si>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</si>
  <si>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</si>
  <si>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</si>
  <si>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</si>
  <si>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</si>
  <si>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</si>
  <si>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</si>
  <si>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</si>
  <si>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</si>
  <si>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</si>
  <si>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</si>
  <si>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</si>
  <si>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</si>
  <si>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</si>
  <si>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</si>
  <si>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</si>
  <si>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</si>
  <si>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</si>
  <si>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</si>
  <si>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</si>
  <si>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</si>
  <si>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</si>
  <si>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</si>
  <si>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</si>
  <si>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</si>
  <si>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</si>
  <si>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</si>
  <si>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</si>
  <si>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</si>
  <si>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</si>
  <si>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</si>
  <si>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</si>
  <si>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</si>
  <si>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</si>
  <si>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</si>
  <si>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</si>
  <si>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</si>
  <si>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</si>
  <si>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</si>
  <si>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</si>
  <si>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</si>
  <si>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</si>
  <si>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</si>
  <si>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</si>
  <si>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</si>
  <si>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</si>
  <si>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</si>
  <si>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</si>
  <si>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</si>
  <si>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</si>
  <si>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</si>
  <si>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</si>
  <si>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</si>
  <si>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</si>
  <si>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</si>
  <si>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</si>
  <si>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</si>
  <si>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</si>
  <si>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</si>
  <si>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</si>
  <si>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</si>
  <si>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</si>
  <si>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</si>
  <si>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</si>
  <si>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</si>
  <si>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</si>
  <si>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</si>
  <si>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</si>
  <si>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</si>
  <si>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</si>
  <si>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</si>
  <si>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</si>
  <si>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</si>
  <si>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</si>
  <si>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</si>
  <si>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</si>
  <si>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</si>
  <si>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</si>
  <si>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</si>
  <si>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</si>
  <si>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</si>
  <si>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</si>
  <si>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</si>
  <si>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</si>
  <si>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</si>
  <si>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</si>
  <si>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</si>
  <si>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</si>
  <si>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</si>
  <si>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</si>
  <si>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</si>
  <si>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</si>
  <si>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</si>
  <si>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</si>
  <si>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</si>
  <si>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</si>
  <si>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</si>
  <si>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</si>
  <si>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</si>
  <si>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</si>
  <si>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</si>
  <si>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</si>
  <si>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</si>
  <si>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</si>
  <si>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</si>
  <si>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</si>
  <si>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</si>
  <si>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</si>
  <si>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</si>
  <si>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</si>
  <si>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</si>
  <si>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</si>
  <si>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</si>
  <si>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</si>
  <si>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</si>
  <si>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</si>
  <si>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</si>
  <si>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</si>
  <si>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</si>
  <si>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</si>
  <si>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</si>
  <si>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</si>
  <si>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</si>
  <si>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</si>
  <si>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</si>
  <si>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</si>
  <si>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</si>
  <si>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</si>
  <si>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</si>
  <si>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</si>
  <si>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</si>
  <si>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</si>
  <si>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</si>
  <si>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</si>
  <si>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</si>
  <si>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</si>
  <si>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</si>
  <si>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</si>
  <si>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</si>
  <si>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</si>
  <si>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</si>
  <si>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</si>
  <si>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</si>
  <si>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</si>
  <si>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</si>
  <si>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</si>
  <si>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</si>
  <si>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</si>
  <si>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</si>
  <si>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</si>
  <si>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</si>
  <si>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</si>
  <si>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</si>
  <si>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</si>
  <si>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</si>
  <si>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</si>
  <si>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</si>
  <si>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</si>
  <si>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</si>
  <si>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</si>
  <si>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</si>
  <si>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</si>
  <si>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</si>
  <si>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</si>
  <si>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</si>
  <si>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</si>
  <si>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</si>
  <si>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</si>
  <si>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</si>
  <si>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</si>
  <si>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</si>
  <si>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</si>
  <si>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</si>
  <si>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</si>
  <si>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</si>
  <si>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</si>
  <si>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</si>
  <si>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</si>
  <si>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</si>
  <si>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</si>
  <si>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</si>
  <si>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</si>
  <si>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</si>
  <si>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</si>
  <si>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</si>
  <si>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</si>
  <si>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</si>
  <si>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</si>
  <si>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</si>
  <si>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</si>
  <si>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</si>
  <si>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</si>
  <si>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</si>
  <si>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</si>
  <si>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</si>
  <si>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</si>
  <si>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</si>
  <si>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</si>
  <si>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</si>
  <si>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</si>
  <si>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</si>
  <si>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</si>
  <si>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</si>
  <si>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</si>
  <si>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</si>
  <si>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</si>
  <si>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</si>
  <si>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</si>
  <si>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</si>
  <si>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</si>
  <si>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</si>
  <si>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</si>
  <si>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</si>
  <si>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</si>
  <si>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</si>
  <si>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</si>
  <si>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</si>
  <si>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</si>
  <si>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</si>
  <si>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</si>
  <si>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</si>
  <si>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</si>
  <si>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</si>
  <si>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</si>
  <si>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</si>
  <si>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</si>
  <si>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</si>
  <si>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</si>
  <si>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</si>
  <si>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</si>
  <si>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</si>
  <si>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</si>
  <si>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</si>
  <si>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</si>
  <si>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</si>
  <si>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</si>
  <si>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</si>
  <si>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</si>
  <si>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</si>
  <si>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</si>
  <si>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</si>
  <si>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</si>
  <si>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</si>
  <si>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</si>
  <si>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</si>
  <si>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</si>
  <si>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</si>
  <si>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</si>
  <si>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</si>
  <si>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</si>
  <si>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</si>
  <si>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</si>
  <si>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</si>
  <si>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</si>
  <si>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</si>
  <si>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</si>
  <si>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</si>
  <si>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</si>
  <si>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</si>
  <si>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</si>
  <si>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</si>
  <si>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</si>
  <si>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</si>
  <si>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</si>
  <si>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</si>
  <si>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</si>
  <si>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</si>
  <si>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</si>
  <si>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</si>
  <si>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</si>
  <si>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</si>
  <si>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</si>
  <si>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</si>
  <si>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</si>
  <si>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</si>
  <si>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</si>
  <si>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</si>
  <si>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</si>
  <si>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</si>
  <si>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</si>
  <si>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</si>
  <si>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</si>
  <si>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</si>
  <si>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</si>
  <si>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</si>
  <si>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</si>
  <si>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</si>
  <si>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</si>
  <si>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</si>
  <si>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</si>
  <si>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</si>
  <si>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</si>
  <si>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</si>
  <si>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</si>
  <si>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</si>
  <si>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</si>
  <si>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</si>
  <si>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</si>
  <si>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</si>
  <si>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</si>
  <si>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</si>
  <si>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</si>
  <si>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</si>
  <si>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</si>
  <si>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</si>
  <si>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</si>
  <si>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</si>
  <si>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</si>
  <si>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</si>
  <si>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</si>
  <si>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</si>
  <si>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</si>
  <si>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</si>
  <si>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</si>
  <si>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</si>
  <si>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</si>
  <si>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</si>
  <si>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</si>
  <si>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</si>
  <si>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</si>
  <si>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</si>
  <si>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</si>
  <si>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</si>
  <si>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</si>
  <si>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</si>
  <si>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</si>
  <si>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</si>
  <si>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</si>
  <si>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</si>
  <si>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</si>
  <si>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</si>
  <si>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</si>
  <si>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</si>
  <si>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</si>
  <si>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</si>
  <si>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</si>
  <si>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</si>
  <si>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</si>
  <si>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</si>
  <si>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</si>
  <si>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</si>
  <si>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</si>
  <si>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</si>
  <si>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</si>
  <si>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</si>
  <si>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</si>
  <si>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</si>
  <si>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</si>
  <si>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</si>
  <si>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</si>
  <si>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</si>
  <si>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</si>
  <si>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</si>
  <si>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</si>
  <si>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</si>
  <si>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</si>
  <si>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</si>
  <si>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</si>
  <si>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</si>
  <si>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</si>
  <si>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</si>
  <si>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</si>
  <si>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</si>
  <si>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</si>
  <si>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</si>
  <si>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</si>
  <si>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</si>
  <si>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</si>
  <si>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</si>
  <si>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</si>
  <si>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</si>
  <si>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</si>
  <si>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</si>
  <si>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</si>
  <si>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</si>
  <si>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</si>
  <si>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</si>
  <si>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</si>
  <si>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</si>
  <si>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</si>
  <si>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</si>
  <si>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</si>
  <si>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</si>
  <si>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</si>
  <si>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</si>
  <si>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</si>
  <si>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</si>
  <si>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</si>
  <si>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</si>
  <si>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</si>
  <si>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</si>
  <si>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</si>
  <si>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</si>
  <si>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</si>
  <si>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</si>
  <si>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</si>
  <si>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</si>
  <si>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</si>
  <si>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</si>
  <si>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</si>
  <si>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</si>
  <si>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</si>
  <si>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</si>
  <si>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</si>
  <si>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</si>
  <si>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</si>
  <si>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</si>
  <si>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</si>
  <si>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</si>
  <si>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</si>
  <si>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</si>
  <si>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</si>
  <si>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</si>
  <si>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</si>
  <si>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</si>
  <si>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</si>
  <si>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</si>
  <si>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</si>
  <si>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</si>
  <si>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</si>
  <si>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</si>
  <si>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</si>
  <si>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</si>
  <si>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</si>
  <si>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</si>
  <si>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</si>
  <si>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</si>
  <si>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</si>
  <si>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</si>
  <si>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</si>
  <si>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</si>
  <si>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</si>
  <si>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</si>
  <si>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</si>
  <si>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</si>
  <si>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</si>
  <si>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</si>
  <si>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</si>
  <si>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</si>
  <si>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</si>
  <si>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</si>
  <si>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</si>
  <si>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</si>
  <si>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</si>
  <si>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</si>
  <si>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</si>
  <si>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</si>
  <si>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</si>
  <si>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</si>
  <si>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</si>
  <si>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</si>
  <si>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</si>
  <si>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</si>
  <si>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</si>
  <si>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</si>
  <si>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</si>
  <si>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</si>
  <si>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</si>
  <si>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</si>
  <si>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</si>
  <si>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</si>
  <si>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</si>
  <si>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</si>
  <si>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</si>
  <si>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</si>
  <si>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</si>
  <si>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</si>
  <si>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</si>
  <si>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</si>
  <si>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</si>
  <si>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</si>
  <si>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</si>
  <si>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</si>
  <si>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</si>
  <si>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</si>
  <si>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</si>
  <si>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</si>
  <si>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</si>
  <si>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</si>
  <si>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</si>
  <si>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</si>
  <si>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</si>
  <si>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</si>
  <si>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</si>
  <si>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</si>
  <si>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</si>
  <si>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</si>
  <si>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</si>
  <si>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</si>
  <si>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</si>
  <si>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</si>
  <si>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</si>
  <si>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</si>
  <si>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</si>
  <si>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</si>
  <si>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</si>
  <si>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</si>
  <si>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</si>
  <si>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</si>
  <si>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</si>
  <si>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</si>
  <si>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</si>
  <si>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</si>
  <si>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</si>
  <si>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</si>
  <si>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</si>
  <si>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</si>
  <si>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</si>
  <si>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</si>
  <si>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</si>
  <si>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</si>
  <si>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</si>
  <si>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</si>
  <si>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</si>
  <si>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</si>
  <si>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</si>
  <si>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</si>
  <si>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</si>
  <si>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</si>
  <si>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</si>
  <si>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</si>
  <si>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</si>
  <si>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</si>
  <si>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</si>
  <si>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</si>
  <si>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</si>
  <si>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</si>
  <si>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</si>
  <si>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</si>
  <si>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</si>
  <si>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</si>
  <si>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</si>
  <si>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</si>
  <si>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</si>
  <si>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</si>
  <si>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</si>
  <si>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</si>
  <si>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</si>
  <si>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</si>
  <si>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</si>
  <si>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</si>
  <si>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</si>
  <si>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</si>
  <si>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</si>
  <si>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</si>
  <si>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</si>
  <si>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</si>
  <si>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</si>
  <si>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</si>
  <si>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</si>
  <si>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</si>
  <si>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</si>
  <si>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</si>
  <si>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</si>
  <si>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</si>
  <si>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</si>
  <si>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</si>
  <si>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</si>
  <si>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</si>
  <si>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</si>
  <si>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</si>
  <si>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</si>
  <si>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</si>
  <si>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</si>
  <si>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</si>
  <si>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</si>
  <si>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</si>
  <si>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</si>
  <si>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</si>
  <si>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</si>
  <si>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</si>
  <si>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</si>
  <si>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</si>
  <si>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</si>
  <si>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</si>
  <si>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</si>
  <si>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</si>
  <si>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</si>
  <si>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</si>
  <si>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</si>
  <si>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</si>
  <si>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</si>
  <si>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</si>
  <si>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</si>
  <si>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</si>
  <si>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</si>
  <si>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</si>
  <si>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</si>
  <si>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</si>
  <si>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</si>
  <si>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</si>
  <si>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</si>
  <si>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</si>
  <si>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</si>
  <si>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</si>
  <si>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</si>
  <si>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</si>
  <si>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</si>
  <si>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</si>
  <si>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</si>
  <si>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</si>
  <si>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</si>
  <si>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</si>
  <si>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</si>
  <si>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</si>
  <si>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</si>
  <si>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</si>
  <si>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</si>
  <si>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</si>
  <si>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</si>
  <si>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</si>
  <si>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</si>
  <si>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</si>
  <si>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</si>
  <si>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</si>
  <si>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</si>
  <si>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</si>
  <si>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</si>
  <si>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</si>
  <si>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</si>
  <si>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</si>
  <si>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</si>
  <si>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</si>
  <si>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</si>
  <si>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</si>
  <si>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</si>
  <si>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</si>
  <si>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</si>
  <si>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</si>
  <si>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</si>
  <si>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</si>
  <si>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</si>
  <si>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</si>
  <si>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</si>
  <si>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</si>
  <si>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</si>
  <si>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</si>
  <si>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</si>
  <si>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</si>
  <si>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</si>
  <si>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</si>
  <si>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</si>
  <si>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</si>
  <si>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</si>
  <si>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</si>
  <si>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</si>
  <si>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</si>
  <si>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</si>
  <si>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</si>
  <si>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</si>
  <si>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</si>
  <si>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</si>
  <si>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</si>
  <si>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</si>
  <si>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</si>
  <si>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</si>
  <si>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</si>
  <si>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</si>
  <si>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</si>
  <si>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</si>
  <si>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</si>
  <si>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</si>
  <si>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</si>
  <si>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</si>
  <si>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</si>
  <si>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</si>
  <si>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</si>
  <si>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</si>
  <si>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</si>
  <si>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</si>
  <si>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</si>
  <si>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</si>
  <si>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</si>
  <si>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</si>
  <si>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</si>
  <si>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</si>
  <si>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</si>
  <si>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</si>
  <si>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</si>
  <si>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</si>
  <si>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</si>
  <si>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</si>
  <si>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</si>
  <si>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</si>
  <si>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</si>
  <si>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</si>
  <si>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</si>
  <si>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</si>
  <si>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</si>
  <si>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</si>
  <si>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</si>
  <si>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</si>
  <si>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</si>
  <si>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</si>
  <si>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</si>
  <si>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</si>
  <si>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</si>
  <si>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</si>
  <si>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</si>
  <si>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</si>
  <si>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</si>
  <si>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</si>
  <si>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</si>
  <si>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</si>
  <si>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</si>
  <si>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</si>
  <si>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</si>
  <si>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</si>
  <si>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</si>
  <si>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</si>
  <si>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</si>
  <si>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</si>
  <si>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</si>
  <si>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</si>
  <si>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</si>
  <si>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</si>
  <si>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</si>
  <si>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</si>
  <si>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</si>
  <si>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</si>
  <si>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</si>
  <si>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</si>
  <si>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</si>
  <si>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</si>
  <si>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</si>
  <si>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</si>
  <si>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</si>
  <si>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</si>
  <si>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</si>
  <si>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</si>
  <si>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</si>
  <si>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</si>
  <si>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</si>
  <si>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</si>
  <si>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</si>
  <si>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</si>
  <si>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</si>
  <si>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</si>
  <si>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</si>
  <si>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</si>
  <si>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</si>
  <si>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</si>
  <si>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</si>
  <si>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</si>
  <si>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</si>
  <si>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</si>
  <si>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</si>
  <si>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</si>
  <si>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</si>
  <si>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</si>
  <si>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</si>
  <si>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</si>
  <si>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</si>
  <si>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</si>
  <si>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</si>
  <si>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</si>
  <si>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</si>
  <si>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</si>
  <si>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</si>
  <si>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</si>
  <si>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</si>
  <si>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</si>
  <si>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</si>
  <si>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</si>
  <si>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</si>
  <si>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</si>
  <si>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</si>
  <si>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</si>
  <si>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</si>
  <si>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</si>
  <si>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</si>
  <si>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</si>
  <si>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</si>
  <si>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</si>
  <si>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</si>
  <si>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</si>
  <si>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</si>
  <si>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</si>
  <si>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</si>
  <si>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</si>
  <si>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</si>
  <si>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</si>
  <si>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</si>
  <si>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</si>
  <si>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</si>
  <si>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</si>
  <si>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</si>
  <si>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</si>
  <si>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</si>
  <si>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</si>
  <si>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</si>
  <si>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</si>
  <si>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</si>
  <si>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</si>
  <si>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</si>
  <si>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</si>
  <si>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</si>
  <si>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</si>
  <si>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</si>
  <si>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</si>
  <si>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</si>
  <si>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</si>
  <si>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</si>
  <si>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</si>
  <si>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</si>
  <si>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</si>
  <si>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</si>
  <si>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</si>
  <si>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</si>
  <si>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</si>
  <si>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</si>
  <si>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</si>
  <si>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</si>
  <si>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</si>
  <si>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</si>
  <si>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</si>
  <si>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</si>
  <si>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</si>
  <si>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</si>
  <si>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</si>
  <si>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</si>
  <si>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</si>
  <si>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</si>
  <si>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</si>
  <si>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</si>
  <si>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</si>
  <si>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</si>
  <si>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</si>
  <si>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</si>
  <si>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</si>
  <si>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</si>
  <si>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</si>
  <si>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</si>
  <si>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</si>
  <si>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</si>
  <si>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</si>
  <si>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</si>
  <si>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</si>
  <si>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</si>
  <si>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</si>
  <si>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</si>
  <si>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</si>
  <si>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</si>
  <si>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</si>
  <si>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</si>
  <si>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</si>
  <si>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</si>
  <si>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</si>
  <si>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</si>
  <si>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</si>
  <si>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</si>
  <si>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</si>
  <si>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</si>
  <si>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</si>
  <si>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</si>
  <si>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</si>
  <si>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</si>
  <si>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</si>
  <si>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</si>
  <si>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</si>
  <si>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</si>
  <si>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</si>
  <si>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</si>
  <si>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</si>
  <si>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</si>
  <si>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</si>
  <si>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</si>
  <si>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</si>
  <si>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</si>
  <si>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</si>
  <si>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</si>
  <si>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</si>
  <si>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</si>
  <si>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</si>
  <si>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</si>
  <si>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</si>
  <si>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</si>
  <si>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</si>
  <si>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</si>
  <si>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</si>
  <si>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</si>
  <si>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</si>
  <si>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</si>
  <si>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</si>
  <si>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</si>
  <si>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</si>
  <si>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</si>
  <si>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</si>
  <si>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</si>
  <si>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</si>
  <si>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</si>
  <si>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</si>
  <si>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</si>
  <si>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</si>
  <si>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</si>
  <si>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</si>
  <si>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</si>
  <si>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</si>
  <si>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</si>
  <si>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</si>
  <si>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</si>
  <si>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</si>
  <si>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</si>
  <si>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</si>
  <si>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</si>
  <si>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</si>
  <si>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</si>
  <si>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</si>
  <si>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</si>
  <si>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</si>
  <si>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</si>
  <si>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</si>
  <si>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</si>
  <si>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</si>
  <si>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</si>
  <si>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</si>
  <si>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</si>
  <si>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</si>
  <si>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</si>
  <si>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</si>
  <si>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</si>
  <si>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</si>
  <si>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</si>
  <si>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</si>
  <si>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</si>
  <si>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</si>
  <si>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</si>
  <si>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</si>
  <si>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</si>
  <si>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</si>
  <si>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</si>
  <si>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</si>
  <si>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</si>
  <si>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</si>
  <si>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</si>
  <si>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</si>
  <si>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</si>
  <si>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</si>
  <si>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</si>
  <si>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</si>
  <si>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</si>
  <si>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</si>
  <si>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</si>
  <si>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</si>
  <si>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</si>
  <si>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</si>
  <si>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</si>
  <si>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</si>
  <si>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</si>
  <si>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</si>
  <si>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</si>
  <si>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</si>
  <si>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</si>
  <si>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</si>
  <si>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</si>
  <si>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</si>
  <si>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</si>
  <si>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</si>
  <si>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</si>
  <si>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</si>
  <si>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</si>
  <si>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</si>
  <si>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</si>
  <si>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</si>
  <si>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</si>
  <si>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</si>
  <si>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</si>
  <si>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</si>
  <si>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</si>
  <si>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</si>
  <si>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</si>
  <si>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</si>
  <si>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</si>
  <si>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</si>
  <si>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</si>
  <si>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</si>
  <si>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</si>
  <si>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</si>
  <si>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</si>
  <si>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</si>
  <si>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</si>
  <si>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</si>
  <si>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</si>
  <si>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</si>
  <si>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</si>
  <si>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</si>
  <si>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</si>
  <si>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</si>
  <si>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</si>
  <si>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</si>
  <si>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</si>
  <si>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</si>
  <si>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</si>
  <si>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</si>
  <si>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</si>
  <si>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</si>
  <si>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</si>
  <si>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</si>
  <si>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</si>
  <si>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</si>
  <si>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</si>
  <si>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</si>
  <si>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</si>
  <si>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</si>
  <si>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</si>
  <si>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</si>
  <si>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</si>
  <si>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</si>
  <si>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</si>
  <si>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</si>
  <si>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</si>
  <si>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</si>
  <si>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</si>
  <si>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</si>
  <si>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</si>
  <si>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</si>
  <si>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</si>
  <si>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</si>
  <si>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</si>
  <si>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</si>
  <si>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</si>
  <si>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</si>
  <si>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</si>
  <si>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</si>
  <si>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</si>
  <si>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</si>
  <si>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</si>
  <si>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</si>
  <si>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</si>
  <si>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</si>
  <si>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</si>
  <si>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</si>
  <si>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</si>
  <si>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</si>
  <si>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</si>
  <si>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</si>
  <si>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</si>
  <si>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</si>
  <si>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</si>
  <si>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</si>
  <si>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</si>
  <si>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</si>
  <si>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</si>
  <si>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</si>
  <si>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</si>
  <si>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</si>
  <si>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</si>
  <si>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</si>
  <si>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</si>
  <si>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</si>
  <si>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</si>
  <si>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</si>
  <si>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</si>
  <si>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</si>
  <si>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</si>
  <si>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</si>
  <si>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</si>
  <si>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</si>
  <si>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</si>
  <si>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</si>
  <si>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</si>
  <si>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</si>
  <si>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</si>
  <si>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</si>
  <si>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</si>
  <si>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</si>
  <si>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</si>
  <si>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</si>
  <si>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</si>
  <si>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</si>
  <si>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</si>
  <si>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</si>
  <si>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</si>
  <si>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</si>
  <si>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</si>
  <si>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</si>
  <si>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</si>
  <si>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</si>
  <si>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</si>
  <si>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</si>
  <si>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</si>
  <si>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</si>
  <si>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</si>
  <si>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</si>
  <si>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</si>
  <si>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</si>
  <si>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</si>
  <si>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</si>
  <si>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</si>
  <si>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</si>
  <si>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</si>
  <si>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</si>
  <si>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</si>
  <si>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</si>
  <si>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</si>
  <si>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</si>
  <si>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</si>
  <si>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</si>
  <si>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</si>
  <si>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</si>
  <si>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</si>
  <si>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</si>
  <si>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</si>
  <si>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</si>
  <si>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</si>
  <si>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</si>
  <si>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</si>
  <si>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</si>
  <si>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</si>
  <si>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</si>
  <si>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</si>
  <si>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</si>
  <si>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</si>
  <si>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</si>
  <si>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</si>
  <si>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</si>
  <si>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</si>
  <si>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</si>
  <si>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</si>
  <si>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</si>
  <si>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</si>
  <si>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</si>
  <si>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</si>
  <si>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</si>
  <si>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</si>
  <si>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</si>
  <si>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</si>
  <si>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</si>
  <si>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</si>
  <si>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</si>
  <si>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</si>
  <si>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</si>
  <si>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</si>
  <si>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</si>
  <si>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</si>
  <si>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</si>
  <si>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</si>
  <si>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</si>
  <si>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</si>
  <si>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</si>
  <si>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</si>
  <si>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</si>
  <si>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</si>
  <si>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</si>
  <si>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</si>
  <si>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</si>
  <si>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</si>
  <si>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</si>
  <si>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</si>
  <si>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</si>
  <si>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</si>
  <si>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</si>
  <si>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</si>
  <si>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</si>
  <si>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</si>
  <si>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</si>
  <si>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</si>
  <si>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</si>
  <si>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</si>
  <si>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</si>
  <si>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</si>
  <si>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</si>
  <si>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</si>
  <si>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</si>
  <si>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</si>
  <si>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</si>
  <si>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</si>
  <si>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</si>
  <si>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</si>
  <si>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</si>
  <si>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</si>
  <si>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</si>
  <si>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</si>
  <si>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</si>
  <si>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</si>
  <si>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</si>
  <si>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</si>
  <si>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</si>
  <si>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</si>
  <si>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</si>
  <si>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</si>
  <si>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</si>
  <si>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</si>
  <si>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</si>
  <si>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</si>
  <si>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</si>
  <si>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</si>
  <si>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</si>
  <si>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</si>
  <si>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</si>
  <si>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</si>
  <si>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</si>
  <si>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</si>
  <si>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</si>
  <si>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</si>
  <si>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</si>
  <si>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</si>
  <si>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</si>
  <si>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</si>
  <si>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</si>
  <si>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</si>
  <si>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</si>
  <si>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</si>
  <si>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</si>
  <si>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</si>
  <si>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</si>
  <si>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</si>
  <si>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</si>
  <si>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</si>
  <si>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</si>
  <si>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</si>
  <si>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</si>
  <si>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</si>
  <si>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</si>
  <si>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</si>
  <si>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</si>
  <si>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</si>
  <si>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</si>
  <si>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</si>
  <si>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</si>
  <si>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</si>
  <si>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</si>
  <si>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</si>
  <si>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</si>
  <si>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</si>
  <si>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</si>
  <si>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</si>
  <si>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</si>
  <si>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</si>
  <si>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</si>
  <si>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</si>
  <si>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</si>
  <si>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</si>
  <si>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</si>
  <si>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</si>
  <si>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</si>
  <si>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</si>
  <si>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</si>
  <si>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</si>
  <si>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</si>
  <si>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</si>
  <si>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</si>
  <si>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</si>
  <si>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</si>
  <si>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</si>
  <si>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</si>
  <si>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</si>
  <si>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</si>
  <si>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</si>
  <si>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</si>
  <si>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</si>
  <si>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</si>
  <si>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</si>
  <si>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</si>
  <si>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</si>
  <si>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</si>
  <si>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</si>
  <si>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</si>
  <si>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</si>
  <si>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</si>
  <si>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</si>
  <si>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</si>
  <si>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</si>
  <si>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</si>
  <si>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</si>
  <si>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</si>
  <si>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</si>
  <si>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</si>
  <si>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</si>
  <si>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</si>
  <si>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</si>
  <si>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</si>
  <si>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</si>
  <si>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</si>
  <si>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</si>
  <si>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</si>
  <si>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</si>
  <si>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</si>
  <si>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</si>
  <si>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</si>
  <si>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</si>
  <si>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</si>
  <si>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</si>
  <si>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</si>
  <si>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</si>
  <si>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</si>
  <si>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</si>
  <si>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</si>
  <si>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</si>
  <si>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</si>
  <si>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</si>
  <si>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</si>
  <si>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</si>
  <si>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</si>
  <si>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</si>
  <si>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</si>
  <si>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</si>
  <si>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</si>
  <si>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</si>
  <si>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</si>
  <si>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</si>
  <si>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</si>
  <si>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</si>
  <si>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</si>
  <si>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</si>
  <si>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</si>
  <si>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</si>
  <si>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</si>
  <si>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</si>
  <si>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</si>
  <si>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</si>
  <si>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</si>
  <si>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</si>
  <si>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</si>
  <si>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</si>
  <si>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</si>
  <si>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</si>
  <si>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</si>
  <si>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</si>
  <si>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</si>
  <si>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</si>
  <si>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</si>
  <si>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</si>
  <si>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</si>
  <si>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</si>
  <si>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</si>
  <si>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</si>
  <si>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</si>
  <si>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</si>
  <si>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</si>
  <si>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</si>
  <si>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</si>
  <si>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</si>
  <si>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</si>
  <si>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</si>
  <si>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</si>
  <si>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</si>
  <si>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</si>
  <si>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</si>
  <si>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</si>
  <si>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</si>
  <si>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</si>
  <si>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</si>
  <si>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</si>
  <si>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</si>
  <si>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</si>
  <si>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</si>
  <si>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</si>
  <si>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</si>
  <si>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</si>
  <si>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</si>
  <si>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</si>
  <si>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</si>
  <si>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</si>
  <si>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</si>
  <si>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</si>
  <si>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</si>
  <si>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</si>
  <si>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</si>
  <si>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</si>
  <si>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</si>
  <si>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</si>
  <si>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</si>
  <si>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</si>
  <si>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</si>
  <si>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</si>
  <si>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</si>
  <si>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</si>
  <si>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</si>
  <si>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</si>
  <si>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</si>
  <si>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</si>
  <si>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</si>
  <si>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</si>
  <si>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</si>
  <si>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</si>
  <si>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</si>
  <si>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</si>
  <si>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</si>
  <si>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</si>
  <si>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</si>
  <si>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</si>
  <si>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</si>
  <si>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</si>
  <si>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</si>
  <si>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</si>
  <si>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</si>
  <si>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</si>
  <si>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</si>
  <si>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</si>
  <si>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</si>
  <si>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</si>
  <si>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</si>
  <si>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</si>
  <si>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</si>
  <si>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</si>
  <si>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</si>
  <si>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</si>
  <si>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</si>
  <si>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</si>
  <si>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</si>
  <si>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</si>
  <si>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</si>
  <si>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</si>
  <si>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</si>
  <si>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</si>
  <si>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</si>
  <si>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</si>
  <si>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</si>
  <si>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</si>
  <si>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</si>
  <si>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</si>
  <si>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</si>
  <si>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</si>
  <si>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</si>
  <si>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</si>
  <si>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</si>
  <si>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</si>
  <si>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</si>
  <si>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</si>
  <si>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</si>
  <si>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</si>
  <si>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</si>
  <si>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</si>
  <si>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</si>
  <si>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</si>
  <si>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</si>
  <si>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</si>
  <si>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</si>
  <si>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</si>
  <si>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</si>
  <si>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</si>
  <si>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</si>
  <si>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</si>
  <si>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</si>
  <si>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</si>
  <si>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</si>
  <si>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</si>
  <si>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</si>
  <si>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</si>
  <si>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</si>
  <si>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</si>
  <si>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</si>
  <si>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</si>
  <si>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</si>
  <si>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</si>
  <si>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</si>
  <si>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</si>
  <si>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</si>
  <si>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</si>
  <si>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</si>
  <si>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</si>
  <si>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</si>
  <si>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</si>
  <si>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</si>
  <si>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</si>
  <si>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</si>
  <si>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</si>
  <si>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</si>
  <si>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</si>
  <si>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</si>
  <si>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</si>
  <si>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</si>
  <si>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</si>
  <si>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</si>
  <si>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</si>
  <si>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</si>
  <si>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</si>
  <si>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</si>
  <si>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</si>
  <si>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</si>
  <si>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</si>
  <si>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</si>
  <si>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</si>
  <si>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</si>
  <si>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</si>
  <si>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</si>
  <si>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</si>
  <si>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</si>
  <si>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</si>
  <si>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</si>
  <si>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</si>
  <si>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</si>
  <si>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</si>
  <si>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</si>
  <si>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</si>
  <si>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</si>
  <si>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</si>
  <si>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</si>
  <si>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</si>
  <si>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</si>
  <si>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</si>
  <si>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</si>
  <si>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</si>
  <si>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</si>
  <si>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</si>
  <si>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</si>
  <si>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</si>
  <si>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</si>
  <si>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</si>
  <si>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</si>
  <si>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</si>
  <si>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</si>
  <si>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</si>
  <si>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</si>
  <si>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</si>
  <si>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</si>
  <si>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</si>
  <si>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</si>
  <si>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</si>
  <si>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</si>
  <si>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</si>
  <si>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</si>
  <si>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</si>
  <si>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</si>
  <si>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</si>
  <si>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</si>
  <si>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</si>
  <si>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</si>
  <si>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</si>
  <si>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</si>
  <si>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</si>
  <si>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</si>
  <si>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</si>
  <si>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</si>
  <si>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</si>
  <si>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</si>
  <si>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</si>
  <si>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</si>
  <si>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</si>
  <si>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</si>
  <si>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</si>
  <si>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</si>
  <si>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</si>
  <si>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</si>
  <si>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</si>
  <si>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</si>
  <si>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</si>
  <si>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</si>
  <si>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</si>
  <si>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</si>
  <si>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</si>
  <si>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</si>
  <si>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</si>
  <si>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</si>
  <si>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</si>
  <si>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</si>
  <si>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</si>
  <si>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</si>
  <si>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</si>
  <si>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</si>
  <si>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</si>
  <si>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</si>
  <si>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</si>
  <si>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</si>
  <si>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</si>
  <si>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</si>
  <si>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</si>
  <si>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</si>
  <si>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</si>
  <si>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</si>
  <si>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</si>
  <si>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</si>
  <si>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</si>
  <si>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</si>
  <si>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</si>
  <si>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</si>
  <si>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</si>
  <si>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</si>
  <si>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</si>
  <si>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</si>
  <si>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</si>
  <si>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</si>
  <si>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</si>
  <si>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</si>
  <si>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</si>
  <si>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</si>
  <si>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</si>
  <si>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</si>
  <si>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</si>
  <si>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</si>
  <si>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</si>
  <si>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</si>
  <si>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</si>
  <si>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</si>
  <si>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</si>
  <si>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</si>
  <si>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</si>
  <si>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</si>
  <si>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</si>
  <si>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</si>
  <si>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</si>
  <si>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</si>
  <si>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</si>
  <si>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</si>
  <si>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</si>
  <si>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</si>
  <si>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</si>
  <si>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</si>
  <si>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</si>
  <si>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</si>
  <si>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</si>
  <si>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</si>
  <si>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</si>
  <si>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</si>
  <si>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</si>
  <si>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</si>
  <si>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</si>
  <si>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</si>
  <si>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</si>
  <si>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</si>
  <si>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</si>
  <si>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</si>
  <si>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</si>
  <si>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</si>
  <si>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</si>
  <si>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</si>
  <si>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</si>
  <si>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</si>
  <si>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</si>
  <si>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</si>
  <si>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</si>
  <si>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</si>
  <si>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</si>
  <si>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</si>
  <si>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</si>
  <si>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</si>
  <si>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</si>
  <si>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</si>
  <si>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</si>
  <si>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</si>
  <si>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</si>
  <si>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</si>
  <si>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</si>
  <si>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</si>
  <si>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</si>
  <si>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</si>
  <si>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</si>
  <si>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</si>
  <si>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</si>
  <si>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</si>
  <si>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</si>
  <si>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</si>
  <si>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</si>
  <si>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</si>
  <si>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</si>
  <si>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</si>
  <si>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</si>
  <si>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</si>
  <si>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</si>
  <si>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</si>
  <si>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</si>
  <si>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</si>
  <si>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</si>
  <si>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</si>
  <si>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</si>
  <si>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</si>
  <si>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</si>
  <si>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</si>
  <si>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</si>
  <si>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</si>
  <si>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</si>
  <si>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</si>
  <si>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</si>
  <si>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</si>
  <si>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</si>
  <si>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</si>
  <si>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</si>
  <si>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</si>
  <si>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</si>
  <si>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</si>
  <si>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</si>
  <si>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</si>
  <si>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</si>
  <si>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</si>
  <si>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</si>
  <si>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</si>
  <si>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</si>
  <si>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</si>
  <si>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</si>
  <si>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</si>
  <si>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</si>
  <si>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</si>
  <si>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</si>
  <si>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</si>
  <si>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</si>
  <si>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</si>
  <si>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</si>
  <si>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</si>
  <si>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</si>
  <si>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</si>
  <si>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</si>
  <si>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</si>
  <si>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</si>
  <si>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</si>
  <si>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</si>
  <si>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</si>
  <si>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</si>
  <si>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</si>
  <si>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</si>
  <si>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</si>
  <si>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</si>
  <si>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</si>
  <si>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</si>
  <si>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</si>
  <si>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</si>
  <si>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</si>
  <si>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</si>
  <si>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</si>
  <si>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</si>
  <si>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</si>
  <si>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</si>
  <si>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</si>
  <si>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</si>
  <si>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</si>
  <si>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</si>
  <si>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</si>
  <si>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</si>
  <si>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</si>
  <si>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</si>
  <si>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</si>
  <si>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</si>
  <si>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</si>
  <si>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</si>
  <si>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</si>
  <si>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</si>
  <si>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</si>
  <si>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</si>
  <si>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</si>
  <si>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</si>
  <si>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</si>
  <si>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</si>
  <si>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</si>
  <si>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</si>
  <si>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</si>
  <si>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</si>
  <si>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</si>
  <si>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</si>
  <si>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</si>
  <si>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</si>
  <si>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</si>
  <si>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</si>
  <si>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</si>
  <si>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</si>
  <si>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</si>
  <si>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</si>
  <si>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</si>
  <si>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</si>
  <si>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</si>
  <si>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</si>
  <si>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</si>
  <si>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</si>
  <si>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</si>
  <si>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</si>
  <si>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</si>
  <si>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</si>
  <si>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</si>
  <si>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</si>
  <si>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</si>
  <si>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</si>
  <si>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</si>
  <si>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</si>
  <si>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</si>
  <si>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</si>
  <si>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</si>
  <si>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</si>
  <si>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</si>
  <si>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</si>
  <si>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</si>
  <si>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</si>
  <si>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</si>
  <si>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</si>
  <si>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</si>
  <si>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</si>
  <si>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</si>
  <si>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</si>
  <si>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</si>
  <si>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</si>
  <si>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</si>
  <si>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</si>
  <si>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</si>
  <si>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</si>
  <si>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</si>
  <si>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</si>
  <si>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</si>
  <si>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</si>
  <si>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</si>
  <si>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</si>
  <si>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</si>
  <si>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</si>
  <si>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</si>
  <si>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</si>
  <si>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</si>
  <si>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</si>
  <si>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</si>
  <si>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</si>
  <si>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</si>
  <si>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</si>
  <si>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</si>
  <si>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</si>
  <si>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</si>
  <si>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</si>
  <si>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</si>
  <si>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</si>
  <si>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</si>
  <si>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</si>
  <si>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</si>
  <si>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</si>
  <si>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</si>
  <si>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</si>
  <si>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</si>
  <si>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</si>
  <si>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</si>
  <si>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</si>
  <si>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</si>
  <si>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</si>
  <si>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</si>
  <si>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</si>
  <si>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</si>
  <si>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</si>
  <si>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</si>
  <si>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</si>
  <si>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</si>
  <si>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</si>
  <si>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</si>
  <si>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</si>
  <si>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</si>
  <si>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</si>
  <si>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</si>
  <si>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</si>
  <si>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</si>
  <si>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</si>
  <si>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</si>
  <si>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</si>
  <si>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</si>
  <si>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</si>
  <si>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</si>
  <si>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</si>
  <si>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</si>
  <si>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</si>
  <si>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</si>
  <si>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</si>
  <si>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</si>
  <si>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</si>
  <si>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</si>
  <si>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</si>
  <si>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</si>
  <si>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</si>
  <si>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</si>
  <si>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</si>
  <si>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</si>
  <si>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</si>
  <si>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</si>
  <si>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</si>
  <si>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</si>
  <si>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</si>
  <si>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</si>
  <si>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</si>
  <si>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</si>
  <si>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</si>
  <si>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</si>
  <si>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</si>
  <si>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</si>
  <si>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</si>
  <si>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</si>
  <si>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</si>
  <si>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</si>
  <si>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</si>
  <si>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</si>
  <si>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</si>
  <si>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</si>
  <si>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</si>
  <si>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</si>
  <si>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</si>
  <si>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</si>
  <si>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</si>
  <si>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</si>
  <si>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</si>
  <si>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</si>
  <si>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</si>
  <si>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</si>
  <si>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</si>
  <si>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</si>
  <si>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</si>
  <si>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</si>
  <si>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</si>
  <si>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</si>
  <si>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</si>
  <si>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</si>
  <si>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</si>
  <si>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</si>
  <si>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</si>
  <si>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</si>
  <si>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</si>
  <si>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</si>
  <si>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</si>
  <si>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</si>
  <si>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</si>
  <si>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</si>
  <si>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</si>
  <si>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</si>
  <si>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</si>
  <si>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</si>
  <si>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</si>
  <si>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</si>
  <si>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</si>
  <si>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</si>
  <si>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</si>
  <si>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</si>
  <si>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</si>
  <si>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</si>
  <si>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</si>
  <si>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</si>
  <si>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</si>
  <si>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</si>
  <si>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</si>
  <si>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</si>
  <si>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</si>
  <si>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</si>
  <si>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</si>
  <si>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</si>
  <si>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</si>
  <si>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</si>
  <si>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</si>
  <si>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</si>
  <si>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</si>
  <si>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</si>
  <si>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</si>
  <si>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</si>
  <si>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</si>
  <si>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</si>
  <si>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</si>
  <si>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</si>
  <si>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</si>
  <si>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</si>
  <si>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</si>
  <si>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</si>
  <si>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</si>
  <si>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</si>
  <si>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</si>
  <si>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</si>
  <si>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</si>
  <si>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</si>
  <si>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</si>
  <si>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</si>
  <si>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</si>
  <si>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</si>
  <si>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</si>
  <si>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</si>
  <si>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</si>
  <si>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</si>
  <si>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</si>
  <si>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</si>
  <si>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</si>
  <si>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</si>
  <si>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</si>
  <si>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</si>
  <si>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</si>
  <si>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</si>
  <si>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</si>
  <si>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</si>
  <si>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</si>
  <si>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</si>
  <si>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</si>
  <si>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</si>
  <si>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</si>
  <si>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</si>
  <si>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</si>
  <si>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</si>
  <si>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</si>
  <si>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</si>
  <si>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</si>
  <si>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</si>
  <si>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</si>
  <si>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</si>
  <si>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</si>
  <si>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</si>
  <si>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</si>
  <si>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</si>
  <si>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</si>
  <si>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</si>
  <si>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</si>
  <si>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</si>
  <si>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</si>
  <si>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</si>
  <si>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</si>
  <si>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</si>
  <si>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</si>
  <si>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</si>
  <si>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</si>
  <si>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</si>
  <si>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</si>
  <si>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</si>
  <si>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</si>
  <si>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</si>
  <si>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</si>
  <si>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</si>
  <si>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</si>
  <si>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</si>
  <si>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</si>
  <si>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</si>
  <si>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</si>
  <si>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</si>
  <si>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</si>
  <si>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</si>
  <si>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</si>
  <si>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</si>
  <si>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</si>
  <si>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</si>
  <si>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</si>
  <si>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</si>
  <si>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</si>
  <si>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</si>
  <si>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</si>
  <si>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</si>
  <si>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</si>
  <si>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</si>
  <si>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</si>
  <si>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</si>
  <si>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</si>
  <si>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</si>
  <si>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</si>
  <si>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</si>
  <si>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</si>
  <si>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</si>
  <si>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</si>
  <si>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</si>
  <si>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</si>
  <si>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</si>
  <si>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</si>
  <si>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</si>
  <si>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</si>
  <si>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</si>
  <si>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</si>
  <si>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</si>
  <si>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</si>
  <si>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</si>
  <si>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</si>
  <si>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</si>
  <si>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</si>
  <si>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</si>
  <si>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</si>
  <si>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</si>
  <si>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</si>
  <si>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</si>
  <si>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</si>
  <si>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</si>
  <si>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</si>
  <si>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</si>
  <si>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</si>
  <si>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</si>
  <si>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</si>
  <si>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</si>
  <si>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</si>
  <si>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</si>
  <si>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</si>
  <si>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</si>
  <si>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</si>
  <si>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</si>
  <si>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</si>
  <si>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</si>
  <si>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</si>
  <si>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</si>
  <si>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</si>
  <si>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</si>
  <si>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</si>
  <si>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</si>
  <si>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</si>
  <si>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</si>
  <si>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</si>
  <si>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</si>
  <si>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</si>
  <si>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</si>
  <si>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</si>
  <si>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</si>
  <si>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</si>
  <si>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</si>
  <si>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</si>
  <si>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</si>
  <si>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</si>
  <si>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</si>
  <si>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</si>
  <si>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</si>
  <si>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</si>
  <si>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</si>
  <si>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</si>
  <si>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</si>
  <si>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</si>
  <si>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</si>
  <si>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</si>
  <si>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</si>
  <si>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</si>
  <si>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</si>
  <si>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</si>
  <si>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</si>
  <si>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</si>
  <si>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</si>
  <si>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</si>
  <si>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</si>
  <si>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</si>
  <si>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</si>
  <si>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</si>
  <si>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</si>
  <si>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</si>
  <si>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</si>
  <si>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</si>
  <si>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</si>
  <si>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</si>
  <si>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</si>
  <si>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</si>
  <si>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</si>
  <si>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</si>
  <si>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</si>
  <si>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</si>
  <si>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</si>
  <si>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</si>
  <si>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</si>
  <si>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</si>
  <si>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</si>
  <si>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</si>
  <si>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</si>
  <si>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</si>
  <si>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</si>
  <si>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</si>
  <si>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</si>
  <si>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</si>
  <si>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</si>
  <si>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</si>
  <si>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</si>
  <si>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</si>
  <si>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</si>
  <si>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</si>
  <si>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</si>
  <si>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</si>
  <si>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</si>
  <si>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</si>
  <si>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</si>
  <si>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</si>
  <si>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</si>
  <si>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</si>
  <si>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</si>
  <si>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</si>
  <si>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</si>
  <si>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</si>
  <si>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</si>
  <si>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</si>
  <si>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</si>
  <si>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</si>
  <si>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</si>
  <si>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</si>
  <si>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</si>
  <si>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</si>
  <si>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</si>
  <si>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</si>
  <si>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</si>
  <si>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</si>
  <si>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</si>
  <si>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</si>
  <si>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</si>
  <si>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</si>
  <si>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</si>
  <si>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</si>
  <si>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</si>
  <si>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</si>
  <si>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</si>
  <si>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</si>
  <si>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</si>
  <si>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</si>
  <si>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</si>
  <si>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</si>
  <si>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</si>
  <si>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</si>
  <si>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</si>
  <si>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</si>
  <si>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</si>
  <si>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</si>
  <si>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</si>
  <si>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</si>
  <si>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</si>
  <si>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</si>
  <si>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</si>
  <si>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</si>
  <si>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</si>
  <si>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</si>
  <si>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</si>
  <si>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</si>
  <si>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</si>
  <si>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</si>
  <si>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</si>
  <si>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</si>
  <si>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</si>
  <si>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</si>
  <si>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</si>
  <si>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</si>
  <si>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</si>
  <si>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</si>
  <si>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</si>
  <si>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</si>
  <si>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</si>
  <si>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</si>
  <si>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</si>
  <si>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</si>
  <si>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</si>
  <si>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</si>
  <si>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</si>
  <si>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</si>
  <si>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</si>
  <si>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</si>
  <si>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</si>
  <si>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</si>
  <si>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</si>
  <si>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</si>
  <si>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</si>
  <si>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</si>
  <si>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</si>
  <si>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</si>
  <si>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</si>
  <si>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</si>
  <si>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</si>
  <si>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</si>
  <si>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</si>
  <si>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</si>
  <si>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</si>
  <si>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</si>
  <si>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</si>
  <si>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</si>
  <si>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</si>
  <si>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</si>
  <si>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</si>
  <si>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</si>
  <si>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</si>
  <si>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</si>
  <si>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</si>
  <si>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</si>
  <si>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</si>
  <si>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</si>
  <si>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</si>
  <si>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</si>
  <si>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</si>
  <si>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</si>
  <si>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</si>
  <si>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</si>
  <si>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</si>
  <si>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</si>
  <si>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</si>
  <si>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</si>
  <si>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</si>
  <si>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</si>
  <si>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</si>
  <si>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</si>
  <si>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</si>
  <si>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</si>
  <si>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</si>
  <si>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</si>
  <si>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</si>
  <si>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</si>
  <si>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</si>
  <si>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</si>
  <si>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</si>
  <si>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</si>
  <si>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</si>
  <si>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</si>
  <si>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</si>
  <si>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</si>
  <si>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</si>
  <si>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</si>
  <si>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</si>
  <si>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</si>
  <si>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</si>
  <si>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</si>
  <si>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</si>
  <si>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</si>
  <si>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</si>
  <si>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</si>
  <si>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</si>
  <si>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</si>
  <si>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</si>
  <si>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</si>
  <si>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</si>
  <si>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</si>
  <si>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</si>
  <si>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</si>
  <si>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</si>
  <si>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</si>
  <si>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</si>
  <si>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</si>
  <si>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</si>
  <si>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</si>
  <si>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</si>
  <si>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</si>
  <si>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</si>
  <si>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</si>
  <si>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</si>
  <si>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</si>
  <si>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</si>
  <si>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</si>
  <si>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</si>
  <si>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</si>
  <si>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</si>
  <si>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</si>
  <si>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</si>
  <si>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</si>
  <si>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</si>
  <si>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</si>
  <si>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</si>
  <si>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</si>
  <si>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</si>
  <si>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</si>
  <si>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</si>
  <si>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</si>
  <si>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</si>
  <si>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</si>
  <si>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</si>
  <si>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</si>
  <si>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</si>
  <si>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</si>
  <si>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</si>
  <si>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</si>
  <si>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</si>
  <si>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</si>
  <si>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</si>
  <si>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</si>
  <si>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</si>
  <si>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</si>
  <si>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</si>
  <si>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</si>
  <si>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</si>
  <si>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</si>
  <si>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</si>
  <si>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</si>
  <si>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</si>
  <si>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</si>
  <si>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</si>
  <si>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</si>
  <si>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</si>
  <si>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</si>
  <si>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</si>
  <si>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</si>
  <si>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</si>
  <si>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</si>
  <si>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</si>
  <si>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</si>
  <si>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</si>
  <si>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</si>
  <si>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</si>
  <si>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</si>
  <si>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</si>
  <si>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</si>
  <si>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</si>
  <si>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</si>
  <si>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</si>
  <si>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</si>
  <si>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</si>
  <si>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</si>
  <si>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</si>
  <si>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</si>
  <si>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</si>
  <si>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</si>
  <si>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</si>
  <si>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</si>
  <si>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</si>
  <si>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</si>
  <si>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</si>
  <si>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</si>
  <si>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</si>
  <si>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</si>
  <si>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</si>
  <si>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</si>
  <si>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</si>
  <si>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</si>
  <si>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</si>
  <si>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</si>
  <si>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</si>
  <si>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</si>
  <si>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</si>
  <si>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</si>
  <si>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</si>
  <si>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</si>
  <si>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</si>
  <si>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</si>
  <si>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</si>
  <si>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</si>
  <si>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</si>
  <si>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</si>
  <si>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</si>
  <si>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</si>
  <si>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</si>
  <si>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</si>
  <si>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</si>
  <si>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</si>
  <si>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</si>
  <si>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</si>
  <si>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</si>
  <si>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</si>
  <si>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</si>
  <si>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</si>
  <si>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</si>
  <si>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</si>
  <si>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</si>
  <si>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</si>
  <si>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</si>
  <si>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</si>
  <si>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</si>
  <si>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</si>
  <si>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</si>
  <si>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</si>
  <si>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</si>
  <si>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</si>
  <si>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</si>
  <si>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</si>
  <si>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</si>
  <si>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</si>
  <si>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</si>
  <si>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</si>
  <si>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</si>
  <si>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</si>
  <si>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</si>
  <si>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</si>
  <si>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</si>
  <si>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</si>
  <si>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</si>
  <si>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</si>
  <si>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</si>
  <si>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</si>
  <si>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</si>
  <si>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</si>
  <si>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</si>
  <si>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</si>
  <si>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</si>
  <si>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</si>
  <si>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</si>
  <si>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</si>
  <si>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</si>
  <si>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</si>
  <si>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</si>
  <si>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</si>
  <si>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</si>
  <si>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</si>
  <si>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</si>
  <si>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</si>
  <si>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</si>
  <si>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</si>
  <si>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</si>
  <si>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</si>
  <si>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</si>
  <si>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</si>
  <si>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</si>
  <si>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</si>
  <si>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</si>
  <si>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</si>
  <si>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</si>
  <si>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</si>
  <si>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</si>
  <si>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</si>
  <si>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</si>
  <si>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</si>
  <si>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</si>
  <si>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</si>
  <si>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</si>
  <si>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</si>
  <si>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</si>
  <si>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</si>
  <si>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</si>
  <si>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</si>
  <si>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</si>
  <si>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</si>
  <si>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</si>
  <si>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</si>
  <si>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</si>
  <si>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</si>
  <si>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</si>
  <si>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</si>
  <si>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</si>
  <si>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</si>
  <si>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</si>
  <si>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</si>
  <si>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</si>
  <si>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</si>
  <si>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</si>
  <si>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</si>
  <si>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</si>
  <si>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</si>
  <si>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</si>
  <si>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</si>
  <si>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</si>
  <si>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</si>
  <si>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</si>
  <si>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</si>
  <si>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</si>
  <si>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</si>
  <si>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</si>
  <si>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</si>
  <si>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</si>
  <si>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</si>
  <si>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</si>
  <si>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</si>
  <si>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</si>
  <si>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</si>
  <si>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</si>
  <si>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</si>
  <si>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</si>
  <si>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</si>
  <si>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</si>
  <si>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</si>
  <si>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</si>
  <si>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</si>
  <si>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</si>
  <si>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</si>
  <si>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</si>
  <si>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</si>
  <si>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</si>
  <si>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</si>
  <si>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</si>
  <si>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</si>
  <si>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</si>
  <si>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</si>
  <si>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</si>
  <si>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</si>
  <si>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</si>
  <si>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</si>
  <si>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</si>
  <si>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</si>
  <si>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</si>
  <si>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</si>
  <si>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</si>
  <si>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</si>
  <si>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</si>
  <si>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</si>
  <si>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</si>
  <si>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</si>
  <si>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</si>
  <si>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</si>
  <si>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</si>
  <si>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</si>
  <si>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</si>
  <si>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</si>
  <si>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</si>
  <si>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</si>
  <si>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</si>
  <si>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</si>
  <si>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</si>
  <si>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</si>
  <si>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</si>
  <si>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</si>
  <si>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</si>
  <si>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</si>
  <si>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</si>
  <si>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</si>
  <si>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</si>
  <si>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</si>
  <si>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</si>
  <si>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</si>
  <si>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</si>
  <si>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</si>
  <si>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</si>
  <si>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</si>
  <si>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</si>
  <si>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</si>
  <si>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</si>
  <si>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</si>
  <si>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</si>
  <si>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</si>
  <si>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</si>
  <si>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</si>
  <si>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</si>
  <si>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</si>
  <si>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</si>
  <si>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</si>
  <si>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</si>
  <si>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</si>
  <si>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</si>
  <si>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</si>
  <si>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</si>
  <si>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</si>
  <si>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</si>
  <si>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</si>
  <si>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</si>
  <si>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</si>
  <si>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</si>
  <si>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</si>
  <si>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</si>
  <si>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</si>
  <si>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</si>
  <si>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</si>
  <si>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</si>
  <si>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</si>
  <si>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</si>
  <si>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</si>
  <si>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</si>
  <si>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</si>
  <si>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</si>
  <si>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</si>
  <si>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</si>
  <si>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</si>
  <si>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</si>
  <si>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</si>
  <si>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</si>
  <si>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</si>
  <si>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</si>
  <si>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</si>
  <si>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</si>
  <si>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</si>
  <si>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</si>
  <si>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</si>
  <si>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</si>
  <si>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</si>
  <si>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</si>
  <si>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</si>
  <si>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</si>
  <si>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</si>
  <si>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</si>
  <si>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</si>
  <si>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</si>
  <si>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</si>
  <si>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</si>
  <si>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</si>
  <si>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</si>
  <si>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</si>
  <si>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</si>
  <si>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</si>
  <si>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</si>
  <si>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</si>
  <si>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</si>
  <si>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</si>
  <si>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</si>
  <si>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</si>
  <si>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</si>
  <si>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</si>
  <si>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</si>
  <si>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</si>
  <si>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</si>
  <si>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</si>
  <si>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</si>
  <si>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</si>
  <si>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</si>
  <si>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</si>
  <si>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</si>
  <si>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</si>
  <si>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</si>
  <si>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</si>
  <si>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</si>
  <si>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</si>
  <si>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</si>
  <si>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</si>
  <si>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</si>
  <si>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</si>
  <si>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</si>
  <si>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</si>
  <si>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</si>
  <si>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</si>
  <si>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</si>
  <si>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</si>
  <si>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</si>
  <si>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</si>
  <si>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</si>
  <si>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</si>
  <si>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</si>
  <si>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</si>
  <si>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</si>
  <si>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</si>
  <si>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</si>
  <si>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</si>
  <si>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</si>
  <si>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</si>
  <si>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</si>
  <si>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</si>
  <si>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</si>
  <si>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</si>
  <si>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</si>
  <si>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</si>
  <si>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</si>
  <si>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</si>
  <si>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</si>
  <si>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</si>
  <si>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</si>
  <si>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</si>
  <si>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</si>
  <si>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</si>
  <si>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</si>
  <si>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</si>
  <si>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</si>
  <si>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</si>
  <si>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</si>
  <si>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</si>
  <si>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</si>
  <si>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</si>
  <si>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</si>
  <si>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</si>
  <si>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</si>
  <si>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</si>
  <si>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</si>
  <si>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</si>
  <si>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</si>
  <si>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</si>
  <si>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</si>
  <si>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</si>
  <si>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</si>
  <si>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</si>
  <si>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</si>
  <si>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</si>
  <si>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</si>
  <si>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</si>
  <si>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</si>
  <si>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</si>
  <si>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</si>
  <si>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</si>
  <si>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</si>
  <si>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</si>
  <si>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</si>
  <si>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</si>
  <si>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</si>
  <si>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</si>
  <si>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</si>
  <si>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</si>
  <si>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</si>
  <si>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</si>
  <si>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</si>
  <si>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</si>
  <si>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</si>
  <si>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</si>
  <si>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</si>
  <si>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</si>
  <si>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</si>
  <si>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</si>
  <si>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</si>
  <si>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</si>
  <si>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</si>
  <si>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</si>
  <si>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</si>
  <si>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</si>
  <si>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</si>
  <si>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</si>
  <si>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</si>
  <si>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</si>
  <si>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</si>
  <si>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</si>
  <si>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</si>
  <si>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</si>
  <si>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</si>
  <si>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</si>
  <si>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</si>
  <si>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</si>
  <si>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</si>
  <si>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</si>
  <si>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</si>
  <si>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</si>
  <si>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</si>
  <si>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</si>
  <si>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</si>
  <si>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</si>
  <si>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</si>
  <si>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</si>
  <si>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</si>
  <si>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</si>
  <si>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</si>
  <si>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</si>
  <si>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</si>
  <si>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</si>
  <si>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</si>
  <si>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</si>
  <si>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</si>
  <si>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</si>
  <si>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</si>
  <si>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</si>
  <si>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</si>
  <si>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</si>
  <si>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</si>
  <si>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</si>
  <si>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</si>
  <si>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</si>
  <si>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</si>
  <si>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</si>
  <si>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</si>
  <si>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</si>
  <si>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</si>
  <si>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</si>
  <si>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</si>
  <si>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</si>
  <si>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</si>
  <si>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</si>
  <si>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</si>
  <si>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</si>
  <si>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</si>
  <si>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</si>
  <si>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</si>
  <si>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</si>
  <si>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</si>
  <si>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</si>
  <si>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</si>
  <si>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</si>
  <si>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</si>
  <si>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</si>
  <si>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</si>
  <si>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</si>
  <si>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</si>
  <si>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</si>
  <si>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</si>
  <si>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</si>
  <si>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</si>
  <si>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</si>
  <si>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</si>
  <si>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</si>
  <si>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</si>
  <si>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</si>
  <si>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</si>
  <si>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</si>
  <si>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</si>
  <si>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</si>
  <si>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</si>
  <si>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</si>
  <si>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</si>
  <si>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</si>
  <si>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</si>
  <si>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</si>
  <si>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</si>
  <si>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</si>
  <si>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</si>
  <si>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</si>
  <si>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</si>
  <si>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</si>
  <si>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</si>
  <si>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</si>
  <si>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</si>
  <si>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</si>
  <si>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</si>
  <si>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</si>
  <si>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</si>
  <si>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</si>
  <si>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</si>
  <si>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</si>
  <si>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</si>
  <si>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</si>
  <si>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</si>
  <si>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</si>
  <si>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</si>
  <si>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</si>
  <si>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</si>
  <si>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</si>
  <si>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</si>
  <si>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</si>
  <si>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</si>
  <si>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</si>
  <si>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</si>
  <si>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</si>
  <si>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</si>
  <si>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</si>
  <si>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</si>
  <si>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</si>
  <si>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</si>
  <si>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</si>
  <si>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</si>
  <si>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</si>
  <si>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</si>
  <si>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</si>
  <si>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</si>
  <si>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</si>
  <si>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</si>
  <si>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</si>
  <si>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</si>
  <si>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</si>
  <si>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</si>
  <si>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</si>
  <si>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</si>
  <si>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</si>
  <si>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</si>
  <si>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</si>
  <si>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</si>
  <si>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</si>
  <si>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</si>
  <si>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</si>
  <si>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</si>
  <si>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</si>
  <si>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</si>
  <si>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</si>
  <si>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</si>
  <si>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</si>
  <si>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</si>
  <si>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</si>
  <si>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</si>
  <si>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</si>
  <si>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</si>
  <si>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</si>
  <si>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</si>
  <si>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</si>
  <si>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</si>
  <si>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</si>
  <si>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</si>
  <si>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</si>
  <si>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</si>
  <si>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</si>
  <si>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</si>
  <si>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</si>
  <si>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</si>
  <si>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</si>
  <si>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</si>
  <si>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</si>
  <si>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</si>
  <si>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</si>
  <si>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</si>
  <si>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</si>
  <si>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</si>
  <si>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</si>
  <si>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</si>
  <si>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</si>
  <si>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</si>
  <si>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</si>
  <si>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</si>
  <si>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</si>
  <si>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</si>
  <si>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</si>
  <si>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</si>
  <si>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</si>
  <si>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</si>
  <si>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</si>
  <si>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</si>
  <si>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</si>
  <si>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</si>
  <si>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</si>
  <si>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</si>
  <si>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</si>
  <si>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</si>
  <si>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</si>
  <si>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</si>
  <si>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</si>
  <si>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</si>
  <si>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</si>
  <si>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</si>
  <si>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</si>
  <si>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</si>
  <si>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</si>
  <si>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</si>
  <si>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</si>
  <si>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</si>
  <si>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</si>
  <si>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</si>
  <si>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</si>
  <si>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</si>
  <si>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</si>
  <si>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</si>
  <si>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</si>
  <si>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</si>
  <si>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</si>
  <si>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</si>
  <si>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</si>
  <si>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</si>
  <si>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</si>
  <si>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</si>
  <si>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</si>
  <si>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</si>
  <si>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</si>
  <si>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</si>
  <si>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</si>
  <si>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</si>
  <si>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</si>
  <si>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</si>
  <si>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</si>
  <si>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</si>
  <si>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</si>
  <si>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</si>
  <si>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</si>
  <si>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</si>
  <si>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</si>
  <si>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</si>
  <si>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</si>
  <si>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</si>
  <si>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</si>
  <si>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</si>
  <si>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</si>
  <si>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</si>
  <si>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</si>
  <si>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</si>
  <si>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</si>
  <si>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</si>
  <si>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</si>
  <si>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</si>
  <si>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</si>
  <si>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</si>
  <si>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</si>
  <si>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</si>
  <si>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</si>
  <si>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</si>
  <si>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</si>
  <si>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</si>
  <si>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</si>
  <si>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</si>
  <si>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</si>
  <si>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</si>
  <si>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</si>
  <si>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</si>
  <si>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</si>
  <si>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</si>
  <si>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</si>
  <si>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</si>
  <si>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</si>
  <si>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</si>
  <si>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</si>
  <si>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</si>
  <si>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</si>
  <si>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</si>
  <si>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</si>
  <si>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</si>
  <si>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</si>
  <si>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</si>
  <si>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</si>
  <si>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</si>
  <si>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</si>
  <si>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</si>
  <si>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</si>
  <si>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</si>
  <si>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</si>
  <si>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</si>
  <si>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</si>
  <si>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</si>
  <si>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</si>
  <si>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</si>
  <si>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</si>
  <si>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</si>
  <si>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</si>
  <si>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</si>
  <si>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</si>
  <si>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</si>
  <si>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</si>
  <si>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</si>
  <si>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</si>
  <si>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</si>
  <si>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</si>
  <si>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</si>
  <si>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</si>
  <si>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</si>
  <si>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</si>
  <si>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</si>
  <si>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</si>
  <si>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</si>
  <si>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</si>
  <si>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</si>
  <si>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</si>
  <si>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</si>
  <si>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</si>
  <si>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</si>
  <si>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</si>
  <si>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</si>
  <si>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</si>
  <si>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</si>
  <si>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</si>
  <si>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</si>
  <si>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</si>
  <si>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</si>
  <si>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</si>
  <si>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</si>
  <si>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</si>
  <si>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</si>
  <si>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</si>
  <si>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</si>
  <si>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</si>
  <si>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</si>
  <si>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</si>
  <si>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</si>
  <si>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</si>
  <si>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</si>
  <si>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</si>
  <si>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</si>
  <si>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</si>
  <si>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</si>
  <si>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</si>
  <si>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</si>
  <si>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</si>
  <si>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</si>
  <si>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</si>
  <si>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</si>
  <si>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</si>
  <si>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</si>
  <si>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</si>
  <si>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</si>
  <si>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</si>
  <si>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</si>
  <si>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</si>
  <si>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</si>
  <si>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</si>
  <si>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</si>
  <si>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</si>
  <si>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</si>
  <si>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</si>
  <si>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</si>
  <si>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</si>
  <si>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</si>
  <si>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</si>
  <si>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</si>
  <si>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</si>
  <si>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</si>
  <si>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</si>
  <si>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</si>
  <si>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</si>
  <si>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</si>
  <si>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</si>
  <si>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</si>
  <si>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</si>
  <si>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</si>
  <si>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</si>
  <si>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</si>
  <si>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</si>
  <si>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</si>
  <si>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</si>
  <si>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</si>
  <si>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</si>
  <si>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</si>
  <si>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</si>
  <si>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</si>
  <si>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</si>
  <si>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</si>
  <si>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</si>
  <si>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</si>
  <si>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</si>
  <si>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</si>
  <si>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</si>
  <si>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</si>
  <si>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</si>
  <si>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</si>
  <si>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</si>
  <si>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</si>
  <si>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</si>
  <si>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</si>
  <si>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</si>
  <si>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</si>
  <si>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</si>
  <si>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</si>
  <si>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</si>
  <si>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</si>
  <si>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</si>
  <si>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</si>
  <si>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</si>
  <si>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</si>
  <si>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</si>
  <si>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</si>
  <si>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</si>
  <si>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</si>
  <si>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</si>
  <si>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</si>
  <si>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</si>
  <si>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</si>
  <si>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</si>
  <si>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</si>
  <si>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</si>
  <si>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</si>
  <si>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</si>
  <si>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</si>
  <si>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</si>
  <si>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</si>
  <si>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</si>
  <si>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</si>
  <si>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</si>
  <si>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</si>
  <si>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</si>
  <si>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</si>
  <si>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</si>
  <si>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</si>
  <si>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</si>
  <si>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</si>
  <si>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</si>
  <si>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</si>
  <si>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</si>
  <si>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</si>
  <si>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</si>
  <si>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</si>
  <si>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</si>
  <si>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</si>
  <si>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</si>
  <si>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</si>
  <si>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</si>
  <si>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</si>
  <si>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</si>
  <si>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</si>
  <si>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</si>
  <si>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</si>
  <si>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</si>
  <si>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</si>
  <si>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</si>
  <si>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</si>
  <si>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</si>
  <si>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</si>
  <si>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</si>
  <si>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</si>
  <si>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</si>
  <si>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</si>
  <si>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</si>
  <si>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</si>
  <si>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</si>
  <si>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</si>
  <si>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</si>
  <si>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</si>
  <si>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</si>
  <si>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</si>
  <si>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</si>
  <si>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</si>
  <si>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</si>
  <si>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</si>
  <si>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</si>
  <si>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</si>
  <si>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</si>
  <si>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</si>
  <si>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</si>
  <si>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</si>
  <si>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</si>
  <si>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</si>
  <si>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</si>
  <si>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</si>
  <si>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</si>
  <si>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</si>
  <si>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</si>
  <si>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</si>
  <si>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</si>
  <si>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</si>
  <si>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</si>
  <si>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</si>
  <si>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</si>
  <si>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</si>
  <si>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</si>
  <si>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</si>
  <si>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</si>
  <si>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</si>
  <si>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</si>
  <si>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</si>
  <si>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</si>
  <si>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</si>
  <si>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</si>
  <si>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</si>
  <si>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</si>
  <si>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</si>
  <si>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</si>
  <si>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</si>
  <si>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</si>
  <si>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</si>
  <si>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</si>
  <si>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</si>
  <si>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</si>
  <si>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</si>
  <si>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</si>
  <si>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</si>
  <si>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</si>
  <si>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</si>
  <si>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</si>
  <si>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</si>
  <si>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</si>
  <si>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</si>
  <si>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</si>
  <si>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</si>
  <si>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</si>
  <si>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</si>
  <si>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</si>
  <si>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</si>
  <si>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</si>
  <si>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</si>
  <si>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</si>
  <si>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</si>
  <si>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</si>
  <si>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</si>
  <si>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</si>
  <si>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</si>
  <si>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</si>
  <si>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</si>
  <si>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</si>
  <si>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</si>
  <si>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</si>
  <si>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</si>
  <si>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</si>
  <si>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</si>
  <si>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</si>
  <si>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</si>
  <si>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</si>
  <si>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</si>
  <si>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</si>
  <si>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</si>
  <si>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</si>
  <si>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</si>
  <si>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</si>
  <si>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</si>
  <si>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</si>
  <si>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</si>
  <si>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</si>
  <si>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</si>
  <si>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</si>
  <si>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</si>
  <si>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</si>
  <si>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</si>
  <si>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</si>
  <si>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</si>
  <si>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</si>
  <si>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</si>
  <si>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</si>
  <si>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</si>
  <si>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</si>
  <si>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</si>
  <si>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</si>
  <si>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</si>
  <si>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</si>
  <si>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</si>
  <si>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</si>
  <si>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</si>
  <si>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</si>
  <si>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</si>
  <si>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</si>
  <si>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</si>
  <si>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</si>
  <si>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</si>
  <si>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</si>
  <si>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</si>
  <si>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</si>
  <si>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</si>
  <si>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</si>
  <si>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</si>
  <si>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</si>
  <si>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</si>
  <si>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</si>
  <si>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</si>
  <si>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</si>
  <si>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</si>
  <si>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</si>
  <si>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</si>
  <si>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</si>
  <si>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</si>
  <si>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</si>
  <si>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</si>
  <si>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</si>
  <si>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</si>
  <si>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</si>
  <si>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</si>
  <si>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</si>
  <si>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</si>
  <si>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</si>
  <si>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</si>
  <si>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</si>
  <si>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</si>
  <si>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</si>
  <si>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</si>
  <si>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</si>
  <si>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</si>
  <si>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</si>
  <si>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</si>
  <si>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</si>
  <si>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</si>
  <si>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</si>
  <si>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</si>
  <si>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</si>
  <si>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</si>
  <si>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</si>
  <si>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</si>
  <si>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</si>
  <si>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</si>
  <si>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</si>
  <si>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</si>
  <si>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</si>
  <si>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</si>
  <si>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</si>
  <si>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</si>
  <si>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</si>
  <si>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</si>
  <si>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</si>
  <si>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</si>
  <si>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</si>
  <si>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</si>
  <si>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</si>
  <si>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</si>
  <si>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</si>
  <si>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</si>
  <si>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</si>
  <si>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</si>
  <si>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</si>
  <si>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</si>
  <si>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</si>
  <si>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</si>
  <si>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</si>
  <si>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</si>
  <si>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</si>
  <si>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</si>
  <si>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</si>
  <si>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</si>
  <si>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</si>
  <si>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</si>
  <si>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</si>
  <si>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</si>
  <si>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</si>
  <si>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</si>
  <si>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</si>
  <si>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</si>
  <si>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</si>
  <si>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</si>
  <si>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</si>
  <si>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</si>
  <si>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</si>
  <si>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</si>
  <si>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</si>
  <si>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</si>
  <si>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</si>
  <si>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</si>
  <si>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</si>
  <si>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</si>
  <si>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</si>
  <si>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</si>
  <si>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</si>
  <si>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</si>
  <si>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</si>
  <si>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</si>
  <si>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</si>
  <si>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</si>
  <si>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</si>
  <si>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</si>
  <si>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</si>
  <si>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</si>
  <si>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</si>
  <si>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</si>
  <si>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</si>
  <si>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</si>
  <si>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</si>
  <si>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</si>
  <si>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</si>
  <si>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</si>
  <si>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</si>
  <si>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</si>
  <si>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</si>
  <si>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</si>
  <si>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</si>
  <si>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</si>
  <si>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</si>
  <si>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</si>
  <si>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</si>
  <si>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</si>
  <si>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</si>
  <si>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</si>
  <si>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</si>
  <si>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</si>
  <si>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</si>
  <si>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</si>
  <si>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</si>
  <si>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</si>
  <si>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</si>
  <si>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</si>
  <si>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</si>
  <si>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</si>
  <si>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</si>
  <si>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</si>
  <si>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</si>
  <si>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</si>
  <si>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</si>
  <si>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</si>
  <si>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</si>
  <si>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</si>
  <si>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</si>
  <si>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</si>
  <si>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</si>
  <si>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</si>
  <si>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</si>
  <si>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</si>
  <si>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</si>
  <si>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</si>
  <si>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</si>
  <si>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</si>
  <si>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</si>
  <si>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</si>
  <si>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</si>
  <si>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</si>
  <si>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</si>
  <si>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</si>
  <si>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</si>
  <si>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</si>
  <si>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</si>
  <si>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</si>
  <si>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</si>
  <si>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</si>
  <si>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</si>
  <si>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</si>
  <si>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</si>
  <si>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</si>
  <si>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</si>
  <si>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</si>
  <si>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</si>
  <si>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</si>
  <si>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</si>
  <si>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</si>
  <si>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</si>
  <si>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</si>
  <si>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</si>
  <si>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</si>
  <si>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</si>
  <si>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</si>
  <si>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</si>
  <si>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</si>
  <si>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</si>
  <si>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</si>
  <si>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</si>
  <si>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</si>
  <si>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</si>
  <si>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</si>
  <si>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</si>
  <si>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</si>
  <si>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</si>
  <si>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</si>
  <si>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</si>
  <si>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</si>
  <si>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</si>
  <si>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</si>
  <si>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</si>
  <si>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</si>
  <si>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</si>
  <si>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</si>
  <si>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</si>
  <si>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</si>
  <si>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</si>
  <si>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</si>
  <si>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</si>
  <si>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</si>
  <si>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</si>
  <si>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</si>
  <si>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</si>
  <si>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</si>
  <si>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</si>
  <si>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</si>
  <si>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</si>
  <si>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</si>
  <si>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</si>
  <si>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</si>
  <si>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</si>
  <si>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</si>
  <si>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</si>
  <si>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</si>
  <si>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</si>
  <si>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</si>
  <si>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</si>
  <si>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</si>
  <si>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</si>
  <si>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</si>
  <si>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</si>
  <si>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</si>
  <si>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</si>
  <si>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</si>
  <si>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</si>
  <si>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</si>
  <si>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</si>
  <si>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</si>
  <si>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</si>
  <si>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</si>
  <si>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</si>
  <si>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</si>
  <si>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</si>
  <si>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</si>
  <si>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</si>
  <si>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</si>
  <si>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</si>
  <si>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</si>
  <si>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</si>
  <si>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</si>
  <si>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</si>
  <si>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</si>
  <si>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</si>
  <si>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</si>
  <si>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</si>
  <si>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</si>
  <si>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</si>
  <si>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</si>
  <si>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</si>
  <si>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</si>
  <si>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</si>
  <si>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</si>
  <si>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</si>
  <si>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</si>
  <si>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</si>
  <si>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</si>
  <si>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</si>
  <si>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</si>
  <si>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</si>
  <si>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</si>
  <si>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</si>
  <si>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</si>
  <si>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</si>
  <si>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</si>
  <si>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</si>
  <si>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</si>
  <si>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</si>
  <si>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</si>
  <si>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</si>
  <si>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</si>
  <si>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</si>
  <si>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</si>
  <si>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</si>
  <si>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</si>
  <si>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</si>
  <si>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</si>
  <si>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</si>
  <si>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</si>
  <si>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</si>
  <si>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</si>
  <si>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</si>
  <si>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</si>
  <si>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</si>
  <si>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</si>
  <si>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</si>
  <si>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</si>
  <si>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</si>
  <si>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</si>
  <si>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</si>
  <si>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</si>
  <si>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</si>
  <si>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</si>
  <si>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</si>
  <si>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</si>
  <si>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</si>
  <si>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</si>
  <si>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</si>
  <si>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</si>
  <si>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</si>
  <si>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</si>
  <si>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</si>
  <si>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</si>
  <si>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</si>
  <si>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</si>
  <si>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</si>
  <si>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</si>
  <si>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</si>
  <si>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</si>
  <si>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</si>
  <si>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</si>
  <si>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</si>
  <si>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</si>
  <si>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</si>
  <si>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</si>
  <si>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</si>
  <si>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</si>
  <si>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</si>
  <si>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</si>
  <si>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</si>
  <si>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</si>
  <si>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</si>
  <si>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</si>
  <si>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</si>
  <si>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</si>
  <si>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</si>
  <si>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</si>
  <si>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</si>
  <si>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</si>
  <si>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</si>
  <si>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</si>
  <si>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</si>
  <si>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</si>
  <si>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</si>
  <si>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</si>
  <si>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</si>
  <si>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</si>
  <si>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</si>
  <si>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</si>
  <si>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</si>
  <si>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</si>
  <si>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</si>
  <si>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</si>
  <si>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</si>
  <si>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</si>
  <si>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</si>
  <si>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</si>
  <si>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</si>
  <si>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</si>
  <si>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</si>
  <si>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</si>
  <si>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</si>
  <si>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</si>
  <si>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</si>
  <si>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</si>
  <si>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</si>
  <si>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</si>
  <si>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</si>
  <si>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</si>
  <si>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</si>
  <si>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</si>
  <si>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</si>
  <si>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</si>
  <si>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</si>
  <si>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</si>
  <si>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</si>
  <si>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</si>
  <si>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</si>
  <si>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</si>
  <si>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</si>
  <si>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</si>
  <si>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</si>
  <si>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</si>
  <si>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</si>
  <si>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</si>
  <si>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</si>
  <si>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</si>
  <si>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</si>
  <si>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</si>
  <si>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</si>
  <si>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</si>
  <si>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</si>
  <si>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</si>
  <si>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</si>
  <si>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</si>
  <si>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</si>
  <si>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</si>
  <si>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</si>
  <si>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</si>
  <si>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</si>
  <si>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</si>
  <si>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</si>
  <si>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</si>
  <si>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</si>
  <si>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</si>
  <si>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</si>
  <si>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</si>
  <si>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</si>
  <si>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</si>
  <si>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</si>
  <si>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</si>
  <si>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</si>
  <si>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</si>
  <si>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</si>
  <si>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</si>
  <si>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</si>
  <si>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</si>
  <si>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</si>
  <si>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</si>
  <si>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</si>
  <si>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</si>
  <si>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</si>
  <si>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</si>
  <si>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</si>
  <si>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</si>
  <si>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</si>
  <si>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</si>
  <si>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</si>
  <si>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</si>
  <si>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</si>
  <si>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</si>
  <si>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</si>
  <si>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</si>
  <si>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</si>
  <si>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</si>
  <si>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</si>
  <si>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</si>
  <si>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</si>
  <si>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</si>
  <si>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</si>
  <si>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</si>
  <si>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</si>
  <si>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</si>
  <si>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</si>
  <si>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</si>
  <si>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</si>
  <si>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</si>
  <si>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</si>
  <si>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</si>
  <si>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</si>
  <si>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</si>
  <si>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</si>
  <si>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</si>
  <si>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</si>
  <si>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</si>
  <si>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</si>
  <si>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</si>
  <si>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</si>
  <si>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</si>
  <si>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</si>
  <si>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</si>
  <si>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</si>
  <si>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</si>
  <si>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</si>
  <si>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</si>
  <si>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</si>
  <si>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</si>
  <si>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</si>
  <si>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</si>
  <si>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</si>
  <si>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</si>
  <si>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</si>
  <si>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</si>
  <si>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</si>
  <si>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</si>
  <si>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</si>
  <si>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</si>
  <si>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</si>
  <si>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</si>
  <si>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</si>
  <si>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</si>
  <si>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</si>
  <si>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</si>
  <si>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</si>
  <si>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</si>
  <si>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</si>
  <si>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</si>
  <si>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</si>
  <si>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</si>
  <si>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</si>
  <si>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</si>
  <si>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</si>
  <si>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</si>
  <si>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</si>
  <si>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</si>
  <si>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</si>
  <si>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</si>
  <si>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</si>
  <si>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</si>
  <si>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</si>
  <si>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</si>
  <si>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</si>
  <si>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</si>
  <si>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</si>
  <si>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</si>
  <si>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</si>
  <si>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</si>
  <si>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</si>
  <si>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</si>
  <si>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</si>
  <si>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</si>
  <si>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</si>
  <si>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</si>
  <si>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</si>
  <si>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</si>
  <si>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</si>
  <si>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</si>
  <si>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</si>
  <si>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</si>
  <si>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</si>
  <si>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</si>
  <si>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</si>
  <si>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</si>
  <si>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</si>
  <si>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</si>
  <si>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</si>
  <si>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</si>
  <si>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</si>
  <si>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</si>
  <si>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</si>
  <si>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</si>
  <si>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</si>
  <si>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</si>
  <si>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</si>
  <si>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</si>
  <si>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</si>
  <si>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</si>
  <si>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</si>
  <si>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</si>
  <si>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</si>
  <si>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</si>
  <si>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</si>
  <si>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</si>
  <si>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</si>
  <si>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</si>
  <si>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</si>
  <si>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</si>
  <si>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</si>
  <si>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</si>
  <si>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</si>
  <si>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</si>
  <si>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</si>
  <si>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</si>
  <si>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</si>
  <si>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</si>
  <si>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</si>
  <si>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</si>
  <si>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</si>
  <si>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</si>
  <si>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</si>
  <si>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</si>
  <si>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</si>
  <si>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</si>
  <si>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</si>
  <si>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</si>
  <si>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</si>
  <si>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</si>
  <si>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</si>
  <si>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</si>
  <si>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</si>
  <si>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</si>
  <si>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</si>
  <si>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</si>
  <si>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</si>
  <si>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</si>
  <si>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</si>
  <si>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</si>
  <si>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</si>
  <si>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</si>
  <si>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</si>
  <si>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</si>
  <si>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</si>
  <si>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</si>
  <si>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</si>
  <si>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</si>
  <si>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</si>
  <si>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</si>
  <si>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</si>
  <si>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</si>
  <si>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</si>
  <si>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</si>
  <si>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</si>
  <si>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</si>
  <si>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</si>
  <si>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</si>
  <si>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</si>
  <si>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</si>
  <si>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</si>
  <si>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</si>
  <si>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</si>
  <si>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</si>
  <si>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</si>
  <si>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</si>
  <si>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</si>
  <si>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</si>
  <si>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</si>
  <si>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</si>
  <si>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</si>
  <si>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</si>
  <si>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</si>
  <si>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</si>
  <si>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</si>
  <si>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</si>
  <si>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</si>
  <si>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</si>
  <si>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</si>
  <si>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</si>
  <si>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</si>
  <si>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</si>
  <si>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</si>
  <si>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</si>
  <si>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</si>
  <si>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</si>
  <si>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</si>
  <si>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</si>
  <si>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</si>
  <si>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</si>
  <si>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</si>
  <si>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</si>
  <si>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</si>
  <si>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</si>
  <si>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</si>
  <si>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</si>
  <si>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</si>
  <si>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</si>
  <si>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</si>
  <si>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</si>
  <si>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</si>
  <si>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</si>
  <si>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</si>
  <si>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</si>
  <si>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</si>
  <si>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</si>
  <si>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</si>
  <si>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</si>
  <si>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</si>
  <si>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</si>
  <si>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</si>
  <si>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</si>
  <si>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</si>
  <si>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</si>
  <si>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</si>
  <si>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</si>
  <si>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</si>
  <si>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</si>
  <si>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</si>
  <si>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</si>
  <si>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</si>
  <si>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</si>
  <si>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</si>
  <si>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</si>
  <si>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</si>
  <si>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</si>
  <si>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</si>
  <si>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</si>
  <si>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</si>
  <si>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</si>
  <si>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</si>
  <si>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</si>
  <si>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</si>
  <si>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</si>
  <si>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</si>
  <si>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</si>
  <si>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</si>
  <si>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</si>
  <si>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</si>
  <si>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</si>
  <si>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</si>
  <si>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</si>
  <si>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</si>
  <si>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</si>
  <si>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</si>
  <si>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</si>
  <si>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</si>
  <si>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</si>
  <si>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</si>
  <si>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</si>
  <si>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</si>
  <si>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</si>
  <si>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</si>
  <si>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</si>
  <si>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</si>
  <si>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</si>
  <si>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</si>
  <si>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</si>
  <si>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</si>
  <si>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</si>
  <si>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</si>
  <si>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</si>
  <si>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</si>
  <si>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</si>
  <si>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</si>
  <si>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</si>
  <si>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</si>
  <si>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</si>
  <si>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</si>
  <si>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</si>
  <si>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</si>
  <si>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</si>
  <si>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</si>
  <si>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</si>
  <si>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</si>
  <si>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</si>
  <si>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</si>
  <si>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</si>
  <si>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</si>
  <si>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</si>
  <si>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</si>
  <si>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</si>
  <si>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</si>
  <si>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</si>
  <si>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</si>
  <si>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</si>
  <si>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</si>
  <si>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</si>
  <si>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</si>
  <si>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</si>
  <si>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</si>
  <si>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</si>
  <si>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</si>
  <si>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</si>
  <si>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</si>
  <si>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</si>
  <si>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</si>
  <si>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</si>
  <si>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</si>
  <si>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</si>
  <si>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</si>
  <si>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</si>
  <si>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</si>
  <si>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</si>
  <si>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</si>
  <si>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</si>
  <si>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</si>
  <si>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</si>
  <si>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</si>
  <si>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</si>
  <si>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</si>
  <si>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</si>
  <si>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</si>
  <si>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</si>
  <si>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</si>
  <si>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</si>
  <si>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</si>
  <si>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</si>
  <si>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</si>
  <si>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</si>
  <si>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</si>
  <si>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</si>
  <si>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</si>
  <si>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</si>
  <si>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</si>
  <si>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</si>
  <si>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</si>
  <si>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</si>
  <si>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</si>
  <si>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</si>
  <si>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</si>
  <si>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</si>
  <si>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</si>
  <si>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</si>
  <si>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</si>
  <si>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</si>
  <si>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</si>
  <si>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</si>
  <si>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</si>
  <si>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</si>
  <si>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</si>
  <si>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</si>
  <si>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</si>
  <si>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</si>
  <si>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</si>
  <si>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</si>
  <si>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</si>
  <si>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</si>
  <si>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</si>
  <si>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</si>
  <si>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</si>
  <si>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</si>
  <si>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</si>
  <si>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</si>
  <si>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</si>
  <si>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</si>
  <si>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</si>
  <si>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</si>
  <si>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</si>
  <si>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</si>
  <si>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</si>
  <si>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</si>
  <si>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</si>
  <si>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</si>
  <si>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</si>
  <si>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</si>
  <si>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</si>
  <si>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</si>
  <si>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</si>
  <si>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</si>
  <si>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</si>
  <si>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</si>
  <si>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</si>
  <si>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</si>
  <si>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</si>
  <si>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</si>
  <si>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</si>
  <si>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</si>
  <si>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</si>
  <si>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</si>
  <si>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</si>
  <si>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</si>
  <si>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</si>
  <si>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</si>
  <si>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</si>
  <si>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</si>
  <si>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</si>
  <si>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</si>
  <si>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</si>
  <si>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</si>
  <si>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</si>
  <si>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</si>
  <si>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</si>
  <si>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</si>
  <si>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</si>
  <si>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</si>
  <si>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</si>
  <si>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</si>
  <si>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</si>
  <si>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</si>
  <si>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</si>
  <si>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</si>
  <si>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</si>
  <si>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</si>
  <si>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</si>
  <si>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</si>
  <si>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</si>
  <si>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</si>
  <si>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</si>
  <si>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</si>
  <si>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</si>
  <si>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</si>
  <si>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</si>
  <si>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</si>
  <si>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</si>
  <si>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</si>
  <si>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</si>
  <si>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</si>
  <si>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</si>
  <si>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</si>
  <si>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</si>
  <si>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</si>
  <si>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</si>
  <si>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</si>
  <si>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</si>
  <si>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</si>
  <si>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</si>
  <si>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</si>
  <si>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</si>
  <si>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</si>
  <si>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</si>
  <si>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</si>
  <si>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</si>
  <si>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</si>
  <si>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</si>
  <si>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</si>
  <si>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</si>
  <si>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</si>
  <si>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</si>
  <si>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</si>
  <si>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</si>
  <si>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</si>
  <si>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</si>
  <si>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</si>
  <si>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</si>
  <si>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</si>
  <si>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</si>
  <si>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</si>
  <si>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</si>
  <si>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</si>
  <si>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</si>
  <si>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</si>
  <si>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</si>
  <si>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</si>
  <si>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</si>
  <si>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</si>
  <si>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</si>
  <si>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</si>
  <si>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</si>
  <si>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</si>
  <si>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</si>
  <si>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</si>
  <si>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</si>
  <si>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</si>
  <si>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</si>
  <si>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</si>
  <si>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</si>
  <si>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</si>
  <si>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</si>
  <si>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</si>
  <si>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</si>
  <si>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</si>
  <si>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</si>
  <si>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</si>
  <si>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</si>
  <si>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</si>
  <si>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</si>
  <si>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</si>
  <si>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</si>
  <si>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</si>
  <si>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</si>
  <si>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</si>
  <si>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</si>
  <si>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</si>
  <si>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</si>
  <si>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</si>
  <si>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</si>
  <si>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</si>
  <si>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</si>
  <si>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</si>
  <si>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</si>
  <si>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</si>
  <si>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</si>
  <si>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</si>
  <si>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</si>
  <si>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</si>
  <si>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</si>
  <si>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</si>
  <si>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</si>
  <si>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</si>
  <si>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</si>
  <si>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</si>
  <si>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</si>
  <si>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</si>
  <si>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</si>
  <si>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</si>
  <si>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</si>
  <si>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</si>
  <si>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</si>
  <si>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</si>
  <si>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</si>
  <si>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</si>
  <si>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</si>
  <si>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</si>
  <si>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</si>
  <si>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</si>
  <si>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</si>
  <si>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</si>
  <si>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</si>
  <si>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</si>
  <si>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</si>
  <si>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</si>
  <si>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</si>
  <si>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</si>
  <si>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</si>
  <si>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</si>
  <si>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</si>
  <si>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</si>
  <si>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</si>
  <si>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</si>
  <si>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</si>
  <si>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</si>
  <si>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</si>
  <si>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</si>
  <si>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</si>
  <si>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</si>
  <si>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</si>
  <si>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</si>
  <si>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</si>
  <si>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</si>
  <si>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</si>
  <si>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</si>
  <si>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</si>
  <si>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</si>
  <si>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</si>
  <si>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</si>
  <si>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</si>
  <si>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</si>
  <si>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</si>
  <si>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</si>
  <si>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</si>
  <si>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</si>
  <si>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</si>
  <si>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</si>
  <si>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</si>
  <si>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</si>
  <si>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</si>
  <si>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</si>
  <si>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</si>
  <si>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</si>
  <si>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</si>
  <si>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</si>
  <si>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</si>
  <si>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</si>
  <si>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</si>
  <si>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</si>
  <si>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</si>
  <si>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</si>
  <si>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</si>
  <si>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</si>
  <si>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</si>
  <si>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</si>
  <si>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</si>
  <si>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</si>
  <si>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</si>
  <si>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</si>
  <si>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</si>
  <si>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</si>
  <si>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</si>
  <si>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</si>
  <si>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</si>
  <si>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</si>
  <si>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</si>
  <si>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</si>
  <si>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</si>
  <si>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</si>
  <si>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</si>
  <si>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</si>
  <si>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</si>
  <si>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</si>
  <si>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</si>
  <si>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</si>
  <si>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</si>
  <si>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</si>
  <si>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</si>
  <si>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</si>
  <si>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</si>
  <si>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</si>
  <si>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</si>
  <si>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</si>
  <si>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</si>
  <si>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</si>
  <si>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</si>
  <si>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</si>
  <si>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</si>
  <si>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</si>
  <si>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</si>
  <si>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</si>
  <si>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</si>
  <si>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</si>
  <si>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</si>
  <si>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</si>
  <si>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</si>
  <si>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</si>
  <si>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</si>
  <si>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</si>
  <si>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</si>
  <si>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</si>
  <si>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</si>
  <si>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</si>
  <si>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</si>
  <si>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</si>
  <si>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</si>
  <si>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</si>
  <si>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</si>
  <si>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</si>
  <si>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</si>
  <si>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</si>
  <si>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</si>
  <si>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</si>
  <si>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</si>
  <si>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</si>
  <si>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</si>
  <si>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</si>
  <si>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</si>
  <si>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</si>
  <si>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</si>
  <si>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</si>
  <si>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</si>
  <si>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</si>
  <si>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</si>
  <si>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</si>
  <si>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</si>
  <si>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</si>
  <si>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</si>
  <si>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</si>
  <si>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</si>
  <si>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</si>
  <si>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</si>
  <si>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</si>
  <si>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</si>
  <si>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</si>
  <si>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</si>
  <si>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</si>
  <si>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</si>
  <si>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</si>
  <si>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</si>
  <si>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</si>
  <si>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</si>
  <si>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</si>
  <si>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</si>
  <si>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</si>
  <si>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</si>
  <si>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</si>
  <si>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</si>
  <si>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</si>
  <si>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</si>
  <si>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</si>
  <si>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</si>
  <si>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</si>
  <si>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</si>
  <si>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</si>
  <si>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</si>
  <si>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</si>
  <si>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</si>
  <si>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</si>
  <si>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</si>
  <si>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</si>
  <si>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</si>
  <si>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</si>
  <si>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</si>
  <si>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</si>
  <si>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</si>
  <si>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</si>
  <si>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</si>
  <si>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</si>
  <si>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</si>
  <si>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</si>
  <si>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</si>
  <si>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</si>
  <si>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</si>
  <si>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</si>
  <si>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</si>
  <si>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</si>
  <si>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</si>
  <si>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</si>
  <si>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</si>
  <si>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</si>
  <si>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</si>
  <si>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</si>
  <si>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</si>
  <si>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</si>
  <si>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</si>
  <si>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</si>
  <si>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</si>
  <si>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</si>
  <si>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</si>
  <si>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</si>
  <si>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</si>
  <si>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</si>
  <si>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</si>
  <si>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</si>
  <si>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</si>
  <si>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</si>
  <si>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</si>
  <si>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</si>
  <si>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</si>
  <si>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</si>
  <si>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</si>
  <si>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</si>
  <si>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</si>
  <si>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</si>
  <si>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</si>
  <si>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</si>
  <si>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</si>
  <si>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</si>
  <si>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</si>
  <si>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</si>
  <si>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</si>
  <si>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</si>
  <si>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</si>
  <si>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</si>
  <si>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</si>
  <si>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</si>
  <si>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</si>
  <si>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</si>
  <si>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</si>
  <si>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</si>
  <si>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</si>
  <si>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</si>
  <si>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</si>
  <si>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</si>
  <si>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</si>
  <si>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</si>
  <si>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</si>
  <si>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</si>
  <si>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</si>
  <si>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</si>
  <si>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</si>
  <si>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</si>
  <si>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</si>
  <si>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</si>
  <si>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</si>
  <si>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</si>
  <si>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</si>
  <si>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</si>
  <si>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</si>
  <si>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</si>
  <si>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</si>
  <si>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</si>
  <si>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</si>
  <si>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</si>
  <si>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</si>
  <si>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</si>
  <si>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</si>
  <si>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</si>
  <si>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</si>
  <si>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</si>
  <si>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</si>
  <si>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</si>
  <si>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</si>
  <si>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</si>
  <si>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</si>
  <si>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</si>
  <si>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</si>
  <si>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</si>
  <si>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</si>
  <si>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</si>
  <si>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</si>
  <si>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</si>
  <si>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</si>
  <si>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</si>
  <si>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</si>
  <si>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</si>
  <si>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</si>
  <si>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</si>
  <si>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</si>
  <si>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</si>
  <si>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</si>
  <si>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</si>
  <si>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</si>
  <si>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</si>
  <si>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</si>
  <si>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</si>
  <si>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</si>
  <si>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</si>
  <si>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</si>
  <si>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</si>
  <si>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</si>
  <si>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</si>
  <si>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</si>
  <si>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</si>
  <si>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</si>
  <si>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</si>
  <si>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</si>
  <si>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</si>
  <si>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</si>
  <si>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</si>
  <si>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</si>
  <si>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</si>
  <si>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</si>
  <si>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</si>
  <si>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</si>
  <si>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</si>
  <si>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</si>
  <si>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</si>
  <si>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</si>
  <si>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</si>
  <si>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</si>
  <si>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</si>
  <si>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</si>
  <si>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</si>
  <si>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</si>
  <si>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</si>
  <si>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</si>
  <si>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</si>
  <si>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</si>
  <si>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</si>
  <si>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</si>
  <si>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</si>
  <si>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</si>
  <si>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</si>
  <si>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</si>
  <si>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</si>
  <si>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</si>
  <si>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</si>
  <si>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</si>
  <si>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</si>
  <si>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</si>
  <si>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</si>
  <si>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</si>
  <si>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</si>
  <si>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</si>
  <si>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</si>
  <si>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</si>
  <si>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</si>
  <si>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</si>
  <si>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</si>
  <si>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</si>
  <si>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</si>
  <si>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</si>
  <si>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</si>
  <si>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</si>
  <si>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</si>
  <si>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</si>
  <si>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</si>
  <si>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</si>
  <si>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</si>
  <si>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</si>
  <si>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</si>
  <si>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</si>
  <si>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</si>
  <si>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</si>
  <si>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</si>
  <si>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</si>
  <si>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</si>
  <si>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</si>
  <si>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</si>
  <si>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</si>
  <si>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</si>
  <si>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</si>
  <si>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</si>
  <si>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</si>
  <si>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</si>
  <si>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</si>
  <si>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</si>
  <si>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</si>
  <si>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</si>
  <si>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</si>
  <si>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</si>
  <si>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</si>
  <si>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</si>
  <si>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</si>
  <si>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</si>
  <si>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</si>
  <si>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</si>
  <si>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</si>
  <si>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</si>
  <si>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</si>
  <si>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</si>
  <si>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</si>
  <si>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</si>
  <si>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</si>
  <si>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</si>
  <si>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</si>
  <si>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</si>
  <si>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</si>
  <si>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</si>
  <si>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</si>
  <si>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</si>
  <si>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</si>
  <si>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</si>
  <si>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</si>
  <si>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</si>
  <si>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</si>
  <si>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</si>
  <si>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</si>
  <si>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</si>
  <si>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</si>
  <si>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</si>
  <si>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</si>
  <si>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</si>
  <si>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</si>
  <si>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</si>
  <si>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</si>
  <si>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</si>
  <si>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</si>
  <si>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</si>
  <si>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</si>
  <si>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</si>
  <si>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</si>
  <si>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</si>
  <si>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</si>
  <si>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</si>
  <si>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</si>
  <si>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</si>
  <si>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</si>
  <si>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</si>
  <si>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</si>
  <si>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</si>
  <si>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</si>
  <si>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</si>
  <si>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</si>
  <si>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</si>
  <si>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</si>
  <si>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</si>
  <si>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</si>
  <si>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</si>
  <si>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</si>
  <si>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</si>
  <si>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</si>
  <si>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</si>
  <si>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</si>
  <si>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</si>
  <si>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</si>
  <si>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</si>
  <si>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</si>
  <si>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</si>
  <si>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</si>
  <si>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</si>
  <si>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</si>
  <si>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</si>
  <si>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</si>
  <si>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</si>
  <si>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</si>
  <si>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</si>
  <si>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</si>
  <si>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</si>
  <si>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</si>
  <si>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</si>
  <si>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</si>
  <si>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</si>
  <si>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</si>
  <si>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</si>
  <si>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</si>
  <si>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</si>
  <si>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</si>
  <si>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</si>
  <si>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</si>
  <si>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</si>
  <si>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</si>
  <si>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</si>
  <si>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</si>
  <si>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</si>
  <si>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</si>
  <si>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</si>
  <si>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</si>
  <si>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</si>
  <si>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</si>
  <si>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</si>
  <si>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</si>
  <si>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</si>
  <si>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</si>
  <si>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</si>
  <si>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</si>
  <si>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</si>
  <si>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</si>
  <si>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</si>
  <si>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</si>
  <si>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</si>
  <si>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</si>
  <si>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</si>
  <si>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</si>
  <si>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</si>
  <si>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</si>
  <si>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</si>
  <si>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</si>
  <si>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</si>
  <si>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</si>
  <si>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</si>
  <si>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</si>
  <si>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</si>
  <si>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</si>
  <si>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</si>
  <si>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</si>
  <si>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</si>
  <si>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</si>
  <si>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</si>
  <si>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</si>
  <si>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</si>
  <si>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</si>
  <si>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</si>
  <si>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</si>
  <si>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</si>
  <si>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</si>
  <si>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</si>
  <si>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</si>
  <si>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</si>
  <si>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</si>
  <si>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</si>
  <si>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</si>
  <si>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</si>
  <si>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</si>
  <si>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</si>
  <si>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</si>
  <si>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</si>
  <si>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</si>
  <si>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</si>
  <si>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</si>
  <si>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</si>
  <si>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</si>
  <si>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</si>
  <si>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</si>
  <si>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</si>
  <si>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</si>
  <si>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</si>
  <si>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</si>
  <si>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</si>
  <si>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</si>
  <si>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</si>
  <si>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</si>
  <si>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</si>
  <si>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</si>
  <si>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</si>
  <si>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</si>
  <si>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</si>
  <si>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</si>
  <si>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</si>
  <si>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</si>
  <si>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</si>
  <si>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</si>
  <si>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</si>
  <si>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</si>
  <si>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</si>
  <si>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</si>
  <si>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</si>
  <si>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</si>
  <si>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</si>
  <si>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</si>
  <si>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</si>
  <si>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</si>
  <si>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</si>
  <si>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</si>
  <si>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</si>
  <si>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</si>
  <si>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</si>
  <si>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</si>
  <si>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</si>
  <si>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</si>
  <si>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</si>
  <si>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</si>
  <si>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</si>
  <si>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</si>
  <si>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</si>
  <si>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</si>
  <si>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</si>
  <si>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</si>
  <si>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</si>
  <si>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</si>
  <si>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</si>
  <si>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</si>
  <si>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</si>
  <si>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</si>
  <si>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</si>
  <si>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</si>
  <si>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</si>
  <si>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</si>
  <si>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</si>
  <si>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</si>
  <si>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</si>
  <si>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</si>
  <si>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</si>
  <si>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</si>
  <si>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</si>
  <si>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</si>
  <si>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</si>
  <si>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</si>
  <si>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</si>
  <si>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</si>
  <si>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</si>
  <si>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</si>
  <si>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</si>
  <si>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</si>
  <si>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</si>
  <si>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</si>
  <si>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</si>
  <si>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</si>
  <si>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</si>
  <si>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</si>
  <si>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</si>
  <si>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</si>
  <si>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</si>
  <si>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</si>
  <si>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</si>
  <si>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</si>
  <si>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</si>
  <si>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</si>
  <si>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</si>
  <si>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</si>
  <si>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</si>
  <si>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</si>
  <si>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</si>
  <si>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</si>
  <si>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</si>
  <si>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</si>
  <si>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</si>
  <si>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</si>
  <si>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</si>
  <si>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</si>
  <si>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</si>
  <si>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</si>
  <si>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</si>
  <si>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</si>
  <si>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</si>
  <si>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</si>
  <si>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</si>
  <si>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</si>
  <si>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</si>
  <si>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</si>
  <si>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</si>
  <si>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</si>
  <si>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</si>
  <si>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</si>
  <si>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</si>
  <si>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</si>
  <si>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</si>
  <si>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</si>
  <si>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</si>
  <si>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</si>
  <si>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</si>
  <si>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</si>
  <si>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</si>
  <si>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</si>
  <si>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</si>
  <si>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</si>
  <si>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</si>
  <si>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</si>
  <si>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</si>
  <si>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</si>
  <si>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</si>
  <si>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</si>
  <si>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</si>
  <si>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</si>
  <si>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</si>
  <si>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</si>
  <si>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</si>
  <si>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</si>
  <si>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</si>
  <si>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</si>
  <si>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</si>
  <si>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</si>
  <si>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</si>
  <si>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</si>
  <si>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</si>
  <si>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</si>
  <si>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</si>
  <si>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</si>
  <si>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</si>
  <si>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</si>
  <si>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</si>
  <si>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</si>
  <si>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</si>
  <si>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</si>
  <si>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</si>
  <si>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</si>
  <si>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</si>
  <si>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</si>
  <si>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</si>
  <si>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</si>
  <si>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</si>
  <si>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</si>
  <si>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</si>
  <si>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</si>
  <si>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</si>
  <si>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</si>
  <si>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</si>
  <si>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</si>
  <si>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</si>
  <si>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</si>
  <si>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</si>
  <si>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</si>
  <si>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</si>
  <si>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</si>
  <si>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</si>
  <si>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</si>
  <si>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</si>
  <si>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</si>
  <si>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</si>
  <si>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</si>
  <si>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</si>
  <si>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</si>
  <si>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</si>
  <si>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</si>
  <si>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</si>
  <si>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</si>
  <si>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</si>
  <si>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</si>
  <si>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</si>
  <si>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</si>
  <si>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</si>
  <si>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</si>
  <si>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</si>
  <si>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</si>
  <si>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</si>
  <si>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</si>
  <si>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</si>
  <si>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</si>
  <si>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</si>
  <si>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</si>
  <si>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</si>
  <si>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</si>
  <si>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</si>
  <si>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</si>
  <si>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</si>
  <si>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</si>
  <si>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</si>
  <si>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</si>
  <si>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</si>
  <si>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</si>
  <si>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</si>
  <si>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</si>
  <si>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</si>
  <si>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</si>
  <si>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</si>
  <si>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</si>
  <si>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</si>
  <si>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</si>
  <si>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</si>
  <si>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</si>
  <si>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</si>
  <si>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</si>
  <si>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</si>
  <si>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</si>
  <si>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</si>
  <si>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</si>
  <si>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</si>
  <si>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</si>
  <si>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</si>
  <si>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</si>
  <si>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</si>
  <si>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</si>
  <si>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</si>
  <si>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</si>
  <si>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</si>
  <si>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</si>
  <si>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</si>
  <si>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</si>
  <si>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</si>
  <si>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</si>
  <si>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</si>
  <si>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</si>
  <si>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</si>
  <si>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</si>
  <si>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</si>
  <si>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</si>
  <si>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</si>
  <si>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</si>
  <si>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</si>
  <si>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</si>
  <si>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</si>
  <si>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</si>
  <si>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</si>
  <si>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</si>
  <si>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</si>
  <si>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</si>
  <si>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</si>
  <si>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</si>
  <si>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</si>
  <si>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</si>
  <si>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</si>
  <si>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</si>
  <si>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</si>
  <si>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</si>
  <si>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</si>
  <si>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</si>
  <si>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</si>
  <si>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</si>
  <si>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</si>
  <si>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</si>
  <si>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</si>
  <si>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</si>
  <si>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</si>
  <si>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</si>
  <si>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</si>
  <si>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</si>
  <si>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</si>
  <si>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</si>
  <si>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</si>
  <si>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</si>
  <si>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</si>
  <si>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</si>
  <si>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</si>
  <si>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</si>
  <si>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</si>
  <si>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</si>
  <si>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</si>
  <si>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</si>
  <si>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</si>
  <si>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</si>
  <si>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</si>
  <si>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</si>
  <si>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</si>
  <si>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</si>
  <si>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</si>
  <si>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</si>
  <si>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</si>
  <si>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</si>
  <si>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</si>
  <si>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</si>
  <si>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</si>
  <si>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</si>
  <si>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</si>
  <si>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</si>
  <si>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</si>
  <si>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</si>
  <si>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</si>
  <si>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</si>
  <si>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</si>
  <si>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</si>
  <si>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</si>
  <si>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</si>
  <si>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</si>
  <si>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</si>
  <si>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</si>
  <si>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</si>
  <si>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</si>
  <si>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</si>
  <si>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</si>
  <si>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</si>
  <si>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</si>
  <si>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</si>
  <si>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</si>
  <si>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</si>
  <si>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</si>
  <si>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</si>
  <si>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</si>
  <si>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</si>
  <si>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</si>
  <si>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</si>
  <si>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</si>
  <si>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</si>
  <si>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</si>
  <si>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</si>
  <si>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</si>
  <si>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</si>
  <si>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</si>
  <si>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</si>
  <si>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</si>
  <si>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</si>
  <si>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</si>
  <si>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</si>
  <si>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</si>
  <si>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</si>
  <si>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</si>
  <si>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</si>
  <si>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</si>
  <si>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</si>
  <si>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</si>
  <si>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</si>
  <si>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</si>
  <si>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</si>
  <si>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</si>
  <si>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</si>
  <si>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</si>
  <si>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</si>
  <si>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</si>
  <si>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</si>
  <si>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</si>
  <si>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</si>
  <si>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</si>
  <si>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</si>
  <si>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</si>
  <si>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</si>
  <si>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</si>
  <si>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</si>
  <si>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</si>
  <si>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</si>
  <si>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</si>
  <si>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</si>
  <si>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</si>
  <si>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</si>
  <si>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</si>
  <si>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</si>
  <si>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</si>
  <si>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</si>
  <si>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</si>
  <si>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</si>
  <si>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</si>
  <si>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</si>
  <si>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</si>
  <si>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</si>
  <si>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</si>
  <si>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</si>
  <si>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</si>
  <si>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</si>
  <si>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</si>
  <si>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</si>
  <si>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</si>
  <si>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</si>
  <si>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</si>
  <si>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</si>
  <si>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</si>
  <si>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</si>
  <si>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</si>
  <si>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</si>
  <si>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</si>
  <si>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</si>
  <si>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</si>
  <si>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</si>
  <si>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</si>
  <si>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</si>
  <si>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</si>
  <si>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</si>
  <si>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</si>
  <si>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</si>
  <si>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</si>
  <si>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</si>
  <si>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</si>
  <si>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</si>
  <si>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</si>
  <si>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</si>
  <si>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</si>
  <si>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</si>
  <si>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</si>
  <si>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</si>
  <si>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</si>
  <si>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</si>
  <si>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</si>
  <si>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</si>
  <si>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</si>
  <si>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</si>
  <si>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</si>
  <si>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</si>
  <si>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</si>
  <si>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</si>
  <si>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</si>
  <si>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</si>
  <si>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</si>
  <si>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</si>
  <si>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</si>
  <si>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</si>
  <si>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</si>
  <si>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</si>
  <si>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</si>
  <si>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</si>
  <si>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</si>
  <si>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</si>
  <si>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</si>
  <si>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</si>
  <si>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</si>
  <si>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</si>
  <si>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</si>
  <si>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</si>
  <si>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</si>
  <si>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</si>
  <si>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</si>
  <si>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</si>
  <si>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</si>
  <si>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</si>
  <si>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</si>
  <si>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</si>
  <si>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</si>
  <si>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</si>
  <si>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</si>
  <si>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</si>
  <si>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</si>
  <si>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</si>
  <si>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</si>
  <si>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</si>
  <si>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</si>
  <si>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</si>
  <si>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</si>
  <si>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</si>
  <si>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</si>
  <si>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</si>
  <si>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</si>
  <si>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</si>
  <si>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</si>
  <si>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</si>
  <si>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</si>
  <si>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</si>
  <si>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</si>
  <si>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</si>
  <si>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</si>
  <si>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</si>
  <si>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</si>
  <si>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</si>
  <si>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</si>
  <si>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</si>
  <si>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</si>
  <si>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</si>
  <si>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</si>
  <si>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</si>
  <si>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</si>
  <si>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</si>
  <si>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</si>
  <si>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</si>
  <si>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</si>
  <si>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</si>
  <si>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</si>
  <si>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</si>
  <si>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</si>
  <si>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</si>
  <si>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</si>
  <si>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</si>
  <si>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</si>
  <si>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</si>
  <si>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</si>
  <si>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</si>
  <si>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</si>
  <si>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</si>
  <si>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</si>
  <si>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</si>
  <si>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</si>
  <si>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</si>
  <si>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</si>
  <si>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</si>
  <si>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</si>
  <si>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</si>
  <si>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</si>
  <si>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</si>
  <si>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</si>
  <si>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</si>
  <si>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</si>
  <si>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</si>
  <si>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</si>
  <si>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</si>
  <si>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</si>
  <si>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</si>
  <si>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</si>
  <si>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</si>
  <si>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</si>
  <si>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</si>
  <si>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</si>
  <si>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</si>
  <si>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</si>
  <si>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</si>
  <si>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</si>
  <si>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</si>
  <si>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</si>
  <si>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</si>
  <si>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</si>
  <si>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</si>
  <si>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</si>
  <si>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</si>
  <si>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</si>
  <si>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</si>
  <si>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</si>
  <si>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</si>
  <si>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</si>
  <si>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</si>
  <si>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</si>
  <si>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</si>
  <si>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</si>
  <si>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</si>
  <si>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</si>
  <si>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</si>
  <si>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</si>
  <si>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</si>
  <si>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</si>
  <si>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</si>
  <si>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</si>
  <si>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</si>
  <si>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</si>
  <si>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</si>
  <si>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</si>
  <si>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</si>
  <si>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</si>
  <si>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</si>
  <si>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</si>
  <si>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</si>
  <si>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</si>
  <si>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</si>
  <si>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</si>
  <si>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</si>
  <si>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</si>
  <si>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</si>
  <si>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</si>
  <si>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</si>
  <si>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</si>
  <si>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</si>
  <si>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</si>
  <si>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</si>
  <si>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</si>
  <si>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</si>
  <si>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</si>
  <si>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</si>
  <si>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</si>
  <si>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</si>
  <si>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</si>
  <si>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</si>
  <si>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</si>
  <si>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</si>
  <si>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</si>
  <si>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</si>
  <si>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</si>
  <si>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</si>
  <si>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</si>
  <si>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</si>
  <si>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</si>
  <si>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</si>
  <si>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</si>
  <si>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</si>
  <si>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</si>
  <si>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</si>
  <si>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</si>
  <si>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</si>
  <si>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</si>
  <si>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</si>
  <si>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</si>
  <si>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</si>
  <si>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</si>
  <si>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</si>
  <si>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</si>
  <si>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</si>
  <si>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</si>
  <si>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</si>
  <si>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</si>
  <si>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</si>
  <si>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</si>
  <si>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</si>
  <si>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</si>
  <si>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</si>
  <si>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</si>
  <si>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</si>
  <si>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</si>
  <si>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</si>
  <si>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</si>
  <si>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</si>
  <si>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</si>
  <si>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</si>
  <si>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</si>
  <si>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</si>
  <si>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</si>
  <si>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</si>
  <si>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</si>
  <si>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</si>
  <si>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</si>
  <si>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</si>
  <si>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</si>
  <si>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</si>
  <si>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</si>
  <si>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</si>
  <si>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</si>
  <si>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</si>
  <si>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</si>
  <si>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</si>
  <si>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</si>
  <si>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</si>
  <si>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</si>
  <si>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</si>
  <si>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</si>
  <si>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</si>
  <si>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</si>
  <si>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</si>
  <si>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</si>
  <si>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</si>
  <si>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</si>
  <si>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</si>
  <si>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</si>
  <si>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</si>
  <si>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</si>
  <si>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</si>
  <si>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</si>
  <si>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</si>
  <si>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</si>
  <si>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</si>
  <si>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</si>
  <si>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</si>
  <si>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</si>
  <si>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</si>
  <si>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</si>
  <si>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</si>
  <si>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</si>
  <si>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</si>
  <si>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</si>
  <si>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</si>
  <si>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</si>
  <si>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</si>
  <si>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</si>
  <si>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</si>
  <si>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</si>
  <si>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</si>
  <si>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</si>
  <si>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</si>
  <si>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</si>
  <si>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</si>
  <si>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</si>
  <si>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</si>
  <si>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</si>
  <si>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</si>
  <si>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</si>
  <si>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</si>
  <si>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</si>
  <si>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</si>
  <si>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</si>
  <si>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</si>
  <si>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</si>
  <si>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</si>
  <si>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</si>
  <si>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</si>
  <si>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</si>
  <si>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</si>
  <si>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</si>
  <si>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</si>
  <si>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</si>
  <si>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</si>
  <si>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</si>
  <si>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</si>
  <si>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</si>
  <si>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</si>
  <si>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</si>
  <si>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</si>
  <si>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</si>
  <si>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</si>
  <si>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</si>
  <si>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</si>
  <si>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</si>
  <si>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</si>
  <si>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</si>
  <si>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</si>
  <si>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</si>
  <si>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</si>
  <si>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</si>
  <si>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</si>
  <si>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</si>
  <si>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</si>
  <si>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</si>
  <si>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</si>
  <si>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</si>
  <si>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</si>
  <si>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</si>
  <si>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</si>
  <si>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</si>
  <si>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</si>
  <si>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</si>
  <si>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</si>
  <si>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</si>
  <si>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</si>
  <si>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</si>
  <si>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</si>
  <si>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</si>
  <si>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</si>
  <si>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</si>
  <si>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</si>
  <si>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</si>
  <si>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</si>
  <si>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</si>
  <si>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</si>
  <si>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</si>
  <si>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</si>
  <si>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</si>
  <si>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</si>
  <si>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</si>
  <si>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</si>
  <si>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</si>
  <si>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</si>
  <si>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</si>
  <si>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</si>
  <si>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</si>
  <si>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</si>
  <si>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</si>
  <si>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</si>
  <si>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</si>
  <si>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</si>
  <si>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</si>
  <si>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</si>
  <si>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</si>
  <si>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</si>
  <si>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</si>
  <si>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</si>
  <si>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</si>
  <si>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</si>
  <si>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</si>
  <si>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</si>
  <si>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</si>
  <si>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</si>
  <si>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</si>
  <si>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</si>
  <si>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</si>
  <si>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</si>
  <si>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</si>
  <si>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</si>
  <si>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</si>
  <si>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</si>
  <si>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</si>
  <si>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</si>
  <si>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</si>
  <si>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</si>
  <si>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</si>
  <si>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</si>
  <si>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</si>
  <si>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</si>
  <si>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</si>
  <si>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</si>
  <si>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</si>
  <si>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</si>
  <si>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</si>
  <si>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</si>
  <si>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</si>
  <si>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</si>
  <si>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</si>
  <si>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</si>
  <si>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</si>
  <si>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</si>
  <si>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</si>
  <si>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</si>
  <si>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</si>
  <si>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</si>
  <si>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</si>
  <si>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</si>
  <si>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</si>
  <si>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</si>
  <si>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</si>
  <si>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</si>
  <si>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</si>
  <si>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</si>
  <si>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</si>
  <si>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</si>
  <si>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</si>
  <si>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</si>
  <si>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</si>
  <si>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</si>
  <si>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</si>
  <si>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</si>
  <si>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</si>
  <si>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</si>
  <si>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</si>
  <si>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</si>
  <si>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</si>
  <si>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</si>
  <si>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</si>
  <si>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</si>
  <si>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</si>
  <si>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</si>
  <si>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</si>
  <si>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</si>
  <si>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</si>
  <si>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</si>
  <si>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</si>
  <si>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</si>
  <si>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</si>
  <si>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</si>
  <si>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</si>
  <si>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</si>
  <si>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</si>
  <si>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</si>
  <si>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</si>
  <si>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</si>
  <si>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</si>
  <si>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</si>
  <si>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</si>
  <si>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</si>
  <si>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</si>
  <si>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</si>
  <si>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</si>
  <si>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</si>
  <si>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</si>
  <si>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</si>
  <si>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</si>
  <si>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</si>
  <si>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</si>
  <si>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</si>
  <si>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</si>
  <si>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</si>
  <si>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</si>
  <si>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</si>
  <si>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</si>
  <si>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</si>
  <si>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</si>
  <si>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</si>
  <si>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</si>
  <si>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</si>
  <si>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</si>
  <si>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</si>
  <si>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</si>
  <si>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</si>
  <si>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</si>
  <si>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</si>
  <si>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</si>
  <si>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</si>
  <si>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</si>
  <si>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</si>
  <si>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</si>
  <si>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</si>
  <si>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</si>
  <si>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</si>
  <si>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</si>
  <si>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</si>
  <si>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</si>
  <si>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</si>
  <si>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</si>
  <si>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</si>
  <si>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</si>
  <si>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</si>
  <si>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</si>
  <si>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</si>
  <si>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</si>
  <si>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</si>
  <si>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</si>
  <si>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</si>
  <si>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</si>
  <si>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</si>
  <si>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</si>
  <si>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</si>
  <si>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</si>
  <si>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</si>
  <si>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</si>
  <si>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</si>
  <si>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</si>
  <si>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</si>
  <si>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</si>
  <si>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</si>
  <si>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</si>
  <si>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</si>
  <si>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</si>
  <si>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</si>
  <si>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</si>
  <si>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</si>
  <si>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</si>
  <si>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</si>
  <si>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</si>
  <si>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</si>
  <si>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</si>
  <si>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</si>
  <si>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</si>
  <si>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</si>
  <si>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</si>
  <si>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</si>
  <si>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</si>
  <si>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</si>
  <si>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</si>
  <si>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</si>
  <si>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</si>
  <si>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</si>
  <si>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</si>
  <si>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</si>
  <si>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</si>
  <si>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</si>
  <si>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</si>
  <si>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</si>
  <si>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</si>
  <si>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</si>
  <si>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</si>
  <si>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</si>
  <si>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</si>
  <si>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</si>
  <si>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</si>
  <si>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</si>
  <si>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</si>
  <si>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</si>
  <si>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</si>
  <si>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</si>
  <si>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</si>
  <si>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</si>
  <si>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</si>
  <si>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</si>
  <si>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</si>
  <si>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</si>
  <si>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</si>
  <si>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</si>
  <si>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</si>
  <si>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</si>
  <si>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</si>
  <si>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</si>
  <si>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</si>
  <si>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</si>
  <si>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</si>
  <si>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</si>
  <si>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</si>
  <si>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</si>
  <si>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</si>
  <si>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</si>
  <si>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</si>
  <si>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</si>
  <si>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</si>
  <si>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</si>
  <si>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</si>
  <si>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</si>
  <si>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</si>
  <si>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</si>
  <si>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</si>
  <si>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</si>
  <si>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</si>
  <si>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</si>
  <si>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</si>
  <si>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</si>
  <si>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</si>
  <si>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</si>
  <si>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</si>
  <si>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</si>
  <si>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</si>
  <si>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</si>
  <si>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</si>
  <si>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</si>
  <si>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</si>
  <si>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</si>
  <si>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</si>
  <si>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</si>
  <si>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</si>
  <si>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</si>
  <si>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</si>
  <si>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</si>
  <si>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</si>
  <si>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</si>
  <si>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</si>
  <si>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</si>
  <si>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</si>
  <si>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</si>
  <si>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</si>
  <si>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</si>
  <si>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</si>
  <si>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</si>
  <si>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</si>
  <si>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</si>
  <si>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</si>
  <si>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</si>
  <si>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</si>
  <si>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</si>
  <si>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</si>
  <si>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</si>
  <si>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</si>
  <si>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</si>
  <si>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</si>
  <si>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</si>
  <si>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</si>
  <si>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</si>
  <si>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</si>
  <si>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</si>
  <si>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</si>
  <si>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</si>
  <si>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</si>
  <si>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</si>
  <si>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</si>
  <si>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</si>
  <si>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</si>
  <si>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</si>
  <si>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</si>
  <si>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</si>
  <si>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</si>
  <si>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</si>
  <si>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</si>
  <si>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</si>
  <si>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</si>
  <si>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</si>
  <si>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</si>
  <si>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</si>
  <si>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</si>
  <si>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</si>
  <si>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</si>
  <si>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</si>
  <si>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</si>
  <si>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</si>
  <si>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</si>
  <si>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</si>
  <si>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</si>
  <si>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</si>
  <si>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</si>
  <si>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</si>
  <si>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</si>
  <si>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</si>
  <si>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</si>
  <si>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</si>
  <si>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</si>
  <si>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</si>
  <si>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</si>
  <si>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</si>
  <si>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</si>
  <si>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</si>
  <si>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</si>
  <si>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</si>
  <si>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</si>
  <si>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</si>
  <si>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</si>
  <si>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</si>
  <si>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</si>
  <si>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</si>
  <si>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</si>
  <si>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</si>
  <si>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</si>
  <si>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</si>
  <si>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</si>
  <si>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</si>
  <si>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</si>
  <si>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</si>
  <si>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</si>
  <si>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</si>
  <si>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</si>
  <si>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</si>
  <si>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</si>
  <si>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</si>
  <si>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</si>
  <si>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</si>
  <si>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</si>
  <si>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</si>
  <si>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</si>
  <si>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</si>
  <si>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</si>
  <si>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</si>
  <si>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</si>
  <si>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</si>
  <si>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</si>
  <si>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</si>
  <si>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</si>
  <si>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</si>
  <si>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</si>
  <si>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</si>
  <si>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</si>
  <si>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</si>
  <si>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</si>
  <si>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</si>
  <si>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</si>
  <si>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</si>
  <si>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</si>
  <si>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</si>
  <si>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</si>
  <si>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</si>
  <si>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</si>
  <si>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</si>
  <si>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</si>
  <si>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</si>
  <si>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</si>
  <si>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</si>
  <si>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</si>
  <si>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</si>
  <si>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</si>
  <si>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</si>
  <si>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</si>
  <si>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</si>
  <si>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</si>
  <si>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</si>
  <si>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</si>
  <si>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</si>
  <si>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</si>
  <si>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</si>
  <si>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</si>
  <si>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</si>
  <si>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</si>
  <si>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</si>
  <si>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</si>
  <si>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</si>
  <si>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</si>
  <si>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</si>
  <si>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</si>
  <si>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</si>
  <si>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</si>
  <si>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</si>
  <si>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</si>
  <si>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</si>
  <si>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</si>
  <si>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</si>
  <si>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</si>
  <si>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</si>
  <si>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</si>
  <si>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</si>
  <si>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</si>
  <si>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</si>
  <si>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</si>
  <si>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</si>
  <si>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</si>
  <si>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</si>
  <si>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</si>
  <si>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</si>
  <si>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</si>
  <si>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</si>
  <si>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</si>
  <si>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</si>
  <si>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</si>
  <si>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</si>
  <si>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</si>
  <si>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</si>
  <si>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</si>
  <si>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</si>
  <si>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</si>
  <si>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</si>
  <si>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</si>
  <si>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</si>
  <si>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</si>
  <si>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</si>
  <si>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</si>
  <si>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</si>
  <si>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</si>
  <si>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</si>
  <si>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</si>
  <si>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</si>
  <si>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</si>
  <si>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</si>
  <si>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</si>
  <si>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</si>
  <si>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</si>
  <si>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</si>
  <si>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</si>
  <si>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</si>
  <si>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</si>
  <si>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</si>
  <si>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</si>
  <si>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</si>
  <si>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</si>
  <si>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</si>
  <si>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</si>
  <si>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</si>
  <si>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</si>
  <si>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</si>
  <si>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</si>
  <si>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</si>
  <si>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</si>
  <si>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</si>
  <si>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</si>
  <si>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</si>
  <si>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</si>
  <si>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</si>
  <si>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</si>
  <si>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</si>
  <si>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</si>
  <si>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</si>
  <si>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</si>
  <si>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</si>
  <si>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</si>
  <si>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</si>
  <si>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</si>
  <si>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</si>
  <si>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</si>
  <si>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</si>
  <si>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</si>
  <si>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</si>
  <si>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</si>
  <si>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</si>
  <si>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</si>
  <si>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</si>
  <si>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</si>
  <si>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</si>
  <si>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</si>
  <si>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</si>
  <si>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</si>
  <si>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</si>
  <si>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</si>
  <si>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</si>
  <si>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</si>
  <si>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</si>
  <si>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</si>
  <si>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</si>
  <si>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</si>
  <si>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</si>
  <si>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</si>
  <si>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</si>
  <si>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</si>
  <si>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</si>
  <si>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</si>
  <si>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</si>
  <si>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</si>
  <si>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</si>
  <si>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</si>
  <si>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</si>
  <si>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</si>
  <si>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</si>
  <si>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</si>
  <si>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</si>
  <si>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</si>
  <si>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</si>
  <si>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</si>
  <si>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</si>
  <si>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</si>
  <si>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</si>
  <si>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</si>
  <si>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</si>
  <si>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</si>
  <si>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</si>
  <si>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</si>
  <si>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</si>
  <si>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</si>
  <si>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</si>
  <si>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</si>
  <si>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</si>
  <si>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</si>
  <si>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</si>
  <si>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</si>
  <si>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</si>
  <si>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</si>
  <si>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</si>
  <si>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</si>
  <si>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</si>
  <si>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</si>
  <si>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</si>
  <si>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</si>
  <si>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</si>
  <si>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</si>
  <si>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</si>
  <si>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</si>
  <si>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</si>
  <si>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</si>
  <si>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</si>
  <si>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</si>
  <si>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</si>
  <si>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</si>
  <si>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</si>
  <si>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</si>
  <si>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</si>
  <si>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</si>
  <si>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</si>
  <si>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</si>
  <si>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</si>
  <si>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</si>
  <si>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</si>
  <si>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</si>
  <si>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</si>
  <si>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</si>
  <si>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</si>
  <si>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</si>
  <si>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</si>
  <si>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</si>
  <si>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</si>
  <si>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</si>
  <si>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</si>
  <si>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</si>
  <si>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</si>
  <si>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</si>
  <si>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</si>
  <si>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</si>
  <si>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</si>
  <si>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</si>
  <si>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</si>
  <si>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</si>
  <si>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</si>
  <si>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</si>
  <si>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</si>
  <si>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</si>
  <si>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</si>
  <si>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</si>
  <si>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</si>
  <si>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</si>
  <si>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</si>
  <si>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</si>
  <si>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</si>
  <si>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</si>
  <si>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</si>
  <si>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</si>
  <si>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</si>
  <si>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</si>
  <si>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</si>
  <si>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</si>
  <si>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</si>
  <si>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</si>
  <si>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</si>
  <si>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</si>
  <si>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</si>
  <si>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</si>
  <si>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</si>
  <si>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</si>
  <si>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</si>
  <si>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</si>
  <si>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</si>
  <si>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</si>
  <si>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</si>
  <si>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</si>
  <si>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</si>
  <si>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</si>
  <si>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</si>
  <si>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</si>
  <si>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</si>
  <si>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</si>
  <si>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</si>
  <si>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</si>
  <si>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</si>
  <si>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</si>
  <si>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</si>
  <si>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</si>
  <si>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</si>
  <si>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</si>
  <si>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</si>
  <si>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</si>
  <si>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</si>
  <si>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</si>
  <si>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</si>
  <si>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</si>
  <si>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</si>
  <si>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</si>
  <si>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</si>
  <si>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</si>
  <si>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</si>
  <si>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</si>
  <si>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</si>
  <si>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</si>
  <si>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</si>
  <si>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</si>
  <si>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</si>
  <si>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</si>
  <si>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</si>
  <si>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</si>
  <si>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</si>
  <si>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</si>
  <si>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</si>
  <si>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</si>
  <si>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</si>
  <si>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</si>
  <si>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</si>
  <si>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</si>
  <si>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</si>
  <si>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</si>
  <si>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</si>
  <si>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</si>
  <si>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</si>
  <si>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</si>
  <si>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</si>
  <si>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</si>
  <si>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</si>
  <si>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</si>
  <si>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</si>
  <si>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</si>
  <si>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</si>
  <si>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</si>
  <si>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</si>
  <si>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</si>
  <si>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</si>
  <si>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</si>
  <si>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</si>
  <si>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</si>
  <si>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</si>
  <si>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</si>
  <si>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</si>
  <si>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</si>
  <si>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</si>
  <si>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</si>
  <si>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</si>
  <si>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</si>
  <si>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</si>
  <si>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</si>
  <si>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</si>
  <si>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</si>
  <si>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</si>
  <si>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</si>
  <si>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</si>
  <si>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</si>
  <si>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</si>
  <si>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</si>
  <si>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</si>
  <si>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</si>
  <si>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</si>
  <si>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</si>
  <si>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</si>
  <si>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</si>
  <si>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</si>
  <si>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</si>
  <si>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</si>
  <si>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</si>
  <si>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</si>
  <si>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</si>
  <si>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</si>
  <si>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</si>
  <si>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</si>
  <si>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</si>
  <si>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</si>
  <si>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</si>
  <si>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</si>
  <si>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</si>
  <si>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</si>
  <si>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</si>
  <si>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</si>
  <si>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</si>
  <si>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</si>
  <si>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</si>
  <si>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</si>
  <si>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</si>
  <si>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</si>
  <si>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</si>
  <si>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</si>
  <si>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</si>
  <si>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</si>
  <si>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</si>
  <si>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</si>
  <si>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</si>
  <si>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</si>
  <si>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</si>
  <si>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</si>
  <si>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</si>
  <si>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</si>
  <si>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</si>
  <si>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</si>
  <si>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</si>
  <si>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</si>
  <si>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</si>
  <si>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</si>
  <si>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</si>
  <si>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</si>
  <si>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</si>
  <si>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</si>
  <si>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</si>
  <si>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</si>
  <si>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</si>
  <si>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</si>
  <si>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</si>
  <si>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</si>
  <si>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</si>
  <si>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</si>
  <si>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</si>
  <si>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</si>
  <si>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</si>
  <si>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</si>
  <si>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</si>
  <si>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</si>
  <si>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</si>
  <si>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</si>
  <si>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</si>
  <si>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</si>
  <si>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</si>
  <si>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</si>
  <si>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</si>
  <si>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</si>
  <si>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</si>
  <si>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</si>
  <si>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</si>
  <si>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</si>
  <si>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</si>
  <si>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</si>
  <si>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</si>
  <si>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</si>
  <si>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</si>
  <si>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</si>
  <si>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</si>
  <si>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</si>
  <si>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</si>
  <si>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</si>
  <si>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</si>
  <si>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</si>
  <si>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</si>
  <si>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</si>
  <si>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</si>
  <si>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</si>
  <si>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</si>
  <si>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</si>
  <si>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</si>
  <si>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</si>
  <si>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</si>
  <si>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</si>
  <si>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</si>
  <si>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</si>
  <si>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</si>
  <si>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</si>
  <si>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</si>
  <si>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</si>
  <si>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</si>
  <si>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</si>
  <si>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</si>
  <si>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</si>
  <si>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</si>
  <si>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</si>
  <si>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</si>
  <si>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</si>
  <si>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</si>
  <si>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</si>
  <si>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</si>
  <si>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</si>
  <si>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</si>
  <si>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</si>
  <si>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</si>
  <si>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</si>
  <si>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</si>
  <si>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</si>
  <si>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</si>
  <si>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</si>
  <si>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</si>
  <si>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</si>
  <si>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</si>
  <si>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</si>
  <si>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</si>
  <si>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</si>
  <si>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</si>
  <si>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</si>
  <si>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</si>
  <si>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</si>
  <si>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</si>
  <si>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</si>
  <si>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</si>
  <si>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</si>
  <si>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</si>
  <si>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</si>
  <si>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</si>
  <si>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</si>
  <si>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</si>
  <si>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</si>
  <si>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</si>
  <si>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</si>
  <si>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</si>
  <si>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</si>
  <si>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</si>
  <si>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</si>
  <si>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</si>
  <si>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</si>
  <si>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</si>
  <si>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</si>
  <si>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</si>
  <si>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</si>
  <si>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</si>
  <si>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</si>
  <si>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</si>
  <si>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</si>
  <si>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</si>
  <si>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</si>
  <si>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</si>
  <si>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</si>
  <si>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</si>
  <si>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</si>
  <si>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</si>
  <si>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</si>
  <si>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</si>
  <si>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</si>
  <si>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</si>
  <si>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</si>
  <si>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</si>
  <si>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</si>
  <si>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</si>
  <si>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</si>
  <si>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</si>
  <si>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</si>
  <si>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</si>
  <si>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</si>
  <si>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</si>
  <si>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</si>
  <si>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</si>
  <si>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</si>
  <si>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</si>
  <si>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</si>
  <si>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</si>
  <si>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</si>
  <si>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</si>
  <si>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</si>
  <si>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</si>
  <si>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</si>
  <si>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</si>
  <si>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</si>
  <si>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</si>
  <si>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</si>
  <si>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</si>
  <si>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</si>
  <si>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</si>
  <si>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</si>
  <si>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</si>
  <si>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</si>
  <si>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</si>
  <si>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</si>
  <si>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</si>
  <si>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</si>
  <si>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</si>
  <si>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</si>
  <si>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</si>
  <si>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</si>
  <si>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</si>
  <si>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</si>
  <si>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</si>
  <si>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</si>
  <si>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</si>
  <si>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</si>
  <si>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</si>
  <si>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</si>
  <si>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</si>
  <si>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</si>
  <si>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</si>
  <si>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</si>
  <si>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</si>
  <si>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</si>
  <si>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</si>
  <si>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</si>
  <si>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</si>
  <si>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</si>
  <si>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</si>
  <si>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</si>
  <si>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</si>
  <si>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</si>
  <si>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</si>
  <si>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</si>
  <si>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</si>
  <si>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</si>
  <si>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</si>
  <si>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</si>
  <si>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</si>
  <si>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</si>
  <si>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</si>
  <si>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</si>
  <si>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</si>
  <si>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</si>
  <si>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</si>
  <si>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</si>
  <si>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</si>
  <si>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</si>
  <si>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</si>
  <si>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</si>
  <si>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</si>
  <si>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</si>
  <si>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</si>
  <si>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</si>
  <si>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</si>
  <si>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</si>
  <si>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</si>
  <si>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</si>
  <si>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</si>
  <si>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</si>
  <si>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</si>
  <si>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</si>
  <si>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</si>
  <si>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</si>
  <si>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</si>
  <si>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</si>
  <si>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</si>
  <si>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</si>
  <si>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</si>
  <si>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</si>
  <si>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</si>
  <si>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</si>
  <si>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</si>
  <si>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</si>
  <si>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</si>
  <si>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</si>
  <si>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</si>
  <si>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</si>
  <si>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</si>
  <si>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</si>
  <si>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</si>
  <si>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</si>
  <si>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</si>
  <si>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</si>
  <si>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</si>
  <si>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</si>
  <si>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</si>
  <si>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</si>
  <si>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</si>
  <si>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</si>
  <si>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</si>
  <si>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</si>
  <si>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</si>
  <si>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</si>
  <si>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</si>
  <si>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</si>
  <si>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</si>
  <si>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</si>
  <si>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</si>
  <si>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</si>
  <si>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</si>
  <si>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</si>
  <si>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</si>
  <si>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</si>
  <si>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</si>
  <si>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</si>
  <si>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</si>
  <si>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</si>
  <si>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</si>
  <si>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</si>
  <si>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</si>
  <si>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</si>
  <si>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</si>
  <si>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</si>
  <si>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</si>
  <si>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</si>
  <si>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</si>
  <si>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</si>
  <si>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</si>
  <si>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</si>
  <si>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</si>
  <si>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</si>
  <si>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</si>
  <si>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</si>
  <si>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</si>
  <si>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</si>
  <si>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</si>
  <si>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</si>
  <si>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</si>
  <si>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</si>
  <si>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</si>
  <si>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</si>
  <si>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</si>
  <si>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</si>
  <si>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</si>
  <si>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</si>
  <si>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</si>
  <si>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</si>
  <si>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</si>
  <si>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</si>
  <si>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</si>
  <si>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</si>
  <si>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</si>
  <si>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</si>
  <si>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</si>
  <si>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</si>
  <si>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</si>
  <si>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</si>
  <si>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</si>
  <si>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</si>
  <si>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</si>
  <si>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</si>
  <si>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</si>
  <si>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</si>
  <si>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</si>
  <si>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</si>
  <si>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</si>
  <si>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</si>
  <si>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</si>
  <si>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</si>
  <si>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</si>
  <si>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</si>
  <si>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</si>
  <si>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</si>
  <si>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</si>
  <si>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</si>
  <si>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</si>
  <si>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</si>
  <si>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</si>
  <si>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</si>
  <si>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</si>
  <si>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</si>
  <si>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</si>
  <si>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</si>
  <si>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</si>
  <si>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</si>
  <si>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</si>
  <si>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</si>
  <si>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</si>
  <si>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</si>
  <si>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</si>
  <si>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</si>
  <si>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</si>
  <si>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</si>
  <si>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</si>
  <si>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</si>
  <si>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</si>
  <si>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</si>
  <si>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</si>
  <si>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</si>
  <si>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</si>
  <si>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</si>
  <si>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</si>
  <si>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</si>
  <si>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</si>
  <si>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</si>
  <si>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</si>
  <si>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</si>
  <si>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</si>
  <si>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</si>
  <si>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</si>
  <si>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</si>
  <si>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</si>
  <si>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</si>
  <si>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</si>
  <si>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</si>
  <si>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</si>
  <si>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</si>
  <si>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</si>
  <si>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</si>
  <si>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</si>
  <si>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</si>
  <si>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</si>
  <si>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</si>
  <si>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</si>
  <si>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</si>
  <si>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</si>
  <si>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</si>
  <si>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</si>
  <si>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</si>
  <si>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</si>
  <si>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</si>
  <si>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</si>
  <si>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</si>
  <si>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</si>
  <si>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</si>
  <si>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</si>
  <si>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</si>
  <si>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</si>
  <si>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</si>
  <si>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</si>
  <si>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</si>
  <si>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</si>
  <si>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</si>
  <si>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</si>
  <si>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</si>
  <si>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</si>
  <si>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</si>
  <si>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</si>
  <si>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</si>
  <si>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</si>
  <si>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</si>
  <si>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</si>
  <si>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</si>
  <si>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</si>
  <si>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</si>
  <si>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</si>
  <si>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</si>
  <si>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</si>
  <si>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</si>
  <si>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</si>
  <si>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</si>
  <si>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</si>
  <si>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</si>
  <si>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</si>
  <si>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</si>
  <si>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</si>
  <si>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</si>
  <si>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</si>
  <si>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</si>
  <si>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</si>
  <si>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</si>
  <si>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</si>
  <si>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</si>
  <si>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</si>
  <si>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</si>
  <si>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</si>
  <si>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</si>
  <si>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</si>
  <si>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</si>
  <si>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</si>
  <si>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</si>
  <si>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</si>
  <si>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</si>
  <si>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</si>
  <si>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</si>
  <si>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</si>
  <si>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</si>
  <si>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</si>
  <si>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</si>
  <si>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</si>
  <si>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</si>
  <si>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</si>
  <si>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</si>
  <si>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</si>
  <si>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</si>
  <si>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</si>
  <si>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</si>
  <si>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</si>
  <si>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</si>
  <si>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</si>
  <si>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</si>
  <si>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</si>
  <si>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</si>
  <si>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</si>
  <si>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</si>
  <si>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</si>
  <si>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</si>
  <si>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</si>
  <si>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</si>
  <si>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</si>
  <si>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</si>
  <si>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</si>
  <si>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</si>
  <si>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</si>
  <si>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</si>
  <si>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</si>
  <si>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</si>
  <si>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</si>
  <si>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</si>
  <si>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</si>
  <si>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</si>
  <si>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</si>
  <si>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</si>
  <si>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</si>
  <si>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</si>
  <si>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</si>
  <si>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</si>
  <si>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</si>
  <si>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</si>
  <si>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</si>
  <si>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</si>
  <si>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</si>
  <si>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</si>
  <si>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</si>
  <si>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</si>
  <si>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</si>
  <si>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</si>
  <si>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</si>
  <si>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</si>
  <si>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</si>
  <si>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</si>
  <si>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</si>
  <si>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</si>
  <si>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</si>
  <si>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</si>
  <si>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</si>
  <si>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</si>
  <si>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</si>
  <si>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</si>
  <si>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</si>
  <si>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</si>
  <si>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</si>
  <si>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</si>
  <si>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</si>
  <si>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</si>
  <si>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</si>
  <si>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</si>
  <si>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</si>
  <si>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</si>
  <si>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</si>
  <si>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</si>
  <si>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</si>
  <si>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</si>
  <si>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</si>
  <si>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</si>
  <si>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</si>
  <si>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</si>
  <si>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</si>
  <si>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</si>
  <si>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</si>
  <si>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</si>
  <si>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</si>
  <si>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</si>
  <si>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</si>
  <si>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</si>
  <si>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</si>
  <si>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</si>
  <si>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</si>
  <si>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</si>
  <si>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</si>
  <si>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</si>
  <si>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</si>
  <si>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</si>
  <si>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</si>
  <si>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</si>
  <si>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</si>
  <si>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</si>
  <si>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</si>
  <si>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</si>
  <si>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</si>
  <si>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</si>
  <si>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</si>
  <si>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</si>
  <si>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</si>
  <si>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</si>
  <si>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</si>
  <si>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</si>
  <si>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</si>
  <si>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</si>
  <si>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</si>
  <si>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</si>
  <si>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</si>
  <si>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</si>
  <si>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</si>
  <si>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</si>
  <si>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</si>
  <si>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</si>
  <si>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</si>
  <si>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</si>
  <si>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</si>
  <si>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</si>
  <si>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</si>
  <si>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</si>
  <si>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</si>
  <si>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</si>
  <si>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</si>
  <si>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</si>
  <si>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</si>
  <si>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</si>
  <si>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</si>
  <si>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</si>
  <si>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</si>
  <si>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</si>
  <si>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</si>
  <si>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</si>
  <si>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</si>
  <si>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</si>
  <si>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</si>
  <si>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</si>
  <si>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</si>
  <si>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</si>
  <si>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</si>
  <si>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</si>
  <si>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</si>
  <si>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</si>
  <si>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</si>
  <si>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</si>
  <si>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</si>
  <si>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</si>
  <si>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</si>
  <si>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</si>
  <si>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</si>
  <si>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</si>
  <si>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</si>
  <si>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</si>
  <si>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</si>
  <si>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</si>
  <si>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</si>
  <si>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</si>
  <si>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</si>
  <si>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</si>
  <si>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</si>
  <si>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</si>
  <si>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</si>
  <si>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</si>
  <si>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</si>
  <si>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</si>
  <si>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</si>
  <si>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</si>
  <si>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</si>
  <si>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</si>
  <si>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</si>
  <si>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</si>
  <si>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</si>
  <si>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</si>
  <si>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</si>
  <si>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</si>
  <si>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</si>
  <si>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</si>
  <si>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</si>
  <si>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</si>
  <si>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</si>
  <si>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</si>
  <si>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</si>
  <si>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</si>
  <si>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</si>
  <si>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</si>
  <si>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</si>
  <si>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</si>
  <si>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</si>
  <si>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</si>
  <si>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</si>
  <si>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</si>
  <si>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</si>
  <si>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</si>
  <si>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</si>
  <si>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</si>
  <si>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</si>
  <si>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</si>
  <si>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</si>
  <si>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</si>
  <si>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</si>
  <si>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</si>
  <si>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</si>
  <si>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</si>
  <si>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</si>
  <si>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</si>
  <si>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</si>
  <si>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</si>
  <si>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</si>
  <si>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</si>
  <si>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</si>
  <si>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</si>
  <si>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</si>
  <si>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</si>
  <si>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</si>
  <si>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</si>
  <si>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</si>
  <si>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</si>
  <si>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</si>
  <si>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</si>
  <si>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</si>
  <si>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</si>
  <si>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</si>
  <si>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</si>
  <si>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</si>
  <si>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</si>
  <si>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</si>
  <si>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</si>
  <si>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</si>
  <si>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</si>
  <si>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</si>
  <si>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</si>
  <si>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</si>
  <si>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</si>
  <si>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</si>
  <si>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</si>
  <si>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</si>
  <si>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</si>
  <si>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</si>
  <si>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</si>
  <si>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</si>
  <si>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</si>
  <si>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</si>
  <si>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</si>
  <si>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</si>
  <si>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</si>
  <si>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</si>
  <si>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</si>
  <si>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</si>
  <si>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</si>
  <si>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</si>
  <si>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</si>
  <si>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</si>
  <si>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</si>
  <si>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</si>
  <si>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</si>
  <si>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</si>
  <si>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</si>
  <si>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</si>
  <si>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</si>
  <si>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</si>
  <si>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</si>
  <si>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</si>
  <si>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</si>
  <si>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</si>
  <si>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</si>
  <si>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</si>
  <si>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</si>
  <si>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</si>
  <si>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</si>
  <si>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</si>
  <si>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</si>
  <si>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</si>
  <si>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</si>
  <si>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</si>
  <si>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</si>
  <si>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</si>
  <si>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</si>
  <si>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</si>
  <si>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</si>
  <si>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</si>
  <si>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</si>
  <si>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</si>
  <si>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</si>
  <si>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</si>
  <si>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</si>
  <si>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</si>
  <si>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</si>
  <si>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</si>
  <si>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</si>
  <si>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</si>
  <si>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</si>
  <si>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</si>
  <si>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</si>
  <si>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</si>
  <si>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</si>
  <si>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</si>
  <si>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</si>
  <si>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</si>
  <si>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</si>
  <si>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</si>
  <si>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</si>
  <si>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</si>
  <si>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</si>
  <si>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</si>
  <si>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</si>
  <si>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</si>
  <si>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</si>
  <si>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</si>
  <si>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</si>
  <si>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</si>
  <si>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</si>
  <si>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</si>
  <si>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</si>
  <si>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</si>
  <si>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</si>
  <si>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</si>
  <si>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</si>
  <si>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</si>
  <si>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</si>
  <si>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</si>
  <si>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</si>
  <si>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</si>
  <si>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</si>
  <si>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</si>
  <si>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</si>
  <si>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</si>
  <si>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</si>
  <si>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</si>
  <si>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</si>
  <si>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</si>
  <si>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</si>
  <si>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</si>
  <si>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</si>
  <si>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</si>
  <si>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</si>
  <si>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</si>
  <si>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</si>
  <si>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</si>
  <si>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</si>
  <si>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</si>
  <si>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</si>
  <si>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</si>
  <si>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</si>
  <si>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</si>
  <si>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</si>
  <si>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</si>
  <si>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</si>
  <si>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</si>
  <si>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</si>
  <si>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</si>
  <si>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</si>
  <si>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</si>
  <si>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</si>
  <si>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</si>
  <si>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</si>
  <si>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</si>
  <si>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</si>
  <si>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</si>
  <si>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</si>
  <si>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</si>
  <si>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</si>
  <si>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</si>
  <si>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</si>
  <si>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</si>
  <si>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</si>
  <si>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</si>
  <si>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</si>
  <si>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</si>
  <si>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</si>
  <si>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</si>
  <si>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</si>
  <si>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</si>
  <si>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</si>
  <si>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</si>
  <si>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</si>
  <si>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</si>
  <si>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</si>
  <si>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</si>
  <si>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</si>
  <si>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</si>
  <si>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</si>
  <si>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</si>
  <si>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</si>
  <si>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</si>
  <si>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</si>
  <si>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</si>
  <si>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</si>
  <si>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</si>
  <si>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</si>
  <si>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</si>
  <si>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</si>
  <si>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</si>
  <si>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</si>
  <si>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</si>
  <si>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</si>
  <si>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</si>
  <si>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</si>
  <si>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</si>
  <si>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</si>
  <si>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</si>
  <si>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</si>
  <si>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</si>
  <si>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</si>
  <si>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</si>
  <si>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</si>
  <si>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</si>
  <si>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</si>
  <si>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</si>
  <si>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</si>
  <si>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</si>
  <si>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</si>
  <si>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</si>
  <si>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</si>
  <si>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</si>
  <si>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</si>
  <si>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</si>
  <si>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</si>
  <si>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</si>
  <si>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</si>
  <si>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</si>
  <si>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</si>
  <si>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</si>
  <si>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</si>
  <si>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</si>
  <si>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</si>
  <si>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</si>
  <si>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</si>
  <si>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</si>
  <si>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</si>
  <si>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</si>
  <si>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</si>
  <si>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</si>
  <si>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</si>
  <si>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</si>
  <si>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</si>
  <si>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</si>
  <si>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</si>
  <si>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</si>
  <si>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</si>
  <si>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</si>
  <si>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</si>
  <si>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</si>
  <si>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</si>
  <si>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</si>
  <si>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</si>
  <si>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</si>
  <si>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</si>
  <si>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</si>
  <si>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</si>
  <si>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</si>
  <si>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</si>
  <si>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</si>
  <si>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</si>
  <si>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</si>
  <si>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</si>
  <si>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</si>
  <si>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</si>
  <si>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</si>
  <si>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</si>
  <si>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</si>
  <si>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</si>
  <si>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</si>
  <si>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</si>
  <si>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</si>
  <si>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</si>
  <si>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</si>
  <si>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</si>
  <si>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</si>
  <si>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</si>
  <si>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</si>
  <si>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</si>
  <si>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</si>
  <si>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</si>
  <si>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</si>
  <si>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</si>
  <si>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</si>
  <si>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</si>
  <si>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</si>
  <si>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</si>
  <si>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</si>
  <si>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</si>
  <si>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</si>
  <si>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</si>
  <si>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</si>
  <si>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</si>
  <si>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</si>
  <si>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</si>
  <si>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</si>
  <si>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</si>
  <si>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</si>
  <si>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</si>
  <si>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</si>
  <si>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</si>
  <si>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</si>
  <si>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</si>
  <si>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</si>
  <si>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</si>
  <si>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</si>
  <si>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</si>
  <si>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</si>
  <si>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</si>
  <si>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</si>
  <si>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</si>
  <si>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</si>
  <si>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</si>
  <si>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</si>
  <si>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</si>
  <si>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</si>
  <si>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</si>
  <si>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</si>
  <si>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</si>
  <si>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</si>
  <si>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</si>
  <si>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</si>
  <si>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</si>
  <si>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</si>
  <si>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</si>
  <si>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</si>
  <si>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</si>
  <si>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</si>
  <si>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</si>
  <si>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</si>
  <si>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</si>
  <si>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</si>
  <si>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</si>
  <si>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</si>
  <si>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</si>
  <si>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</si>
  <si>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</si>
  <si>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</si>
  <si>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</si>
  <si>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</si>
  <si>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</si>
  <si>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</si>
  <si>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</si>
  <si>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</si>
  <si>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</si>
  <si>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</si>
  <si>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</si>
  <si>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</si>
  <si>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</si>
  <si>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</si>
  <si>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</si>
  <si>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</si>
  <si>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</si>
  <si>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</si>
  <si>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</si>
  <si>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</si>
  <si>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</si>
  <si>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</si>
  <si>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</si>
  <si>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</si>
  <si>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</si>
  <si>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</si>
  <si>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</si>
  <si>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</si>
  <si>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</si>
  <si>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</si>
  <si>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</si>
  <si>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</si>
  <si>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</si>
  <si>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</si>
  <si>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</si>
  <si>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</si>
  <si>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</si>
  <si>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</si>
  <si>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</si>
  <si>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</si>
  <si>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</si>
  <si>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</si>
  <si>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</si>
  <si>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</si>
  <si>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</si>
  <si>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</si>
  <si>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</si>
  <si>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</si>
  <si>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</si>
  <si>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</si>
  <si>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</si>
  <si>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</si>
  <si>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</si>
  <si>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</si>
  <si>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</si>
  <si>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</si>
  <si>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</si>
  <si>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</si>
  <si>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</si>
  <si>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</si>
  <si>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</si>
  <si>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</si>
  <si>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</si>
  <si>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</si>
  <si>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</si>
  <si>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</si>
  <si>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</si>
  <si>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</si>
  <si>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</si>
  <si>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</si>
  <si>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</si>
  <si>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</si>
  <si>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</si>
  <si>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</si>
  <si>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</si>
  <si>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</si>
  <si>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</si>
  <si>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</si>
  <si>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</si>
  <si>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</si>
  <si>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</si>
  <si>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</si>
  <si>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</si>
  <si>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</si>
  <si>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</si>
  <si>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</si>
  <si>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</si>
  <si>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</si>
  <si>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</si>
  <si>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</si>
  <si>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</si>
  <si>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</si>
  <si>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</si>
  <si>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</si>
  <si>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</si>
  <si>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</si>
  <si>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</si>
  <si>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</si>
  <si>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</si>
  <si>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</si>
  <si>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</si>
  <si>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</si>
  <si>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</si>
  <si>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</si>
  <si>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</si>
  <si>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</si>
  <si>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</si>
  <si>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</si>
  <si>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</si>
  <si>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</si>
  <si>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</si>
  <si>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</si>
  <si>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</si>
  <si>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</si>
  <si>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</si>
  <si>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</si>
  <si>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</si>
  <si>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</si>
  <si>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</si>
  <si>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</si>
  <si>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</si>
  <si>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</si>
  <si>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</si>
  <si>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</si>
  <si>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</si>
  <si>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</si>
  <si>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</si>
  <si>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</si>
  <si>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</si>
  <si>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</si>
  <si>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</si>
  <si>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</si>
  <si>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</si>
  <si>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</si>
  <si>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</si>
  <si>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</si>
  <si>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</si>
  <si>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</si>
  <si>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</si>
  <si>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</si>
  <si>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</si>
  <si>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</si>
  <si>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</si>
  <si>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</si>
  <si>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</si>
  <si>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</si>
  <si>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</si>
  <si>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</si>
  <si>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</si>
  <si>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</si>
  <si>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</si>
  <si>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</si>
  <si>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</si>
  <si>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</si>
  <si>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</si>
  <si>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</si>
  <si>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</si>
  <si>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</si>
  <si>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</si>
  <si>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</si>
  <si>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</si>
  <si>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</si>
  <si>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</si>
  <si>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</si>
  <si>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</si>
  <si>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</si>
  <si>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</si>
  <si>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</si>
  <si>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</si>
  <si>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</si>
  <si>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</si>
  <si>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</si>
  <si>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</si>
  <si>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</si>
  <si>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</si>
  <si>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</si>
  <si>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</si>
  <si>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</si>
  <si>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</si>
  <si>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</si>
  <si>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</si>
  <si>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</si>
  <si>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</si>
  <si>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</si>
  <si>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</si>
  <si>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</si>
  <si>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</si>
  <si>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</si>
  <si>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</si>
  <si>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</si>
  <si>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</si>
  <si>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</si>
  <si>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</si>
  <si>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</si>
  <si>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</si>
  <si>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</si>
  <si>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</si>
  <si>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</si>
  <si>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</si>
  <si>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</si>
  <si>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</si>
  <si>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</si>
  <si>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</si>
  <si>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</si>
  <si>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</si>
  <si>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</si>
  <si>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</si>
  <si>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</si>
  <si>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</si>
  <si>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</si>
  <si>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</si>
  <si>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</si>
  <si>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</si>
  <si>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</si>
  <si>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</si>
  <si>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</si>
  <si>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</si>
  <si>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</si>
  <si>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</si>
  <si>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</si>
  <si>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</si>
  <si>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</si>
  <si>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</si>
  <si>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</si>
  <si>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</si>
  <si>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</si>
  <si>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</si>
  <si>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</si>
  <si>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</si>
  <si>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</si>
  <si>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</si>
  <si>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</si>
  <si>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</si>
  <si>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</si>
  <si>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</si>
  <si>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</si>
  <si>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</si>
  <si>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</si>
  <si>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</si>
  <si>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</si>
  <si>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</si>
  <si>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</si>
  <si>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</si>
  <si>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</si>
  <si>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</si>
  <si>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</si>
  <si>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</si>
  <si>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</si>
  <si>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</si>
  <si>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</si>
  <si>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</si>
  <si>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</si>
  <si>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</si>
  <si>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</si>
  <si>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</si>
  <si>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</si>
  <si>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</si>
  <si>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</si>
  <si>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</si>
  <si>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</si>
  <si>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</si>
  <si>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</si>
  <si>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</si>
  <si>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</si>
  <si>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</si>
  <si>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</si>
  <si>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</si>
  <si>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</si>
  <si>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</si>
  <si>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</si>
  <si>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</si>
  <si>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</si>
  <si>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</si>
  <si>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</si>
  <si>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</si>
  <si>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</si>
  <si>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</si>
  <si>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</si>
  <si>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</si>
  <si>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</si>
  <si>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</si>
  <si>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</si>
  <si>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</si>
  <si>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</si>
  <si>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</si>
  <si>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</si>
  <si>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</si>
  <si>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</si>
  <si>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</si>
  <si>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</si>
  <si>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</si>
  <si>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</si>
  <si>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</si>
  <si>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</si>
  <si>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</si>
  <si>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</si>
  <si>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</si>
  <si>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</si>
  <si>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</si>
  <si>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</si>
  <si>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</si>
  <si>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</si>
  <si>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</si>
  <si>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</si>
  <si>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</si>
  <si>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</si>
  <si>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</si>
  <si>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</si>
  <si>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</si>
  <si>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</si>
  <si>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</si>
  <si>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</si>
  <si>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</si>
  <si>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</si>
  <si>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</si>
  <si>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</si>
  <si>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</si>
  <si>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</si>
  <si>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</si>
  <si>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</si>
  <si>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</si>
  <si>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</si>
  <si>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</si>
  <si>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</si>
  <si>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</si>
  <si>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</si>
  <si>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</si>
  <si>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</si>
  <si>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</si>
  <si>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</si>
  <si>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</si>
  <si>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</si>
  <si>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</si>
  <si>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</si>
  <si>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</si>
  <si>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</si>
  <si>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</si>
  <si>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</si>
  <si>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</si>
  <si>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</si>
  <si>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</si>
  <si>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</si>
  <si>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</si>
  <si>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</si>
  <si>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</si>
  <si>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</si>
  <si>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</si>
  <si>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</si>
  <si>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</si>
  <si>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</si>
  <si>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</si>
  <si>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</si>
  <si>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</si>
  <si>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</si>
  <si>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</si>
  <si>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</si>
  <si>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</si>
  <si>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</si>
  <si>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</si>
  <si>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</si>
  <si>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</si>
  <si>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</si>
  <si>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</si>
  <si>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</si>
  <si>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</si>
  <si>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</si>
  <si>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</si>
  <si>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</si>
  <si>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</si>
  <si>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</si>
  <si>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</si>
  <si>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</si>
  <si>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</si>
  <si>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</si>
  <si>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</si>
  <si>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</si>
  <si>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</si>
  <si>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</si>
  <si>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</si>
  <si>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</si>
  <si>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</si>
  <si>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</si>
  <si>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</si>
  <si>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</si>
  <si>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</si>
  <si>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</si>
  <si>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</si>
  <si>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</si>
  <si>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</si>
  <si>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</si>
  <si>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</si>
  <si>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</si>
  <si>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</si>
  <si>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</si>
  <si>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</si>
  <si>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</si>
  <si>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</si>
  <si>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</si>
  <si>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</si>
  <si>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</si>
  <si>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</si>
  <si>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</si>
  <si>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</si>
  <si>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</si>
  <si>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</si>
  <si>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</si>
  <si>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</si>
  <si>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</si>
  <si>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</si>
  <si>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</si>
  <si>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</si>
  <si>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</si>
  <si>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</si>
  <si>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</si>
  <si>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</si>
  <si>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</si>
  <si>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</si>
  <si>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</si>
  <si>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</si>
  <si>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</si>
  <si>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</si>
  <si>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</si>
  <si>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</si>
  <si>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</si>
  <si>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</si>
  <si>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</si>
  <si>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</si>
  <si>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</si>
  <si>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</si>
  <si>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</si>
  <si>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</si>
  <si>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</si>
  <si>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</si>
  <si>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</si>
  <si>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</si>
  <si>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</si>
  <si>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</si>
  <si>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</si>
  <si>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</si>
  <si>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</si>
  <si>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</si>
  <si>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</si>
  <si>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</si>
  <si>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</si>
  <si>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</si>
  <si>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</si>
  <si>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</si>
  <si>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</si>
  <si>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</si>
  <si>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</si>
  <si>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</si>
  <si>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</si>
  <si>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</si>
  <si>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</si>
  <si>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</si>
  <si>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</si>
  <si>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</si>
  <si>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</si>
  <si>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</si>
  <si>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</si>
  <si>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</si>
  <si>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</si>
  <si>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</si>
  <si>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</si>
  <si>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</si>
  <si>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</si>
  <si>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</si>
  <si>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</si>
  <si>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</si>
  <si>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</si>
  <si>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</si>
  <si>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</si>
  <si>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</si>
  <si>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</si>
  <si>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</si>
  <si>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</si>
  <si>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</si>
  <si>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</si>
  <si>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</si>
  <si>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</si>
  <si>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</si>
  <si>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</si>
  <si>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</si>
  <si>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</si>
  <si>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</si>
  <si>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</si>
  <si>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</si>
  <si>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</si>
  <si>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</si>
  <si>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</si>
  <si>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</si>
  <si>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</si>
  <si>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</si>
  <si>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</si>
  <si>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</si>
  <si>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</si>
  <si>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</si>
  <si>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</si>
  <si>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</si>
  <si>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</si>
  <si>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</si>
  <si>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</si>
  <si>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</si>
  <si>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</si>
  <si>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</si>
  <si>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</si>
  <si>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</si>
  <si>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</si>
  <si>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</si>
  <si>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</si>
  <si>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</si>
  <si>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</si>
  <si>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</si>
  <si>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</si>
  <si>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</si>
  <si>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</si>
  <si>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</si>
  <si>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</si>
  <si>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</si>
  <si>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</si>
  <si>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</si>
  <si>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</si>
  <si>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</si>
  <si>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</si>
  <si>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</si>
  <si>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</si>
  <si>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</si>
  <si>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</si>
  <si>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</si>
  <si>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</si>
  <si>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</si>
  <si>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</si>
  <si>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</si>
  <si>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</si>
  <si>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</si>
  <si>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</si>
  <si>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</si>
  <si>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</si>
  <si>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</si>
  <si>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</si>
  <si>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</si>
  <si>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</si>
  <si>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</si>
  <si>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</si>
  <si>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</si>
  <si>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</si>
  <si>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</si>
  <si>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</si>
  <si>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</si>
  <si>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</si>
  <si>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</si>
  <si>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</si>
  <si>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</si>
  <si>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</si>
  <si>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</si>
  <si>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</si>
  <si>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</si>
  <si>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</si>
  <si>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</si>
  <si>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</si>
  <si>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</si>
  <si>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</si>
  <si>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</si>
  <si>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</si>
  <si>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</si>
  <si>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</si>
  <si>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</si>
  <si>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</si>
  <si>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</si>
  <si>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</si>
  <si>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</si>
  <si>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</si>
  <si>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</si>
  <si>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</si>
  <si>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</si>
  <si>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</si>
  <si>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</si>
  <si>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</si>
  <si>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</si>
  <si>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</si>
  <si>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</si>
  <si>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</si>
  <si>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</si>
  <si>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</si>
  <si>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</si>
  <si>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</si>
  <si>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</si>
  <si>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</si>
  <si>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</si>
  <si>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</si>
  <si>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</si>
  <si>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</si>
  <si>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</si>
  <si>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</si>
  <si>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</si>
  <si>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</si>
  <si>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</si>
  <si>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</si>
  <si>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</si>
  <si>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</si>
  <si>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</si>
  <si>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</si>
  <si>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</si>
  <si>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</si>
  <si>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</si>
  <si>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</si>
  <si>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</si>
  <si>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</si>
  <si>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</si>
  <si>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</si>
  <si>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</si>
  <si>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</si>
  <si>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</si>
  <si>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</si>
  <si>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</si>
  <si>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</si>
  <si>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</si>
  <si>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</si>
  <si>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</si>
  <si>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</si>
  <si>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</si>
  <si>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</si>
  <si>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</si>
  <si>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</si>
  <si>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</si>
  <si>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</si>
  <si>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</si>
  <si>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</si>
  <si>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</si>
  <si>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</si>
  <si>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</si>
  <si>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</si>
  <si>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</si>
  <si>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</si>
  <si>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</si>
  <si>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</si>
  <si>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</si>
  <si>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</si>
  <si>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</si>
  <si>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</si>
  <si>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</si>
  <si>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</si>
  <si>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</si>
  <si>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</si>
  <si>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</si>
  <si>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</si>
  <si>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</si>
  <si>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</si>
  <si>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</si>
  <si>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</si>
  <si>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</si>
  <si>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</si>
  <si>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</si>
  <si>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</si>
  <si>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</si>
  <si>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</si>
  <si>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</si>
  <si>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</si>
  <si>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</si>
  <si>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</si>
  <si>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</si>
  <si>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</si>
  <si>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</si>
  <si>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</si>
  <si>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</si>
  <si>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</si>
  <si>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</si>
  <si>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</si>
  <si>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</si>
  <si>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</si>
  <si>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</si>
  <si>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</si>
  <si>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</si>
  <si>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</si>
  <si>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</si>
  <si>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</si>
  <si>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</si>
  <si>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</si>
  <si>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</si>
  <si>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</si>
  <si>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</si>
  <si>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</si>
  <si>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</si>
  <si>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</si>
  <si>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</si>
  <si>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</si>
  <si>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</si>
  <si>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</si>
  <si>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</si>
  <si>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</si>
  <si>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</si>
  <si>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</si>
  <si>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</si>
  <si>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</si>
  <si>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</si>
  <si>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</si>
  <si>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</si>
  <si>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</si>
  <si>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</si>
  <si>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</si>
  <si>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</si>
  <si>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</si>
  <si>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</si>
  <si>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</si>
  <si>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</si>
  <si>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</si>
  <si>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</si>
  <si>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</si>
  <si>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</si>
  <si>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</si>
  <si>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</si>
  <si>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</si>
  <si>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</si>
  <si>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</si>
  <si>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</si>
  <si>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</si>
  <si>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</si>
  <si>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</si>
  <si>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</si>
  <si>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</si>
  <si>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</si>
  <si>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</si>
  <si>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</si>
  <si>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</si>
  <si>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</si>
  <si>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</si>
  <si>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</si>
  <si>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</si>
  <si>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</si>
  <si>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</si>
  <si>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</si>
  <si>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</si>
  <si>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</si>
  <si>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</si>
  <si>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</si>
  <si>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</si>
  <si>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</si>
  <si>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</si>
  <si>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</si>
  <si>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</si>
  <si>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</si>
  <si>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</si>
  <si>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</si>
  <si>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</si>
  <si>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</si>
  <si>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</si>
  <si>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</si>
  <si>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</si>
  <si>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</si>
  <si>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</si>
  <si>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</si>
  <si>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</si>
  <si>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</si>
  <si>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</si>
  <si>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</si>
  <si>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</si>
  <si>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</si>
  <si>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</si>
  <si>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</si>
  <si>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</si>
  <si>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</si>
  <si>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</si>
  <si>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</si>
  <si>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</si>
  <si>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</si>
  <si>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</si>
  <si>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</si>
  <si>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</si>
  <si>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</si>
  <si>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</si>
  <si>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</si>
  <si>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</si>
  <si>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</si>
  <si>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</si>
  <si>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</si>
  <si>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</si>
  <si>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</si>
  <si>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</si>
  <si>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</si>
  <si>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</si>
  <si>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</si>
  <si>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</si>
  <si>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</si>
  <si>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</si>
  <si>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</si>
  <si>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</si>
  <si>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</si>
  <si>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</si>
  <si>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</si>
  <si>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</si>
  <si>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</si>
  <si>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</si>
  <si>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</si>
  <si>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</si>
  <si>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</si>
  <si>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</si>
  <si>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</si>
  <si>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</si>
  <si>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</si>
  <si>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</si>
  <si>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</si>
  <si>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</si>
  <si>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</si>
  <si>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</si>
  <si>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</si>
  <si>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</si>
  <si>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</si>
  <si>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</si>
  <si>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</si>
  <si>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</si>
  <si>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</si>
  <si>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</si>
  <si>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</si>
  <si>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</si>
  <si>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</si>
  <si>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</si>
  <si>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</si>
  <si>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</si>
  <si>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</si>
  <si>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</si>
  <si>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</si>
  <si>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</si>
  <si>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</si>
  <si>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</si>
  <si>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</si>
  <si>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</si>
  <si>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</si>
  <si>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</si>
  <si>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</si>
  <si>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</si>
  <si>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</si>
  <si>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</si>
  <si>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</si>
  <si>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</si>
  <si>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</si>
  <si>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</si>
  <si>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</si>
  <si>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</si>
  <si>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</si>
  <si>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</si>
  <si>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</si>
  <si>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</si>
  <si>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</si>
  <si>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</si>
  <si>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</si>
  <si>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</si>
  <si>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</si>
  <si>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</si>
  <si>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</si>
  <si>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</si>
  <si>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</si>
  <si>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</si>
  <si>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</si>
  <si>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</si>
  <si>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</si>
  <si>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</si>
  <si>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</si>
  <si>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</si>
  <si>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</si>
  <si>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</si>
  <si>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</si>
  <si>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</si>
  <si>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</si>
  <si>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</si>
  <si>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</si>
  <si>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</si>
  <si>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</si>
  <si>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</si>
  <si>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</si>
  <si>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</si>
  <si>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</si>
  <si>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</si>
  <si>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</si>
  <si>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</si>
  <si>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</si>
  <si>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</si>
  <si>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</si>
  <si>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</si>
  <si>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</si>
  <si>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</si>
  <si>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</si>
  <si>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</si>
  <si>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</si>
  <si>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</si>
  <si>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</si>
  <si>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</si>
  <si>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</si>
  <si>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</si>
  <si>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</si>
  <si>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</si>
  <si>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</si>
  <si>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</si>
  <si>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</si>
  <si>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</si>
  <si>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</si>
  <si>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</si>
  <si>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</si>
  <si>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</si>
  <si>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</si>
  <si>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</si>
  <si>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</si>
  <si>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</si>
  <si>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</si>
  <si>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</si>
  <si>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</si>
  <si>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</si>
  <si>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</si>
  <si>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</si>
  <si>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</si>
  <si>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</si>
  <si>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</si>
  <si>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</si>
  <si>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</si>
  <si>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</si>
  <si>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</si>
  <si>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</si>
  <si>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</si>
  <si>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</si>
  <si>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</si>
  <si>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</si>
  <si>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</si>
  <si>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</si>
  <si>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</si>
  <si>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</si>
  <si>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</si>
  <si>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</si>
  <si>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</si>
  <si>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</si>
  <si>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</si>
  <si>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</si>
  <si>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</si>
  <si>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</si>
  <si>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</si>
  <si>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</si>
  <si>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</si>
  <si>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</si>
  <si>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</si>
  <si>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</si>
  <si>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</si>
  <si>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</si>
  <si>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</si>
  <si>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</si>
  <si>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</si>
  <si>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</si>
  <si>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</si>
  <si>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</si>
  <si>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</si>
  <si>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</si>
  <si>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</si>
  <si>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</si>
  <si>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</si>
  <si>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</si>
  <si>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</si>
  <si>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</si>
  <si>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</si>
  <si>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</si>
  <si>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</si>
  <si>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</si>
  <si>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</si>
  <si>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</si>
  <si>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</si>
  <si>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</si>
  <si>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</si>
  <si>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</si>
  <si>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</si>
  <si>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</si>
  <si>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</si>
  <si>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</si>
  <si>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</si>
  <si>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</si>
  <si>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</si>
  <si>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</si>
  <si>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</si>
  <si>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</si>
  <si>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</si>
  <si>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</si>
  <si>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</si>
  <si>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</si>
  <si>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</si>
  <si>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</si>
  <si>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</si>
  <si>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</si>
  <si>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</si>
  <si>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</si>
  <si>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</si>
  <si>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</si>
  <si>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</si>
  <si>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</si>
  <si>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</si>
  <si>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</si>
  <si>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</si>
  <si>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</si>
  <si>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</si>
  <si>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</si>
  <si>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</si>
  <si>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</si>
  <si>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</si>
  <si>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</si>
  <si>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</si>
  <si>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</si>
  <si>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</si>
  <si>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</si>
  <si>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</si>
  <si>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</si>
  <si>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</si>
  <si>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</si>
  <si>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</si>
  <si>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</si>
  <si>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</si>
  <si>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</si>
  <si>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</si>
  <si>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</si>
  <si>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</si>
  <si>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</si>
  <si>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</si>
  <si>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</si>
  <si>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</si>
  <si>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</si>
  <si>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</si>
  <si>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</si>
  <si>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</si>
  <si>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</si>
  <si>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</si>
  <si>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</si>
  <si>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</si>
  <si>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</si>
  <si>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</si>
  <si>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</si>
  <si>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</si>
  <si>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</si>
  <si>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</si>
  <si>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</si>
  <si>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</si>
  <si>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</si>
  <si>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</si>
  <si>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</si>
  <si>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</si>
  <si>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</si>
  <si>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</si>
  <si>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</si>
  <si>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</si>
  <si>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</si>
  <si>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</si>
  <si>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</si>
  <si>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</si>
  <si>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</si>
  <si>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</si>
  <si>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</si>
  <si>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</si>
  <si>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</si>
  <si>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</si>
  <si>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</si>
  <si>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</si>
  <si>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</si>
  <si>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</si>
  <si>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</si>
  <si>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</si>
  <si>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</si>
  <si>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</si>
  <si>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</si>
  <si>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</si>
  <si>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</si>
  <si>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</si>
  <si>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</si>
  <si>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</si>
  <si>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</si>
  <si>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</si>
  <si>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</si>
  <si>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</si>
  <si>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</si>
  <si>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</si>
  <si>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</si>
  <si>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</si>
  <si>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</si>
  <si>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</si>
  <si>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</si>
  <si>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</si>
  <si>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</si>
  <si>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</si>
  <si>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</si>
  <si>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</si>
  <si>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</si>
  <si>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</si>
  <si>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</si>
  <si>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</si>
  <si>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</si>
  <si>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</si>
  <si>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</si>
  <si>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</si>
  <si>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</si>
  <si>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</si>
  <si>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</si>
  <si>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</si>
  <si>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</si>
  <si>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</si>
  <si>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</si>
  <si>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</si>
  <si>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</si>
  <si>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</si>
  <si>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</si>
  <si>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</si>
  <si>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</si>
  <si>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</si>
  <si>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</si>
  <si>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</si>
  <si>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</si>
  <si>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</si>
  <si>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</si>
  <si>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</si>
  <si>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</si>
  <si>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</si>
  <si>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</si>
  <si>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</si>
  <si>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</si>
  <si>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</si>
  <si>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</si>
  <si>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</si>
  <si>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</si>
  <si>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</si>
  <si>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</si>
  <si>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</si>
  <si>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</si>
  <si>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</si>
  <si>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</si>
  <si>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</si>
  <si>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</si>
  <si>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</si>
  <si>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</si>
  <si>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</si>
  <si>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</si>
  <si>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</si>
  <si>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</si>
  <si>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</si>
  <si>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</si>
  <si>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</si>
  <si>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</si>
  <si>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</si>
  <si>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</si>
  <si>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</si>
  <si>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</si>
  <si>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</si>
  <si>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</si>
  <si>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</si>
  <si>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</si>
  <si>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</si>
  <si>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</si>
  <si>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</si>
  <si>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</si>
  <si>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</si>
  <si>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</si>
  <si>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</si>
  <si>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</si>
  <si>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</si>
  <si>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</si>
  <si>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</si>
  <si>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</si>
  <si>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</si>
  <si>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</si>
  <si>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</si>
  <si>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</si>
  <si>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</si>
  <si>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</si>
  <si>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</si>
  <si>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</si>
  <si>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</si>
  <si>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</si>
  <si>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</si>
  <si>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</si>
  <si>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</si>
  <si>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</si>
  <si>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</si>
  <si>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</si>
  <si>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</si>
  <si>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</si>
  <si>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</si>
  <si>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</si>
  <si>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</si>
  <si>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</si>
  <si>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</si>
  <si>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</si>
  <si>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</si>
  <si>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</si>
  <si>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</si>
  <si>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</si>
  <si>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</si>
  <si>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</si>
  <si>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</si>
  <si>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</si>
  <si>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</si>
  <si>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</si>
  <si>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</si>
  <si>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</si>
  <si>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</si>
  <si>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</si>
  <si>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</si>
  <si>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</si>
  <si>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</si>
  <si>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</si>
  <si>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</si>
  <si>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</si>
  <si>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</si>
  <si>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</si>
  <si>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</si>
  <si>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</si>
  <si>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</si>
  <si>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</si>
  <si>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</si>
  <si>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</si>
  <si>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</si>
  <si>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</si>
  <si>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</si>
  <si>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</si>
  <si>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</si>
  <si>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</si>
  <si>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</si>
  <si>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</si>
  <si>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</si>
  <si>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</si>
  <si>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</si>
  <si>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</si>
  <si>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</si>
  <si>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</si>
  <si>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</si>
  <si>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</si>
  <si>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</si>
  <si>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</si>
  <si>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</si>
  <si>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</si>
  <si>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</si>
  <si>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</si>
  <si>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</si>
  <si>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</si>
  <si>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</si>
  <si>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</si>
  <si>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</si>
  <si>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</si>
  <si>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</si>
  <si>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</si>
  <si>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</si>
  <si>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</si>
  <si>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</si>
  <si>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</si>
  <si>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</si>
  <si>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</si>
  <si>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</si>
  <si>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</si>
  <si>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</si>
  <si>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</si>
  <si>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</si>
  <si>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</si>
  <si>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</si>
  <si>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</si>
  <si>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</si>
  <si>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</si>
  <si>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</si>
  <si>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</si>
  <si>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</si>
  <si>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</si>
  <si>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</si>
  <si>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</si>
  <si>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</si>
  <si>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</si>
  <si>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</si>
  <si>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</si>
  <si>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</si>
  <si>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</si>
  <si>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</si>
  <si>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</si>
  <si>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</si>
  <si>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</si>
  <si>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</si>
  <si>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</si>
  <si>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</si>
  <si>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</si>
  <si>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</si>
  <si>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</si>
  <si>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</si>
  <si>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</si>
  <si>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</si>
  <si>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</si>
  <si>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</si>
  <si>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</si>
  <si>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</si>
  <si>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</si>
  <si>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</si>
  <si>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11</t>
  </si>
  <si>
    <t>GR 12</t>
  </si>
  <si>
    <t>GR 13</t>
  </si>
  <si>
    <t>GR 14</t>
  </si>
  <si>
    <t>GR 15</t>
  </si>
  <si>
    <t>Comunal</t>
  </si>
  <si>
    <t>RP 01</t>
  </si>
  <si>
    <t>Violencia física</t>
  </si>
  <si>
    <t>Violencia sexual</t>
  </si>
  <si>
    <t>Subtipo de Violencia</t>
  </si>
  <si>
    <t>Subtipo de Violencia, Periodo</t>
  </si>
  <si>
    <t>Id Subtipo de Violencia</t>
  </si>
  <si>
    <t>Violencia Física General</t>
  </si>
  <si>
    <t>No sufrió el año pasado</t>
  </si>
  <si>
    <t>Si sufrió el año pasado</t>
  </si>
  <si>
    <t>No sufrió antes ni durante el año pasado</t>
  </si>
  <si>
    <t>Si sufrió antes o durante el año pasado</t>
  </si>
  <si>
    <t>Violencia Sexual General</t>
  </si>
  <si>
    <t>Total</t>
  </si>
  <si>
    <t>periodo 2012-2020</t>
  </si>
  <si>
    <t>Violencia, Tasa, Delitos, Género, violencia física, violencia sexual, mujer, mujeres, víctimas, ENVIF,  Encuesta Nacional de Violencia Intrafamiliar</t>
  </si>
  <si>
    <t>Centro de Estudios y Análisis del Delito (CEAD) de la Subsecretaría de Prevención del Delito</t>
  </si>
  <si>
    <t>Tasa por 100 mil habitantes</t>
  </si>
  <si>
    <t>Tasa de mujeres que sufren violencia a escala regional || Chile || periodo 2012-2020</t>
  </si>
  <si>
    <t>Tasa de mujeres que sufren violencia || Chile || periodo 2012-2020</t>
  </si>
  <si>
    <t>Tasa de violencia</t>
  </si>
  <si>
    <t>https://analytics.zoho.com/open-view/2395394000007630356?ZOHO_CRITERIA=%22Trasposicion_27.21%22.%22Id%20Subtipo%20de%20Violencia%22%20%3D%201</t>
  </si>
  <si>
    <t>https://analytics.zoho.com/open-view/2395394000007630242?ZOHO_CRITERIA=%22Trasposicion_27.21%22.%22Cod%20comuna%22%20%3D%201101</t>
  </si>
  <si>
    <t>https://analytics.zoho.com/open-view/2395394000007630133?ZOHO_CRITERIA=%22Trasposicion_27.21%22.%22Cod%20comuna%22%20%3D%201101</t>
  </si>
  <si>
    <t>https://analytics.zoho.com/open-view/2395394000007622753?ZOHO_CRITERIA=%22Trasposicion_27.21%22.%22Cod%20regi%C3%B3n%22%20%3D%2013</t>
  </si>
  <si>
    <t>https://analytics.zoho.com/open-view/2395394000007622617?ZOHO_CRITERIA=%22Trasposicion_27.21%22.%22Cod%20regi%C3%B3n%22%20%3D%2013</t>
  </si>
  <si>
    <t>https://analytics.zoho.com/open-view/2395394000007622515?ZOHO_CRITERIA=%22Trasposicion_27.21%22.%22Cod%20regi%C3%B3n%22%20%3D%2013</t>
  </si>
  <si>
    <t>https://analytics.zoho.com/open-view/2395394000007646605?ZOHO_CRITERIA=%22Trasposicion_27.21%22.%22Id%20Subtipo%20de%20Violencia%22%20%3D%201</t>
  </si>
  <si>
    <t>https://analytics.zoho.com/open-view/2395394000007646756?ZOHO_CRITERIA=%22Trasposicion_27.21%22.%22Id%20Subtipo%20de%20Violencia%22%20%3D%201</t>
  </si>
  <si>
    <t>https://analytics.zoho.com/open-view/2395394000007659052?ZOHO_CRITERIA=%22Trasposicion_27.21%22.%22Id%20Periodo%22%20%3D%201</t>
  </si>
  <si>
    <t>https://analytics.zoho.com/open-view/2395394000007659199?ZOHO_CRITERIA=%22Trasposicion_27.21%22.%22Id%20Periodo%22%20%3D%201</t>
  </si>
  <si>
    <t>https://analytics.zoho.com/open-view/2395394000007659540?ZOHO_CRITERIA=%22Trasposicion_27.21%22.%22Id%20Periodo%22%20%3D%201</t>
  </si>
  <si>
    <t>https://analytics.zoho.com/open-view/2395394000007659836</t>
  </si>
  <si>
    <t>https://analytics.zoho.com/open-view/2395394000007660017</t>
  </si>
  <si>
    <t>https://analytics.zoho.com/open-view/2395394000007660235</t>
  </si>
  <si>
    <t>https://analytics.zoho.com/open-view/2395394000007660496</t>
  </si>
  <si>
    <t>https://analytics.zoho.com/open-view/2395394000007662171?ZOHO_CRITERIA=%22Trasposicion_27.21%22.%22Cod%20regi%C3%B3n%22%20%3D%2013</t>
  </si>
  <si>
    <t>https://analytics.zoho.com/open-view/2395394000007666232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</si>
</sst>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style="thin">
        <color rgb="FFC00000"/>
      </left>
      <right style="thin">
        <color rgb="FFC00000"/>
      </right>
      <top style="thin">
        <color rgb="FFC00000"/>
      </top>
      <bottom style="thin">
        <color indexed="64"/>
      </bottom>
      <diagonal/>
    </border>
    <border>
      <left style="thin">
        <color rgb="FFC00000"/>
      </left>
      <right style="thin">
        <color rgb="FFC00000"/>
      </right>
      <top style="thin">
        <color indexed="64"/>
      </top>
      <bottom style="thin">
        <color indexed="64"/>
      </bottom>
      <diagonal/>
    </border>
    <border>
      <left style="thin">
        <color rgb="FFC00000"/>
      </left>
      <right style="thin">
        <color rgb="FFC00000"/>
      </right>
      <top/>
      <bottom style="thin">
        <color indexed="64"/>
      </bottom>
      <diagonal/>
    </border>
  </borders>
  <cellStyleXfs count="2">
    <xf numFmtId="0" fontId="0" fillId="0" borderId="0"/>
    <xf numFmtId="0" fontId="7" fillId="0" borderId="0" applyNumberFormat="0" applyFill="0" applyBorder="0" applyAlignment="0" applyProtection="0"/>
  </cellStyleXfs>
  <cellXfs count="103">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5" xfId="0" applyBorder="1"/>
    <xf numFmtId="0" fontId="12" fillId="0" borderId="13" xfId="0" applyFont="1" applyBorder="1" applyAlignment="1">
      <alignment horizontal="left" vertical="top" wrapText="1"/>
    </xf>
    <xf numFmtId="0" fontId="6" fillId="0" borderId="12" xfId="0" applyFont="1" applyBorder="1" applyAlignment="1">
      <alignment horizontal="center" vertical="top"/>
    </xf>
    <xf numFmtId="0" fontId="12" fillId="15" borderId="5" xfId="0" applyFont="1" applyFill="1" applyBorder="1" applyAlignment="1">
      <alignment horizontal="left" vertical="top" wrapText="1"/>
    </xf>
    <xf numFmtId="0" fontId="0" fillId="15" borderId="5" xfId="0" applyFill="1" applyBorder="1"/>
    <xf numFmtId="0" fontId="13" fillId="15" borderId="5" xfId="0" applyFont="1" applyFill="1" applyBorder="1" applyAlignment="1">
      <alignment vertical="top"/>
    </xf>
    <xf numFmtId="0" fontId="13" fillId="15" borderId="5" xfId="0" applyFont="1" applyFill="1" applyBorder="1" applyAlignment="1">
      <alignment horizontal="left" vertical="top" wrapText="1"/>
    </xf>
    <xf numFmtId="0" fontId="6" fillId="15" borderId="2" xfId="0" applyFont="1" applyFill="1" applyBorder="1" applyAlignment="1">
      <alignment horizontal="center" vertical="top"/>
    </xf>
    <xf numFmtId="0" fontId="10" fillId="15" borderId="2" xfId="0" applyFont="1" applyFill="1" applyBorder="1" applyAlignment="1">
      <alignment horizontal="center" vertical="top"/>
    </xf>
    <xf numFmtId="0" fontId="6" fillId="15" borderId="2" xfId="0" applyFont="1" applyFill="1" applyBorder="1" applyAlignment="1">
      <alignment horizontal="left" vertical="top" wrapText="1"/>
    </xf>
    <xf numFmtId="0" fontId="7" fillId="15" borderId="2" xfId="1" applyFill="1" applyBorder="1" applyAlignment="1">
      <alignment horizontal="left" vertical="top"/>
    </xf>
    <xf numFmtId="0" fontId="0" fillId="15" borderId="0" xfId="0" applyFill="1" applyAlignment="1"/>
    <xf numFmtId="0" fontId="14" fillId="15" borderId="14" xfId="0" applyFont="1" applyFill="1" applyBorder="1" applyAlignment="1">
      <alignment horizontal="center" vertical="top"/>
    </xf>
    <xf numFmtId="0" fontId="14" fillId="15" borderId="15" xfId="0" applyFont="1" applyFill="1" applyBorder="1" applyAlignment="1">
      <alignment horizontal="center" vertical="top"/>
    </xf>
    <xf numFmtId="0" fontId="12" fillId="15" borderId="16" xfId="0" applyFont="1" applyFill="1" applyBorder="1" applyAlignment="1">
      <alignment horizontal="center" vertical="top"/>
    </xf>
    <xf numFmtId="0" fontId="12" fillId="0" borderId="16" xfId="0" applyFont="1" applyBorder="1" applyAlignment="1">
      <alignment horizontal="center" vertical="top"/>
    </xf>
    <xf numFmtId="0" fontId="12" fillId="0" borderId="14" xfId="0" applyFont="1" applyBorder="1" applyAlignment="1">
      <alignment horizontal="center" vertical="top"/>
    </xf>
    <xf numFmtId="0" fontId="0" fillId="0" borderId="14" xfId="0" applyBorder="1" applyAlignment="1">
      <alignment horizontal="center" vertical="top"/>
    </xf>
    <xf numFmtId="0" fontId="0" fillId="0" borderId="15" xfId="0" applyBorder="1" applyAlignment="1">
      <alignment horizontal="center" vertical="top"/>
    </xf>
    <xf numFmtId="0" fontId="0" fillId="15" borderId="15" xfId="0" applyFill="1" applyBorder="1" applyAlignment="1">
      <alignment horizontal="center" vertical="top"/>
    </xf>
    <xf numFmtId="0" fontId="12" fillId="15" borderId="16" xfId="0" applyFont="1" applyFill="1" applyBorder="1" applyAlignment="1">
      <alignment horizontal="left" vertical="top" wrapText="1"/>
    </xf>
    <xf numFmtId="0" fontId="12" fillId="0" borderId="14" xfId="0" applyFont="1" applyBorder="1" applyAlignment="1">
      <alignment horizontal="left" vertical="top" wrapText="1"/>
    </xf>
    <xf numFmtId="0" fontId="0" fillId="0" borderId="14" xfId="0" applyBorder="1"/>
    <xf numFmtId="0" fontId="0" fillId="0" borderId="15" xfId="0" applyBorder="1"/>
    <xf numFmtId="0" fontId="12" fillId="0" borderId="15" xfId="0" applyFont="1" applyBorder="1" applyAlignment="1">
      <alignment horizontal="left" vertical="top" wrapText="1"/>
    </xf>
    <xf numFmtId="0" fontId="12" fillId="15" borderId="14" xfId="0" applyFont="1" applyFill="1" applyBorder="1" applyAlignment="1">
      <alignment horizontal="left" vertical="top" wrapText="1"/>
    </xf>
    <xf numFmtId="0" fontId="6" fillId="0" borderId="2" xfId="0" applyFont="1" applyFill="1" applyBorder="1" applyAlignment="1">
      <alignment horizontal="left" vertical="top" wrapText="1"/>
    </xf>
  </cellXfs>
  <cellStyles count="2">
    <cellStyle name="Hipervínculo" xfId="1" builtinId="8"/>
    <cellStyle name="Normal" xfId="0" builtinId="0"/>
  </cellStyles>
  <dxfs count="40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393"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Arancibia" refreshedDate="44377.833995601854" createdVersion="7" refreshedVersion="7" minRefreshableVersion="3" recordCount="1229" xr:uid="{5E0AFA33-7E9F-4AAD-8CF9-95D0D36CE6A3}">
  <cacheSource type="worksheet">
    <worksheetSource ref="A1:R1230" sheet="BD"/>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Subtipo de Violencia" numFmtId="0">
      <sharedItems containsSemiMixedTypes="0" containsString="0" containsNumber="1" containsInteger="1" minValue="1" maxValue="5" count="2">
        <n v="1"/>
        <n v="5"/>
      </sharedItems>
    </cacheField>
    <cacheField name="Subtipo de Violencia" numFmtId="0">
      <sharedItems count="2">
        <s v="Violencia Física General"/>
        <s v="Violencia Sexual Gener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ount="2">
        <n v="1"/>
        <n v="3"/>
      </sharedItems>
    </cacheField>
    <cacheField name="Tipo de violencia" numFmtId="0">
      <sharedItems count="2">
        <s v="Violencia física"/>
        <s v="Violencia sexual"/>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6" count="2">
        <n v="270107006"/>
        <n v="270107005"/>
      </sharedItems>
    </cacheField>
    <cacheField name="Categoría" numFmtId="0">
      <sharedItems count="2">
        <s v="Violencia Física"/>
        <s v="Otra violencia"/>
      </sharedItems>
    </cacheField>
    <cacheField name="2012" numFmtId="0">
      <sharedItems containsSemiMixedTypes="0" containsString="0" containsNumber="1" minValue="0" maxValue="51822.688646857619"/>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9">
  <r>
    <n v="1"/>
    <n v="1101"/>
    <s v="Tarapacá"/>
    <s v="Iquique"/>
    <x v="0"/>
    <x v="0"/>
    <n v="1"/>
    <s v="Año"/>
    <x v="0"/>
    <x v="0"/>
    <s v="No sufrió el año pasado"/>
    <n v="270107"/>
    <s v="Atenciones médicas"/>
    <x v="0"/>
    <x v="0"/>
    <n v="37047.276453572151"/>
    <n v="32916.212612060357"/>
    <n v="24823.395007825733"/>
  </r>
  <r>
    <n v="1"/>
    <n v="1101"/>
    <s v="Tarapacá"/>
    <s v="Iquique"/>
    <x v="0"/>
    <x v="0"/>
    <n v="1"/>
    <s v="Año"/>
    <x v="0"/>
    <x v="0"/>
    <s v="Si sufrió el año pasado"/>
    <n v="270107"/>
    <s v="Atenciones médicas"/>
    <x v="0"/>
    <x v="0"/>
    <n v="1098.9186938932357"/>
    <n v="1427.9722856239182"/>
    <n v="929.94430270399891"/>
  </r>
  <r>
    <n v="1"/>
    <n v="1101"/>
    <s v="Tarapacá"/>
    <s v="Iquique"/>
    <x v="0"/>
    <x v="0"/>
    <n v="2"/>
    <s v="Vida"/>
    <x v="0"/>
    <x v="0"/>
    <s v="No sufrió antes ni durante el año pasado"/>
    <n v="270107"/>
    <s v="Atenciones médicas"/>
    <x v="0"/>
    <x v="0"/>
    <n v="36977.89353457938"/>
    <n v="30594.375041838724"/>
    <n v="21387.673486353979"/>
  </r>
  <r>
    <n v="1"/>
    <n v="1101"/>
    <s v="Tarapacá"/>
    <s v="Iquique"/>
    <x v="0"/>
    <x v="0"/>
    <n v="2"/>
    <s v="Vida"/>
    <x v="0"/>
    <x v="0"/>
    <s v="Si sufrió antes o durante el año pasado"/>
    <n v="270107"/>
    <s v="Atenciones médicas"/>
    <x v="0"/>
    <x v="0"/>
    <n v="1168.3016128860093"/>
    <n v="3749.8098558455481"/>
    <n v="4365.665824175735"/>
  </r>
  <r>
    <n v="1"/>
    <n v="1101"/>
    <s v="Tarapacá"/>
    <s v="Iquique"/>
    <x v="1"/>
    <x v="1"/>
    <n v="2"/>
    <s v="Vida"/>
    <x v="1"/>
    <x v="1"/>
    <s v="No sufrió antes ni durante el año pasado"/>
    <n v="270107"/>
    <s v="Atenciones médicas"/>
    <x v="1"/>
    <x v="1"/>
    <n v="25799.771570082085"/>
    <n v="19185.656128057646"/>
    <n v="22630.653163347488"/>
  </r>
  <r>
    <n v="1"/>
    <n v="1101"/>
    <s v="Tarapacá"/>
    <s v="Iquique"/>
    <x v="1"/>
    <x v="1"/>
    <n v="2"/>
    <s v="Vida"/>
    <x v="1"/>
    <x v="1"/>
    <s v="Si sufrió antes o durante el año pasado"/>
    <n v="270107"/>
    <s v="Atenciones médicas"/>
    <x v="1"/>
    <x v="1"/>
    <n v="408.29179253439793"/>
    <n v="753.37454269819807"/>
    <n v="2882.4568790654771"/>
  </r>
  <r>
    <n v="1"/>
    <n v="1107"/>
    <s v="Tarapacá"/>
    <s v="Alto Hospicio"/>
    <x v="0"/>
    <x v="0"/>
    <n v="1"/>
    <s v="Año"/>
    <x v="0"/>
    <x v="0"/>
    <s v="No sufrió el año pasado"/>
    <n v="270107"/>
    <s v="Atenciones médicas"/>
    <x v="0"/>
    <x v="0"/>
    <n v="0"/>
    <n v="26448.49829051167"/>
    <n v="29269.69337294099"/>
  </r>
  <r>
    <n v="1"/>
    <n v="1107"/>
    <s v="Tarapacá"/>
    <s v="Alto Hospicio"/>
    <x v="0"/>
    <x v="0"/>
    <n v="1"/>
    <s v="Año"/>
    <x v="0"/>
    <x v="0"/>
    <s v="Si sufrió el año pasado"/>
    <n v="270107"/>
    <s v="Atenciones médicas"/>
    <x v="0"/>
    <x v="0"/>
    <n v="0"/>
    <n v="388.52011447355568"/>
    <n v="3108.4419304686162"/>
  </r>
  <r>
    <n v="1"/>
    <n v="1107"/>
    <s v="Tarapacá"/>
    <s v="Alto Hospicio"/>
    <x v="0"/>
    <x v="0"/>
    <n v="2"/>
    <s v="Vida"/>
    <x v="0"/>
    <x v="0"/>
    <s v="No sufrió antes ni durante el año pasado"/>
    <n v="270107"/>
    <s v="Atenciones médicas"/>
    <x v="0"/>
    <x v="0"/>
    <n v="0"/>
    <n v="23784.627962656388"/>
    <n v="25292.781741482031"/>
  </r>
  <r>
    <n v="1"/>
    <n v="1107"/>
    <s v="Tarapacá"/>
    <s v="Alto Hospicio"/>
    <x v="0"/>
    <x v="0"/>
    <n v="2"/>
    <s v="Vida"/>
    <x v="0"/>
    <x v="0"/>
    <s v="Si sufrió antes o durante el año pasado"/>
    <n v="270107"/>
    <s v="Atenciones médicas"/>
    <x v="0"/>
    <x v="0"/>
    <n v="0"/>
    <n v="3052.3904423288345"/>
    <n v="7085.3535619275926"/>
  </r>
  <r>
    <n v="1"/>
    <n v="1107"/>
    <s v="Tarapacá"/>
    <s v="Alto Hospicio"/>
    <x v="1"/>
    <x v="1"/>
    <n v="2"/>
    <s v="Vida"/>
    <x v="1"/>
    <x v="1"/>
    <s v="No sufrió antes ni durante el año pasado"/>
    <n v="270107"/>
    <s v="Atenciones médicas"/>
    <x v="1"/>
    <x v="1"/>
    <n v="0"/>
    <n v="18938.631180037559"/>
    <n v="30479.821282765224"/>
  </r>
  <r>
    <n v="1"/>
    <n v="1107"/>
    <s v="Tarapacá"/>
    <s v="Alto Hospicio"/>
    <x v="1"/>
    <x v="1"/>
    <n v="2"/>
    <s v="Vida"/>
    <x v="1"/>
    <x v="1"/>
    <s v="Si sufrió antes o durante el año pasado"/>
    <n v="270107"/>
    <s v="Atenciones médicas"/>
    <x v="1"/>
    <x v="1"/>
    <n v="0"/>
    <n v="1379.2281317034917"/>
    <n v="1898.3140206443734"/>
  </r>
  <r>
    <n v="1"/>
    <n v="1401"/>
    <s v="Tarapacá"/>
    <s v="Pozo Almonte"/>
    <x v="0"/>
    <x v="0"/>
    <n v="1"/>
    <s v="Año"/>
    <x v="0"/>
    <x v="0"/>
    <s v="No sufrió el año pasado"/>
    <n v="270107"/>
    <s v="Atenciones médicas"/>
    <x v="0"/>
    <x v="0"/>
    <n v="0"/>
    <n v="43350.361762560809"/>
    <n v="47262.983347307774"/>
  </r>
  <r>
    <n v="1"/>
    <n v="1401"/>
    <s v="Tarapacá"/>
    <s v="Pozo Almonte"/>
    <x v="0"/>
    <x v="0"/>
    <n v="1"/>
    <s v="Año"/>
    <x v="0"/>
    <x v="0"/>
    <s v="Si sufrió el año pasado"/>
    <n v="270107"/>
    <s v="Atenciones médicas"/>
    <x v="0"/>
    <x v="0"/>
    <n v="0"/>
    <n v="0"/>
    <n v="3053.5631512923842"/>
  </r>
  <r>
    <n v="1"/>
    <n v="1401"/>
    <s v="Tarapacá"/>
    <s v="Pozo Almonte"/>
    <x v="0"/>
    <x v="0"/>
    <n v="2"/>
    <s v="Vida"/>
    <x v="0"/>
    <x v="0"/>
    <s v="No sufrió antes ni durante el año pasado"/>
    <n v="270107"/>
    <s v="Atenciones médicas"/>
    <x v="0"/>
    <x v="0"/>
    <n v="0"/>
    <n v="38484.106054799755"/>
    <n v="45566.097268932761"/>
  </r>
  <r>
    <n v="1"/>
    <n v="1401"/>
    <s v="Tarapacá"/>
    <s v="Pozo Almonte"/>
    <x v="0"/>
    <x v="0"/>
    <n v="2"/>
    <s v="Vida"/>
    <x v="0"/>
    <x v="0"/>
    <s v="Si sufrió antes o durante el año pasado"/>
    <n v="270107"/>
    <s v="Atenciones médicas"/>
    <x v="0"/>
    <x v="0"/>
    <n v="0"/>
    <n v="4866.2557077610563"/>
    <n v="4750.449229667397"/>
  </r>
  <r>
    <n v="1"/>
    <n v="1401"/>
    <s v="Tarapacá"/>
    <s v="Pozo Almonte"/>
    <x v="1"/>
    <x v="1"/>
    <n v="2"/>
    <s v="Vida"/>
    <x v="1"/>
    <x v="1"/>
    <s v="No sufrió antes ni durante el año pasado"/>
    <n v="270107"/>
    <s v="Atenciones médicas"/>
    <x v="1"/>
    <x v="1"/>
    <n v="0"/>
    <n v="23474.607777443816"/>
    <n v="47678.229521910085"/>
  </r>
  <r>
    <n v="1"/>
    <n v="1401"/>
    <s v="Tarapacá"/>
    <s v="Pozo Almonte"/>
    <x v="1"/>
    <x v="1"/>
    <n v="2"/>
    <s v="Vida"/>
    <x v="1"/>
    <x v="1"/>
    <s v="Si sufrió antes o durante el año pasado"/>
    <n v="270107"/>
    <s v="Atenciones médicas"/>
    <x v="1"/>
    <x v="1"/>
    <n v="0"/>
    <n v="5656.7428096451131"/>
    <n v="2638.3169766900733"/>
  </r>
  <r>
    <n v="1"/>
    <n v="1405"/>
    <s v="Tarapacá"/>
    <s v="Pica"/>
    <x v="0"/>
    <x v="0"/>
    <n v="1"/>
    <s v="Año"/>
    <x v="0"/>
    <x v="0"/>
    <s v="No sufrió el año pasado"/>
    <n v="270107"/>
    <s v="Atenciones médicas"/>
    <x v="0"/>
    <x v="0"/>
    <n v="0"/>
    <n v="63290.835423764205"/>
    <n v="0"/>
  </r>
  <r>
    <n v="1"/>
    <n v="1405"/>
    <s v="Tarapacá"/>
    <s v="Pica"/>
    <x v="0"/>
    <x v="0"/>
    <n v="2"/>
    <s v="Vida"/>
    <x v="0"/>
    <x v="0"/>
    <s v="No sufrió antes ni durante el año pasado"/>
    <n v="270107"/>
    <s v="Atenciones médicas"/>
    <x v="0"/>
    <x v="0"/>
    <n v="0"/>
    <n v="57568.140528631637"/>
    <n v="0"/>
  </r>
  <r>
    <n v="1"/>
    <n v="1405"/>
    <s v="Tarapacá"/>
    <s v="Pica"/>
    <x v="0"/>
    <x v="0"/>
    <n v="2"/>
    <s v="Vida"/>
    <x v="0"/>
    <x v="0"/>
    <s v="Si sufrió antes o durante el año pasado"/>
    <n v="270107"/>
    <s v="Atenciones médicas"/>
    <x v="0"/>
    <x v="0"/>
    <n v="0"/>
    <n v="5722.6948951325749"/>
    <n v="0"/>
  </r>
  <r>
    <n v="1"/>
    <n v="1405"/>
    <s v="Tarapacá"/>
    <s v="Pica"/>
    <x v="1"/>
    <x v="1"/>
    <n v="2"/>
    <s v="Vida"/>
    <x v="1"/>
    <x v="1"/>
    <s v="No sufrió antes ni durante el año pasado"/>
    <n v="270107"/>
    <s v="Atenciones médicas"/>
    <x v="1"/>
    <x v="1"/>
    <n v="0"/>
    <n v="55140.957706711961"/>
    <n v="0"/>
  </r>
  <r>
    <n v="2"/>
    <n v="2101"/>
    <s v="Antofagasta"/>
    <s v="Antofagasta"/>
    <x v="0"/>
    <x v="0"/>
    <n v="1"/>
    <s v="Año"/>
    <x v="0"/>
    <x v="0"/>
    <s v="No sufrió el año pasado"/>
    <n v="270107"/>
    <s v="Atenciones médicas"/>
    <x v="0"/>
    <x v="0"/>
    <n v="26442.200925878475"/>
    <n v="35092.430738322684"/>
    <n v="28313.782507064105"/>
  </r>
  <r>
    <n v="2"/>
    <n v="2101"/>
    <s v="Antofagasta"/>
    <s v="Antofagasta"/>
    <x v="0"/>
    <x v="0"/>
    <n v="1"/>
    <s v="Año"/>
    <x v="0"/>
    <x v="0"/>
    <s v="Si sufrió el año pasado"/>
    <n v="270107"/>
    <s v="Atenciones médicas"/>
    <x v="0"/>
    <x v="0"/>
    <n v="815.98022970441355"/>
    <n v="1815.3676798606282"/>
    <n v="905.51089682007353"/>
  </r>
  <r>
    <n v="2"/>
    <n v="2101"/>
    <s v="Antofagasta"/>
    <s v="Antofagasta"/>
    <x v="0"/>
    <x v="0"/>
    <n v="2"/>
    <s v="Vida"/>
    <x v="0"/>
    <x v="0"/>
    <s v="No sufrió antes ni durante el año pasado"/>
    <n v="270107"/>
    <s v="Atenciones médicas"/>
    <x v="0"/>
    <x v="0"/>
    <n v="24585.888609872622"/>
    <n v="30590.301220239555"/>
    <n v="26792.009498318828"/>
  </r>
  <r>
    <n v="2"/>
    <n v="2101"/>
    <s v="Antofagasta"/>
    <s v="Antofagasta"/>
    <x v="0"/>
    <x v="0"/>
    <n v="2"/>
    <s v="Vida"/>
    <x v="0"/>
    <x v="0"/>
    <s v="Si sufrió antes o durante el año pasado"/>
    <n v="270107"/>
    <s v="Atenciones médicas"/>
    <x v="0"/>
    <x v="0"/>
    <n v="2672.2925457102674"/>
    <n v="6317.497197943746"/>
    <n v="2427.2839055653662"/>
  </r>
  <r>
    <n v="2"/>
    <n v="2101"/>
    <s v="Antofagasta"/>
    <s v="Antofagasta"/>
    <x v="1"/>
    <x v="1"/>
    <n v="2"/>
    <s v="Vida"/>
    <x v="1"/>
    <x v="1"/>
    <s v="No sufrió antes ni durante el año pasado"/>
    <n v="270107"/>
    <s v="Atenciones médicas"/>
    <x v="1"/>
    <x v="1"/>
    <n v="23005.745457444325"/>
    <n v="23234.763926802807"/>
    <n v="26257.534119164502"/>
  </r>
  <r>
    <n v="2"/>
    <n v="2101"/>
    <s v="Antofagasta"/>
    <s v="Antofagasta"/>
    <x v="1"/>
    <x v="1"/>
    <n v="2"/>
    <s v="Vida"/>
    <x v="1"/>
    <x v="1"/>
    <s v="Si sufrió antes o durante el año pasado"/>
    <n v="270107"/>
    <s v="Atenciones médicas"/>
    <x v="1"/>
    <x v="1"/>
    <n v="125.84203123843363"/>
    <n v="974.79584411610165"/>
    <n v="2961.7592847196865"/>
  </r>
  <r>
    <n v="2"/>
    <n v="2104"/>
    <s v="Antofagasta"/>
    <s v="Taltal"/>
    <x v="0"/>
    <x v="0"/>
    <n v="1"/>
    <s v="Año"/>
    <x v="0"/>
    <x v="0"/>
    <s v="No sufrió el año pasado"/>
    <n v="270107"/>
    <s v="Atenciones médicas"/>
    <x v="0"/>
    <x v="0"/>
    <n v="0"/>
    <n v="68202.676491004881"/>
    <n v="0"/>
  </r>
  <r>
    <n v="2"/>
    <n v="2104"/>
    <s v="Antofagasta"/>
    <s v="Taltal"/>
    <x v="0"/>
    <x v="0"/>
    <n v="2"/>
    <s v="Vida"/>
    <x v="0"/>
    <x v="0"/>
    <s v="No sufrió antes ni durante el año pasado"/>
    <n v="270107"/>
    <s v="Atenciones médicas"/>
    <x v="0"/>
    <x v="0"/>
    <n v="0"/>
    <n v="52917.837422254583"/>
    <n v="0"/>
  </r>
  <r>
    <n v="2"/>
    <n v="2104"/>
    <s v="Antofagasta"/>
    <s v="Taltal"/>
    <x v="0"/>
    <x v="0"/>
    <n v="2"/>
    <s v="Vida"/>
    <x v="0"/>
    <x v="0"/>
    <s v="Si sufrió antes o durante el año pasado"/>
    <n v="270107"/>
    <s v="Atenciones médicas"/>
    <x v="0"/>
    <x v="0"/>
    <n v="0"/>
    <n v="15284.839068750292"/>
    <n v="0"/>
  </r>
  <r>
    <n v="2"/>
    <n v="2104"/>
    <s v="Antofagasta"/>
    <s v="Taltal"/>
    <x v="1"/>
    <x v="1"/>
    <n v="2"/>
    <s v="Vida"/>
    <x v="1"/>
    <x v="1"/>
    <s v="No sufrió antes ni durante el año pasado"/>
    <n v="270107"/>
    <s v="Atenciones médicas"/>
    <x v="1"/>
    <x v="1"/>
    <n v="0"/>
    <n v="41548.65229118328"/>
    <n v="0"/>
  </r>
  <r>
    <n v="2"/>
    <n v="2201"/>
    <s v="Antofagasta"/>
    <s v="Calama"/>
    <x v="0"/>
    <x v="0"/>
    <n v="1"/>
    <s v="Año"/>
    <x v="0"/>
    <x v="0"/>
    <s v="No sufrió el año pasado"/>
    <n v="270107"/>
    <s v="Atenciones médicas"/>
    <x v="0"/>
    <x v="0"/>
    <n v="26058.186250730749"/>
    <n v="24406.484580334563"/>
    <n v="28873.215963266721"/>
  </r>
  <r>
    <n v="2"/>
    <n v="2201"/>
    <s v="Antofagasta"/>
    <s v="Calama"/>
    <x v="0"/>
    <x v="0"/>
    <n v="1"/>
    <s v="Año"/>
    <x v="0"/>
    <x v="0"/>
    <s v="Si sufrió el año pasado"/>
    <n v="270107"/>
    <s v="Atenciones médicas"/>
    <x v="0"/>
    <x v="0"/>
    <n v="1365.7226015896115"/>
    <n v="501.1082838392262"/>
    <n v="0"/>
  </r>
  <r>
    <n v="2"/>
    <n v="2201"/>
    <s v="Antofagasta"/>
    <s v="Calama"/>
    <x v="0"/>
    <x v="0"/>
    <n v="2"/>
    <s v="Vida"/>
    <x v="0"/>
    <x v="0"/>
    <s v="No sufrió antes ni durante el año pasado"/>
    <n v="270107"/>
    <s v="Atenciones médicas"/>
    <x v="0"/>
    <x v="0"/>
    <n v="24661.9898752441"/>
    <n v="21551.133935465692"/>
    <n v="27754.576879672171"/>
  </r>
  <r>
    <n v="2"/>
    <n v="2201"/>
    <s v="Antofagasta"/>
    <s v="Calama"/>
    <x v="0"/>
    <x v="0"/>
    <n v="2"/>
    <s v="Vida"/>
    <x v="0"/>
    <x v="0"/>
    <s v="Si sufrió antes o durante el año pasado"/>
    <n v="270107"/>
    <s v="Atenciones médicas"/>
    <x v="0"/>
    <x v="0"/>
    <n v="2761.9189770762591"/>
    <n v="3356.4589287080939"/>
    <n v="1118.6390835945422"/>
  </r>
  <r>
    <n v="2"/>
    <n v="2201"/>
    <s v="Antofagasta"/>
    <s v="Calama"/>
    <x v="1"/>
    <x v="1"/>
    <n v="2"/>
    <s v="Vida"/>
    <x v="1"/>
    <x v="1"/>
    <s v="No sufrió antes ni durante el año pasado"/>
    <n v="270107"/>
    <s v="Atenciones médicas"/>
    <x v="1"/>
    <x v="1"/>
    <n v="21439.232807194297"/>
    <n v="18404.581308849309"/>
    <n v="27389.573936526707"/>
  </r>
  <r>
    <n v="2"/>
    <n v="2201"/>
    <s v="Antofagasta"/>
    <s v="Calama"/>
    <x v="1"/>
    <x v="1"/>
    <n v="2"/>
    <s v="Vida"/>
    <x v="1"/>
    <x v="1"/>
    <s v="Si sufrió antes o durante el año pasado"/>
    <n v="270107"/>
    <s v="Atenciones médicas"/>
    <x v="1"/>
    <x v="1"/>
    <n v="273.02013756732214"/>
    <n v="506.44870725604653"/>
    <n v="959.15689796296624"/>
  </r>
  <r>
    <n v="2"/>
    <n v="2301"/>
    <s v="Antofagasta"/>
    <s v="Tocopilla"/>
    <x v="0"/>
    <x v="0"/>
    <n v="1"/>
    <s v="Año"/>
    <x v="0"/>
    <x v="0"/>
    <s v="No sufrió el año pasado"/>
    <n v="270107"/>
    <s v="Atenciones médicas"/>
    <x v="0"/>
    <x v="0"/>
    <n v="0"/>
    <n v="38968.665521960982"/>
    <n v="71409.023387088717"/>
  </r>
  <r>
    <n v="2"/>
    <n v="2301"/>
    <s v="Antofagasta"/>
    <s v="Tocopilla"/>
    <x v="0"/>
    <x v="0"/>
    <n v="1"/>
    <s v="Año"/>
    <x v="0"/>
    <x v="0"/>
    <s v="Si sufrió el año pasado"/>
    <n v="270107"/>
    <s v="Atenciones médicas"/>
    <x v="0"/>
    <x v="0"/>
    <n v="0"/>
    <n v="0"/>
    <n v="3675.6976516614313"/>
  </r>
  <r>
    <n v="2"/>
    <n v="2301"/>
    <s v="Antofagasta"/>
    <s v="Tocopilla"/>
    <x v="0"/>
    <x v="0"/>
    <n v="2"/>
    <s v="Vida"/>
    <x v="0"/>
    <x v="0"/>
    <s v="No sufrió antes ni durante el año pasado"/>
    <n v="270107"/>
    <s v="Atenciones médicas"/>
    <x v="0"/>
    <x v="0"/>
    <n v="0"/>
    <n v="29954.111854455034"/>
    <n v="67013.651505653368"/>
  </r>
  <r>
    <n v="2"/>
    <n v="2301"/>
    <s v="Antofagasta"/>
    <s v="Tocopilla"/>
    <x v="0"/>
    <x v="0"/>
    <n v="2"/>
    <s v="Vida"/>
    <x v="0"/>
    <x v="0"/>
    <s v="Si sufrió antes o durante el año pasado"/>
    <n v="270107"/>
    <s v="Atenciones médicas"/>
    <x v="0"/>
    <x v="0"/>
    <n v="0"/>
    <n v="9014.553667505952"/>
    <n v="8071.0695330967937"/>
  </r>
  <r>
    <n v="2"/>
    <n v="2301"/>
    <s v="Antofagasta"/>
    <s v="Tocopilla"/>
    <x v="1"/>
    <x v="1"/>
    <n v="2"/>
    <s v="Vida"/>
    <x v="1"/>
    <x v="1"/>
    <s v="No sufrió antes ni durante el año pasado"/>
    <n v="270107"/>
    <s v="Atenciones médicas"/>
    <x v="1"/>
    <x v="1"/>
    <n v="0"/>
    <n v="29802.028548046226"/>
    <n v="70920.748419861455"/>
  </r>
  <r>
    <n v="2"/>
    <n v="2301"/>
    <s v="Antofagasta"/>
    <s v="Tocopilla"/>
    <x v="1"/>
    <x v="1"/>
    <n v="2"/>
    <s v="Vida"/>
    <x v="1"/>
    <x v="1"/>
    <s v="Si sufrió antes o durante el año pasado"/>
    <n v="270107"/>
    <s v="Atenciones médicas"/>
    <x v="1"/>
    <x v="1"/>
    <n v="0"/>
    <n v="0"/>
    <n v="4163.9726188886852"/>
  </r>
  <r>
    <n v="2"/>
    <n v="2302"/>
    <s v="Antofagasta"/>
    <s v="María Elena"/>
    <x v="0"/>
    <x v="0"/>
    <n v="1"/>
    <s v="Año"/>
    <x v="0"/>
    <x v="0"/>
    <s v="No sufrió el año pasado"/>
    <n v="270107"/>
    <s v="Atenciones médicas"/>
    <x v="0"/>
    <x v="0"/>
    <n v="0"/>
    <n v="28248.345191286109"/>
    <n v="0"/>
  </r>
  <r>
    <n v="2"/>
    <n v="2302"/>
    <s v="Antofagasta"/>
    <s v="María Elena"/>
    <x v="0"/>
    <x v="0"/>
    <n v="2"/>
    <s v="Vida"/>
    <x v="0"/>
    <x v="0"/>
    <s v="No sufrió antes ni durante el año pasado"/>
    <n v="270107"/>
    <s v="Atenciones médicas"/>
    <x v="0"/>
    <x v="0"/>
    <n v="0"/>
    <n v="28248.345191286109"/>
    <n v="0"/>
  </r>
  <r>
    <n v="2"/>
    <n v="2302"/>
    <s v="Antofagasta"/>
    <s v="María Elena"/>
    <x v="1"/>
    <x v="1"/>
    <n v="2"/>
    <s v="Vida"/>
    <x v="1"/>
    <x v="1"/>
    <s v="No sufrió antes ni durante el año pasado"/>
    <n v="270107"/>
    <s v="Atenciones médicas"/>
    <x v="1"/>
    <x v="1"/>
    <n v="0"/>
    <n v="12811.622464306271"/>
    <n v="0"/>
  </r>
  <r>
    <n v="3"/>
    <n v="3101"/>
    <s v="Atacama"/>
    <s v="Copiapó"/>
    <x v="0"/>
    <x v="0"/>
    <n v="1"/>
    <s v="Año"/>
    <x v="0"/>
    <x v="0"/>
    <s v="No sufrió el año pasado"/>
    <n v="270107"/>
    <s v="Atenciones médicas"/>
    <x v="0"/>
    <x v="0"/>
    <n v="25817.517312131316"/>
    <n v="34427.60102783105"/>
    <n v="28514.778085179991"/>
  </r>
  <r>
    <n v="3"/>
    <n v="3101"/>
    <s v="Atacama"/>
    <s v="Copiapó"/>
    <x v="0"/>
    <x v="0"/>
    <n v="1"/>
    <s v="Año"/>
    <x v="0"/>
    <x v="0"/>
    <s v="Si sufrió el año pasado"/>
    <n v="270107"/>
    <s v="Atenciones médicas"/>
    <x v="0"/>
    <x v="0"/>
    <n v="752.11592716081043"/>
    <n v="1330.62363809156"/>
    <n v="954.51776284533366"/>
  </r>
  <r>
    <n v="3"/>
    <n v="3101"/>
    <s v="Atacama"/>
    <s v="Copiapó"/>
    <x v="0"/>
    <x v="0"/>
    <n v="2"/>
    <s v="Vida"/>
    <x v="0"/>
    <x v="0"/>
    <s v="No sufrió antes ni durante el año pasado"/>
    <n v="270107"/>
    <s v="Atenciones médicas"/>
    <x v="0"/>
    <x v="0"/>
    <n v="22611.567068479097"/>
    <n v="33155.570890955925"/>
    <n v="26772.682785277299"/>
  </r>
  <r>
    <n v="3"/>
    <n v="3101"/>
    <s v="Atacama"/>
    <s v="Copiapó"/>
    <x v="0"/>
    <x v="0"/>
    <n v="2"/>
    <s v="Vida"/>
    <x v="0"/>
    <x v="0"/>
    <s v="Si sufrió antes o durante el año pasado"/>
    <n v="270107"/>
    <s v="Atenciones médicas"/>
    <x v="0"/>
    <x v="0"/>
    <n v="4026.6735060271862"/>
    <n v="2602.6537749666663"/>
    <n v="2696.6130627480325"/>
  </r>
  <r>
    <n v="3"/>
    <n v="3101"/>
    <s v="Atacama"/>
    <s v="Copiapó"/>
    <x v="1"/>
    <x v="1"/>
    <n v="2"/>
    <s v="Vida"/>
    <x v="1"/>
    <x v="1"/>
    <s v="No sufrió antes ni durante el año pasado"/>
    <n v="270107"/>
    <s v="Atenciones médicas"/>
    <x v="1"/>
    <x v="1"/>
    <n v="19558.861246473454"/>
    <n v="23498.00793853221"/>
    <n v="27577.226759546767"/>
  </r>
  <r>
    <n v="3"/>
    <n v="3101"/>
    <s v="Atacama"/>
    <s v="Copiapó"/>
    <x v="1"/>
    <x v="1"/>
    <n v="2"/>
    <s v="Vida"/>
    <x v="1"/>
    <x v="1"/>
    <s v="Si sufrió antes o durante el año pasado"/>
    <n v="270107"/>
    <s v="Atenciones médicas"/>
    <x v="1"/>
    <x v="1"/>
    <n v="1050.9104898691971"/>
    <n v="1227.5549976378734"/>
    <n v="1892.0690884785711"/>
  </r>
  <r>
    <n v="3"/>
    <n v="3102"/>
    <s v="Atacama"/>
    <s v="Caldera"/>
    <x v="0"/>
    <x v="0"/>
    <n v="1"/>
    <s v="Año"/>
    <x v="0"/>
    <x v="0"/>
    <s v="No sufrió el año pasado"/>
    <n v="270107"/>
    <s v="Atenciones médicas"/>
    <x v="0"/>
    <x v="0"/>
    <n v="0"/>
    <n v="54289.530974661851"/>
    <n v="28754.413762216795"/>
  </r>
  <r>
    <n v="3"/>
    <n v="3102"/>
    <s v="Atacama"/>
    <s v="Caldera"/>
    <x v="0"/>
    <x v="0"/>
    <n v="1"/>
    <s v="Año"/>
    <x v="0"/>
    <x v="0"/>
    <s v="Si sufrió el año pasado"/>
    <n v="270107"/>
    <s v="Atenciones médicas"/>
    <x v="0"/>
    <x v="0"/>
    <n v="0"/>
    <n v="1489.5170126038693"/>
    <n v="944.13982369266751"/>
  </r>
  <r>
    <n v="3"/>
    <n v="3102"/>
    <s v="Atacama"/>
    <s v="Caldera"/>
    <x v="0"/>
    <x v="0"/>
    <n v="2"/>
    <s v="Vida"/>
    <x v="0"/>
    <x v="0"/>
    <s v="No sufrió antes ni durante el año pasado"/>
    <n v="270107"/>
    <s v="Atenciones médicas"/>
    <x v="0"/>
    <x v="0"/>
    <n v="0"/>
    <n v="45311.269120633136"/>
    <n v="24050.075126632048"/>
  </r>
  <r>
    <n v="3"/>
    <n v="3102"/>
    <s v="Atacama"/>
    <s v="Caldera"/>
    <x v="0"/>
    <x v="0"/>
    <n v="2"/>
    <s v="Vida"/>
    <x v="0"/>
    <x v="0"/>
    <s v="Si sufrió antes o durante el año pasado"/>
    <n v="270107"/>
    <s v="Atenciones médicas"/>
    <x v="0"/>
    <x v="0"/>
    <n v="0"/>
    <n v="10467.778866632591"/>
    <n v="5648.4784592774222"/>
  </r>
  <r>
    <n v="3"/>
    <n v="3102"/>
    <s v="Atacama"/>
    <s v="Caldera"/>
    <x v="1"/>
    <x v="1"/>
    <n v="2"/>
    <s v="Vida"/>
    <x v="1"/>
    <x v="1"/>
    <s v="No sufrió antes ni durante el año pasado"/>
    <n v="270107"/>
    <s v="Atenciones médicas"/>
    <x v="1"/>
    <x v="1"/>
    <n v="0"/>
    <n v="32406.928801079739"/>
    <n v="26242.970913123714"/>
  </r>
  <r>
    <n v="3"/>
    <n v="3102"/>
    <s v="Atacama"/>
    <s v="Caldera"/>
    <x v="1"/>
    <x v="1"/>
    <n v="2"/>
    <s v="Vida"/>
    <x v="1"/>
    <x v="1"/>
    <s v="Si sufrió antes o durante el año pasado"/>
    <n v="270107"/>
    <s v="Atenciones médicas"/>
    <x v="1"/>
    <x v="1"/>
    <n v="0"/>
    <n v="2815.777242884119"/>
    <n v="3455.5826727857561"/>
  </r>
  <r>
    <n v="3"/>
    <n v="3103"/>
    <s v="Atacama"/>
    <s v="Tierra Amarilla"/>
    <x v="0"/>
    <x v="0"/>
    <n v="1"/>
    <s v="Año"/>
    <x v="0"/>
    <x v="0"/>
    <s v="No sufrió el año pasado"/>
    <n v="270107"/>
    <s v="Atenciones médicas"/>
    <x v="0"/>
    <x v="0"/>
    <n v="0"/>
    <n v="6572.3166678621837"/>
    <n v="56954.48673815724"/>
  </r>
  <r>
    <n v="3"/>
    <n v="3103"/>
    <s v="Atacama"/>
    <s v="Tierra Amarilla"/>
    <x v="0"/>
    <x v="0"/>
    <n v="1"/>
    <s v="Año"/>
    <x v="0"/>
    <x v="0"/>
    <s v="Si sufrió el año pasado"/>
    <n v="270107"/>
    <s v="Atenciones médicas"/>
    <x v="0"/>
    <x v="0"/>
    <n v="0"/>
    <n v="1020.7967746253138"/>
    <n v="0"/>
  </r>
  <r>
    <n v="3"/>
    <n v="3103"/>
    <s v="Atacama"/>
    <s v="Tierra Amarilla"/>
    <x v="0"/>
    <x v="0"/>
    <n v="2"/>
    <s v="Vida"/>
    <x v="0"/>
    <x v="0"/>
    <s v="No sufrió antes ni durante el año pasado"/>
    <n v="270107"/>
    <s v="Atenciones médicas"/>
    <x v="0"/>
    <x v="0"/>
    <n v="0"/>
    <n v="6572.3166678621837"/>
    <n v="51362.463464973764"/>
  </r>
  <r>
    <n v="3"/>
    <n v="3103"/>
    <s v="Atacama"/>
    <s v="Tierra Amarilla"/>
    <x v="0"/>
    <x v="0"/>
    <n v="2"/>
    <s v="Vida"/>
    <x v="0"/>
    <x v="0"/>
    <s v="Si sufrió antes o durante el año pasado"/>
    <n v="270107"/>
    <s v="Atenciones médicas"/>
    <x v="0"/>
    <x v="0"/>
    <n v="0"/>
    <n v="1020.7967746253138"/>
    <n v="5592.0232731834849"/>
  </r>
  <r>
    <n v="3"/>
    <n v="3103"/>
    <s v="Atacama"/>
    <s v="Tierra Amarilla"/>
    <x v="1"/>
    <x v="1"/>
    <n v="2"/>
    <s v="Vida"/>
    <x v="1"/>
    <x v="1"/>
    <s v="No sufrió antes ni durante el año pasado"/>
    <n v="270107"/>
    <s v="Atenciones médicas"/>
    <x v="1"/>
    <x v="1"/>
    <n v="0"/>
    <n v="1683.2843172417115"/>
    <n v="53132.18643737735"/>
  </r>
  <r>
    <n v="3"/>
    <n v="3103"/>
    <s v="Atacama"/>
    <s v="Tierra Amarilla"/>
    <x v="1"/>
    <x v="1"/>
    <n v="2"/>
    <s v="Vida"/>
    <x v="1"/>
    <x v="1"/>
    <s v="Si sufrió antes o durante el año pasado"/>
    <n v="270107"/>
    <s v="Atenciones médicas"/>
    <x v="1"/>
    <x v="1"/>
    <n v="0"/>
    <n v="1020.7967746253138"/>
    <n v="3822.3003007798984"/>
  </r>
  <r>
    <n v="3"/>
    <n v="3201"/>
    <s v="Atacama"/>
    <s v="Chañaral"/>
    <x v="0"/>
    <x v="0"/>
    <n v="1"/>
    <s v="Año"/>
    <x v="0"/>
    <x v="0"/>
    <s v="No sufrió el año pasado"/>
    <n v="270107"/>
    <s v="Atenciones médicas"/>
    <x v="0"/>
    <x v="0"/>
    <n v="0"/>
    <n v="32644.372923684245"/>
    <n v="52169.665676710851"/>
  </r>
  <r>
    <n v="3"/>
    <n v="3201"/>
    <s v="Atacama"/>
    <s v="Chañaral"/>
    <x v="0"/>
    <x v="0"/>
    <n v="2"/>
    <s v="Vida"/>
    <x v="0"/>
    <x v="0"/>
    <s v="No sufrió antes ni durante el año pasado"/>
    <n v="270107"/>
    <s v="Atenciones médicas"/>
    <x v="0"/>
    <x v="0"/>
    <n v="0"/>
    <n v="32644.372923684245"/>
    <n v="46616.593711576672"/>
  </r>
  <r>
    <n v="3"/>
    <n v="3201"/>
    <s v="Atacama"/>
    <s v="Chañaral"/>
    <x v="0"/>
    <x v="0"/>
    <n v="2"/>
    <s v="Vida"/>
    <x v="0"/>
    <x v="0"/>
    <s v="Si sufrió antes o durante el año pasado"/>
    <n v="270107"/>
    <s v="Atenciones médicas"/>
    <x v="0"/>
    <x v="0"/>
    <n v="0"/>
    <n v="0"/>
    <n v="5553.0719651341869"/>
  </r>
  <r>
    <n v="3"/>
    <n v="3201"/>
    <s v="Atacama"/>
    <s v="Chañaral"/>
    <x v="1"/>
    <x v="1"/>
    <n v="2"/>
    <s v="Vida"/>
    <x v="1"/>
    <x v="1"/>
    <s v="No sufrió antes ni durante el año pasado"/>
    <n v="270107"/>
    <s v="Atenciones médicas"/>
    <x v="1"/>
    <x v="1"/>
    <n v="0"/>
    <n v="13252.79388984578"/>
    <n v="52169.665676710851"/>
  </r>
  <r>
    <n v="3"/>
    <n v="3301"/>
    <s v="Atacama"/>
    <s v="Vallenar"/>
    <x v="0"/>
    <x v="0"/>
    <n v="1"/>
    <s v="Año"/>
    <x v="0"/>
    <x v="0"/>
    <s v="No sufrió el año pasado"/>
    <n v="270107"/>
    <s v="Atenciones médicas"/>
    <x v="0"/>
    <x v="0"/>
    <n v="25281.398104265401"/>
    <n v="32699.887312247592"/>
    <n v="28752.734069996324"/>
  </r>
  <r>
    <n v="3"/>
    <n v="3301"/>
    <s v="Atacama"/>
    <s v="Vallenar"/>
    <x v="0"/>
    <x v="0"/>
    <n v="1"/>
    <s v="Año"/>
    <x v="0"/>
    <x v="0"/>
    <s v="Si sufrió el año pasado"/>
    <n v="270107"/>
    <s v="Atenciones médicas"/>
    <x v="0"/>
    <x v="0"/>
    <n v="1929.0580568720379"/>
    <n v="995.26088199227252"/>
    <n v="759.42601426193789"/>
  </r>
  <r>
    <n v="3"/>
    <n v="3301"/>
    <s v="Atacama"/>
    <s v="Vallenar"/>
    <x v="0"/>
    <x v="0"/>
    <n v="2"/>
    <s v="Vida"/>
    <x v="0"/>
    <x v="0"/>
    <s v="No sufrió antes ni durante el año pasado"/>
    <n v="270107"/>
    <s v="Atenciones médicas"/>
    <x v="0"/>
    <x v="0"/>
    <n v="21706.531398104264"/>
    <n v="32057.210207567186"/>
    <n v="26376.131422722276"/>
  </r>
  <r>
    <n v="3"/>
    <n v="3301"/>
    <s v="Atacama"/>
    <s v="Vallenar"/>
    <x v="0"/>
    <x v="0"/>
    <n v="2"/>
    <s v="Vida"/>
    <x v="0"/>
    <x v="0"/>
    <s v="Si sufrió antes o durante el año pasado"/>
    <n v="270107"/>
    <s v="Atenciones médicas"/>
    <x v="0"/>
    <x v="0"/>
    <n v="5503.9247630331756"/>
    <n v="1637.9379866726788"/>
    <n v="3136.028661535991"/>
  </r>
  <r>
    <n v="3"/>
    <n v="3301"/>
    <s v="Atacama"/>
    <s v="Vallenar"/>
    <x v="1"/>
    <x v="1"/>
    <n v="2"/>
    <s v="Vida"/>
    <x v="1"/>
    <x v="1"/>
    <s v="No sufrió antes ni durante el año pasado"/>
    <n v="270107"/>
    <s v="Atenciones médicas"/>
    <x v="1"/>
    <x v="1"/>
    <n v="20675.355450236966"/>
    <n v="22802.144332342326"/>
    <n v="27786.437515725524"/>
  </r>
  <r>
    <n v="3"/>
    <n v="3301"/>
    <s v="Atacama"/>
    <s v="Vallenar"/>
    <x v="1"/>
    <x v="1"/>
    <n v="2"/>
    <s v="Vida"/>
    <x v="1"/>
    <x v="1"/>
    <s v="Si sufrió antes o durante el año pasado"/>
    <n v="270107"/>
    <s v="Atenciones médicas"/>
    <x v="1"/>
    <x v="1"/>
    <n v="1249.629739336493"/>
    <n v="497.63044099613626"/>
    <n v="1725.7225685327387"/>
  </r>
  <r>
    <n v="3"/>
    <n v="3303"/>
    <s v="Atacama"/>
    <s v="Freirina"/>
    <x v="0"/>
    <x v="0"/>
    <n v="1"/>
    <s v="Año"/>
    <x v="0"/>
    <x v="0"/>
    <s v="No sufrió el año pasado"/>
    <n v="270107"/>
    <s v="Atenciones médicas"/>
    <x v="0"/>
    <x v="0"/>
    <n v="0"/>
    <n v="35580.992372748537"/>
    <n v="0"/>
  </r>
  <r>
    <n v="3"/>
    <n v="3303"/>
    <s v="Atacama"/>
    <s v="Freirina"/>
    <x v="0"/>
    <x v="0"/>
    <n v="2"/>
    <s v="Vida"/>
    <x v="0"/>
    <x v="0"/>
    <s v="No sufrió antes ni durante el año pasado"/>
    <n v="270107"/>
    <s v="Atenciones médicas"/>
    <x v="0"/>
    <x v="0"/>
    <n v="0"/>
    <n v="35580.992372748537"/>
    <n v="0"/>
  </r>
  <r>
    <n v="3"/>
    <n v="3303"/>
    <s v="Atacama"/>
    <s v="Freirina"/>
    <x v="1"/>
    <x v="1"/>
    <n v="2"/>
    <s v="Vida"/>
    <x v="1"/>
    <x v="1"/>
    <s v="No sufrió antes ni durante el año pasado"/>
    <n v="270107"/>
    <s v="Atenciones médicas"/>
    <x v="1"/>
    <x v="1"/>
    <n v="0"/>
    <n v="27629.516926676304"/>
    <n v="0"/>
  </r>
  <r>
    <n v="3"/>
    <n v="3304"/>
    <s v="Atacama"/>
    <s v="Huasco"/>
    <x v="0"/>
    <x v="0"/>
    <n v="1"/>
    <s v="Año"/>
    <x v="0"/>
    <x v="0"/>
    <s v="No sufrió el año pasado"/>
    <n v="270107"/>
    <s v="Atenciones médicas"/>
    <x v="0"/>
    <x v="0"/>
    <n v="0"/>
    <n v="8063.3419039714172"/>
    <n v="0"/>
  </r>
  <r>
    <n v="3"/>
    <n v="3304"/>
    <s v="Atacama"/>
    <s v="Huasco"/>
    <x v="0"/>
    <x v="0"/>
    <n v="2"/>
    <s v="Vida"/>
    <x v="0"/>
    <x v="0"/>
    <s v="No sufrió antes ni durante el año pasado"/>
    <n v="270107"/>
    <s v="Atenciones médicas"/>
    <x v="0"/>
    <x v="0"/>
    <n v="0"/>
    <n v="8063.3419039714172"/>
    <n v="0"/>
  </r>
  <r>
    <n v="3"/>
    <n v="3304"/>
    <s v="Atacama"/>
    <s v="Huasco"/>
    <x v="1"/>
    <x v="1"/>
    <n v="2"/>
    <s v="Vida"/>
    <x v="1"/>
    <x v="1"/>
    <s v="No sufrió antes ni durante el año pasado"/>
    <n v="270107"/>
    <s v="Atenciones médicas"/>
    <x v="1"/>
    <x v="1"/>
    <n v="0"/>
    <n v="8063.3419039714172"/>
    <n v="0"/>
  </r>
  <r>
    <n v="4"/>
    <n v="4101"/>
    <s v="Coquimbo"/>
    <s v="La Serena"/>
    <x v="0"/>
    <x v="0"/>
    <n v="1"/>
    <s v="Año"/>
    <x v="0"/>
    <x v="0"/>
    <s v="No sufrió el año pasado"/>
    <n v="270107"/>
    <s v="Atenciones médicas"/>
    <x v="0"/>
    <x v="0"/>
    <n v="23725.506138710465"/>
    <n v="30544.852209083379"/>
    <n v="29624.54011083482"/>
  </r>
  <r>
    <n v="4"/>
    <n v="4101"/>
    <s v="Coquimbo"/>
    <s v="La Serena"/>
    <x v="0"/>
    <x v="0"/>
    <n v="1"/>
    <s v="Año"/>
    <x v="0"/>
    <x v="0"/>
    <s v="Si sufrió el año pasado"/>
    <n v="270107"/>
    <s v="Atenciones médicas"/>
    <x v="0"/>
    <x v="0"/>
    <n v="868.55459315200187"/>
    <n v="1237.9347229595769"/>
    <n v="734.77515317487121"/>
  </r>
  <r>
    <n v="4"/>
    <n v="4101"/>
    <s v="Coquimbo"/>
    <s v="La Serena"/>
    <x v="0"/>
    <x v="0"/>
    <n v="2"/>
    <s v="Vida"/>
    <x v="0"/>
    <x v="0"/>
    <s v="No sufrió antes ni durante el año pasado"/>
    <n v="270107"/>
    <s v="Atenciones médicas"/>
    <x v="0"/>
    <x v="0"/>
    <n v="22089.79209213566"/>
    <n v="29286.167839836118"/>
    <n v="24097.034965434959"/>
  </r>
  <r>
    <n v="4"/>
    <n v="4101"/>
    <s v="Coquimbo"/>
    <s v="La Serena"/>
    <x v="0"/>
    <x v="0"/>
    <n v="2"/>
    <s v="Vida"/>
    <x v="0"/>
    <x v="0"/>
    <s v="Si sufrió antes o durante el año pasado"/>
    <n v="270107"/>
    <s v="Atenciones médicas"/>
    <x v="0"/>
    <x v="0"/>
    <n v="2504.2686397268071"/>
    <n v="2496.6190922068231"/>
    <n v="6262.2802985747485"/>
  </r>
  <r>
    <n v="4"/>
    <n v="4101"/>
    <s v="Coquimbo"/>
    <s v="La Serena"/>
    <x v="1"/>
    <x v="1"/>
    <n v="2"/>
    <s v="Vida"/>
    <x v="1"/>
    <x v="1"/>
    <s v="No sufrió antes ni durante el año pasado"/>
    <n v="270107"/>
    <s v="Atenciones médicas"/>
    <x v="1"/>
    <x v="1"/>
    <n v="18199.949302430134"/>
    <n v="22263.746247984949"/>
    <n v="24388.184338123949"/>
  </r>
  <r>
    <n v="4"/>
    <n v="4101"/>
    <s v="Coquimbo"/>
    <s v="La Serena"/>
    <x v="1"/>
    <x v="1"/>
    <n v="2"/>
    <s v="Vida"/>
    <x v="1"/>
    <x v="1"/>
    <s v="Si sufrió antes o durante el año pasado"/>
    <n v="270107"/>
    <s v="Atenciones médicas"/>
    <x v="1"/>
    <x v="1"/>
    <n v="1006.7772128771827"/>
    <n v="843.24365157089107"/>
    <n v="5358.7184789168705"/>
  </r>
  <r>
    <n v="4"/>
    <n v="4102"/>
    <s v="Coquimbo"/>
    <s v="Coquimbo"/>
    <x v="0"/>
    <x v="0"/>
    <n v="1"/>
    <s v="Año"/>
    <x v="0"/>
    <x v="0"/>
    <s v="No sufrió el año pasado"/>
    <n v="270107"/>
    <s v="Atenciones médicas"/>
    <x v="0"/>
    <x v="0"/>
    <n v="24108.048006802055"/>
    <n v="30022.636909193981"/>
    <n v="27313.940972140153"/>
  </r>
  <r>
    <n v="4"/>
    <n v="4102"/>
    <s v="Coquimbo"/>
    <s v="Coquimbo"/>
    <x v="0"/>
    <x v="0"/>
    <n v="1"/>
    <s v="Año"/>
    <x v="0"/>
    <x v="0"/>
    <s v="Si sufrió el año pasado"/>
    <n v="270107"/>
    <s v="Atenciones médicas"/>
    <x v="0"/>
    <x v="0"/>
    <n v="604.99035285653554"/>
    <n v="400.50612401708793"/>
    <n v="714.51506666806483"/>
  </r>
  <r>
    <n v="4"/>
    <n v="4102"/>
    <s v="Coquimbo"/>
    <s v="Coquimbo"/>
    <x v="0"/>
    <x v="0"/>
    <n v="2"/>
    <s v="Vida"/>
    <x v="0"/>
    <x v="0"/>
    <s v="No sufrió antes ni durante el año pasado"/>
    <n v="270107"/>
    <s v="Atenciones médicas"/>
    <x v="0"/>
    <x v="0"/>
    <n v="19889.466627424048"/>
    <n v="29592.495666720526"/>
    <n v="24858.981940152589"/>
  </r>
  <r>
    <n v="4"/>
    <n v="4102"/>
    <s v="Coquimbo"/>
    <s v="Coquimbo"/>
    <x v="0"/>
    <x v="0"/>
    <n v="2"/>
    <s v="Vida"/>
    <x v="0"/>
    <x v="0"/>
    <s v="Si sufrió antes o durante el año pasado"/>
    <n v="270107"/>
    <s v="Atenciones médicas"/>
    <x v="0"/>
    <x v="0"/>
    <n v="4823.5717322345399"/>
    <n v="830.64736649054953"/>
    <n v="3169.4740986556212"/>
  </r>
  <r>
    <n v="4"/>
    <n v="4102"/>
    <s v="Coquimbo"/>
    <s v="Coquimbo"/>
    <x v="1"/>
    <x v="1"/>
    <n v="2"/>
    <s v="Vida"/>
    <x v="1"/>
    <x v="1"/>
    <s v="No sufrió antes ni durante el año pasado"/>
    <n v="270107"/>
    <s v="Atenciones médicas"/>
    <x v="1"/>
    <x v="1"/>
    <n v="19894.138367600546"/>
    <n v="18795.488221316675"/>
    <n v="24568.340259078599"/>
  </r>
  <r>
    <n v="4"/>
    <n v="4102"/>
    <s v="Coquimbo"/>
    <s v="Coquimbo"/>
    <x v="1"/>
    <x v="1"/>
    <n v="2"/>
    <s v="Vida"/>
    <x v="1"/>
    <x v="1"/>
    <s v="Si sufrió antes o durante el año pasado"/>
    <n v="270107"/>
    <s v="Atenciones médicas"/>
    <x v="1"/>
    <x v="1"/>
    <n v="968.45173858810665"/>
    <n v="442.26274740708863"/>
    <n v="3460.1157797296146"/>
  </r>
  <r>
    <n v="4"/>
    <n v="4103"/>
    <s v="Coquimbo"/>
    <s v="Andacollo"/>
    <x v="0"/>
    <x v="0"/>
    <n v="1"/>
    <s v="Año"/>
    <x v="0"/>
    <x v="0"/>
    <s v="No sufrió el año pasado"/>
    <n v="270107"/>
    <s v="Atenciones médicas"/>
    <x v="0"/>
    <x v="0"/>
    <n v="0"/>
    <n v="36449.743403747765"/>
    <n v="39516.349612586768"/>
  </r>
  <r>
    <n v="4"/>
    <n v="4103"/>
    <s v="Coquimbo"/>
    <s v="Andacollo"/>
    <x v="0"/>
    <x v="0"/>
    <n v="1"/>
    <s v="Año"/>
    <x v="0"/>
    <x v="0"/>
    <s v="Si sufrió el año pasado"/>
    <n v="270107"/>
    <s v="Atenciones médicas"/>
    <x v="0"/>
    <x v="0"/>
    <n v="0"/>
    <n v="0"/>
    <n v="4076.5555649789389"/>
  </r>
  <r>
    <n v="4"/>
    <n v="4103"/>
    <s v="Coquimbo"/>
    <s v="Andacollo"/>
    <x v="0"/>
    <x v="0"/>
    <n v="2"/>
    <s v="Vida"/>
    <x v="0"/>
    <x v="0"/>
    <s v="No sufrió antes ni durante el año pasado"/>
    <n v="270107"/>
    <s v="Atenciones médicas"/>
    <x v="0"/>
    <x v="0"/>
    <n v="0"/>
    <n v="36449.743403747765"/>
    <n v="34053.181415129715"/>
  </r>
  <r>
    <n v="4"/>
    <n v="4103"/>
    <s v="Coquimbo"/>
    <s v="Andacollo"/>
    <x v="0"/>
    <x v="0"/>
    <n v="2"/>
    <s v="Vida"/>
    <x v="0"/>
    <x v="0"/>
    <s v="Si sufrió antes o durante el año pasado"/>
    <n v="270107"/>
    <s v="Atenciones médicas"/>
    <x v="0"/>
    <x v="0"/>
    <n v="0"/>
    <n v="0"/>
    <n v="9539.7237624360005"/>
  </r>
  <r>
    <n v="4"/>
    <n v="4103"/>
    <s v="Coquimbo"/>
    <s v="Andacollo"/>
    <x v="1"/>
    <x v="1"/>
    <n v="2"/>
    <s v="Vida"/>
    <x v="1"/>
    <x v="1"/>
    <s v="No sufrió antes ni durante el año pasado"/>
    <n v="270107"/>
    <s v="Atenciones médicas"/>
    <x v="1"/>
    <x v="1"/>
    <n v="0"/>
    <n v="13869.269217511202"/>
    <n v="43592.905177565714"/>
  </r>
  <r>
    <n v="4"/>
    <n v="4106"/>
    <s v="Coquimbo"/>
    <s v="Vicuña"/>
    <x v="0"/>
    <x v="0"/>
    <n v="1"/>
    <s v="Año"/>
    <x v="0"/>
    <x v="0"/>
    <s v="No sufrió el año pasado"/>
    <n v="270107"/>
    <s v="Atenciones médicas"/>
    <x v="0"/>
    <x v="0"/>
    <n v="0"/>
    <n v="7210.7627600648775"/>
    <n v="52640.980546341576"/>
  </r>
  <r>
    <n v="4"/>
    <n v="4106"/>
    <s v="Coquimbo"/>
    <s v="Vicuña"/>
    <x v="0"/>
    <x v="0"/>
    <n v="2"/>
    <s v="Vida"/>
    <x v="0"/>
    <x v="0"/>
    <s v="No sufrió antes ni durante el año pasado"/>
    <n v="270107"/>
    <s v="Atenciones médicas"/>
    <x v="0"/>
    <x v="0"/>
    <n v="0"/>
    <n v="7210.7627600648775"/>
    <n v="41167.401046848834"/>
  </r>
  <r>
    <n v="4"/>
    <n v="4106"/>
    <s v="Coquimbo"/>
    <s v="Vicuña"/>
    <x v="0"/>
    <x v="0"/>
    <n v="2"/>
    <s v="Vida"/>
    <x v="0"/>
    <x v="0"/>
    <s v="Si sufrió antes o durante el año pasado"/>
    <n v="270107"/>
    <s v="Atenciones médicas"/>
    <x v="0"/>
    <x v="0"/>
    <n v="0"/>
    <n v="0"/>
    <n v="11473.579499492746"/>
  </r>
  <r>
    <n v="4"/>
    <n v="4106"/>
    <s v="Coquimbo"/>
    <s v="Vicuña"/>
    <x v="1"/>
    <x v="1"/>
    <n v="2"/>
    <s v="Vida"/>
    <x v="1"/>
    <x v="1"/>
    <s v="No sufrió antes ni durante el año pasado"/>
    <n v="270107"/>
    <s v="Atenciones médicas"/>
    <x v="1"/>
    <x v="1"/>
    <n v="0"/>
    <n v="1917.7395983903159"/>
    <n v="41284.989182924284"/>
  </r>
  <r>
    <n v="4"/>
    <n v="4106"/>
    <s v="Coquimbo"/>
    <s v="Vicuña"/>
    <x v="1"/>
    <x v="1"/>
    <n v="2"/>
    <s v="Vida"/>
    <x v="1"/>
    <x v="1"/>
    <s v="Si sufrió antes o durante el año pasado"/>
    <n v="270107"/>
    <s v="Atenciones médicas"/>
    <x v="1"/>
    <x v="1"/>
    <n v="0"/>
    <n v="0"/>
    <n v="11355.991363417292"/>
  </r>
  <r>
    <n v="4"/>
    <n v="4201"/>
    <s v="Coquimbo"/>
    <s v="Illapel"/>
    <x v="0"/>
    <x v="0"/>
    <n v="1"/>
    <s v="Año"/>
    <x v="0"/>
    <x v="0"/>
    <s v="No sufrió el año pasado"/>
    <n v="270107"/>
    <s v="Atenciones médicas"/>
    <x v="0"/>
    <x v="0"/>
    <n v="0"/>
    <n v="32386.765550752232"/>
    <n v="0"/>
  </r>
  <r>
    <n v="4"/>
    <n v="4201"/>
    <s v="Coquimbo"/>
    <s v="Illapel"/>
    <x v="0"/>
    <x v="0"/>
    <n v="1"/>
    <s v="Año"/>
    <x v="0"/>
    <x v="0"/>
    <s v="Si sufrió el año pasado"/>
    <n v="270107"/>
    <s v="Atenciones médicas"/>
    <x v="0"/>
    <x v="0"/>
    <n v="0"/>
    <n v="1488.1454816285998"/>
    <n v="0"/>
  </r>
  <r>
    <n v="4"/>
    <n v="4201"/>
    <s v="Coquimbo"/>
    <s v="Illapel"/>
    <x v="0"/>
    <x v="0"/>
    <n v="2"/>
    <s v="Vida"/>
    <x v="0"/>
    <x v="0"/>
    <s v="No sufrió antes ni durante el año pasado"/>
    <n v="270107"/>
    <s v="Atenciones médicas"/>
    <x v="0"/>
    <x v="0"/>
    <n v="0"/>
    <n v="32386.765550752232"/>
    <n v="0"/>
  </r>
  <r>
    <n v="4"/>
    <n v="4201"/>
    <s v="Coquimbo"/>
    <s v="Illapel"/>
    <x v="0"/>
    <x v="0"/>
    <n v="2"/>
    <s v="Vida"/>
    <x v="0"/>
    <x v="0"/>
    <s v="Si sufrió antes o durante el año pasado"/>
    <n v="270107"/>
    <s v="Atenciones médicas"/>
    <x v="0"/>
    <x v="0"/>
    <n v="0"/>
    <n v="1488.1454816285998"/>
    <n v="0"/>
  </r>
  <r>
    <n v="4"/>
    <n v="4201"/>
    <s v="Coquimbo"/>
    <s v="Illapel"/>
    <x v="1"/>
    <x v="1"/>
    <n v="2"/>
    <s v="Vida"/>
    <x v="1"/>
    <x v="1"/>
    <s v="No sufrió antes ni durante el año pasado"/>
    <n v="270107"/>
    <s v="Atenciones médicas"/>
    <x v="1"/>
    <x v="1"/>
    <n v="0"/>
    <n v="18260.735344019908"/>
    <n v="0"/>
  </r>
  <r>
    <n v="4"/>
    <n v="4202"/>
    <s v="Coquimbo"/>
    <s v="Canela"/>
    <x v="0"/>
    <x v="0"/>
    <n v="1"/>
    <s v="Año"/>
    <x v="0"/>
    <x v="0"/>
    <s v="No sufrió el año pasado"/>
    <n v="270107"/>
    <s v="Atenciones médicas"/>
    <x v="0"/>
    <x v="0"/>
    <n v="0"/>
    <n v="18996.028616956621"/>
    <n v="0"/>
  </r>
  <r>
    <n v="4"/>
    <n v="4202"/>
    <s v="Coquimbo"/>
    <s v="Canela"/>
    <x v="0"/>
    <x v="0"/>
    <n v="2"/>
    <s v="Vida"/>
    <x v="0"/>
    <x v="0"/>
    <s v="No sufrió antes ni durante el año pasado"/>
    <n v="270107"/>
    <s v="Atenciones médicas"/>
    <x v="0"/>
    <x v="0"/>
    <n v="0"/>
    <n v="18996.028616956621"/>
    <n v="0"/>
  </r>
  <r>
    <n v="4"/>
    <n v="4202"/>
    <s v="Coquimbo"/>
    <s v="Canela"/>
    <x v="1"/>
    <x v="1"/>
    <n v="2"/>
    <s v="Vida"/>
    <x v="1"/>
    <x v="1"/>
    <s v="No sufrió antes ni durante el año pasado"/>
    <n v="270107"/>
    <s v="Atenciones médicas"/>
    <x v="1"/>
    <x v="1"/>
    <n v="0"/>
    <n v="13924.75112118674"/>
    <n v="0"/>
  </r>
  <r>
    <n v="4"/>
    <n v="4203"/>
    <s v="Coquimbo"/>
    <s v="Los Vilos"/>
    <x v="0"/>
    <x v="0"/>
    <n v="1"/>
    <s v="Año"/>
    <x v="0"/>
    <x v="0"/>
    <s v="No sufrió el año pasado"/>
    <n v="270107"/>
    <s v="Atenciones médicas"/>
    <x v="0"/>
    <x v="0"/>
    <n v="0"/>
    <n v="69599.741929897049"/>
    <n v="0"/>
  </r>
  <r>
    <n v="4"/>
    <n v="4203"/>
    <s v="Coquimbo"/>
    <s v="Los Vilos"/>
    <x v="0"/>
    <x v="0"/>
    <n v="1"/>
    <s v="Año"/>
    <x v="0"/>
    <x v="0"/>
    <s v="Si sufrió el año pasado"/>
    <n v="270107"/>
    <s v="Atenciones médicas"/>
    <x v="0"/>
    <x v="0"/>
    <n v="0"/>
    <n v="11760.59453809803"/>
    <n v="0"/>
  </r>
  <r>
    <n v="4"/>
    <n v="4203"/>
    <s v="Coquimbo"/>
    <s v="Los Vilos"/>
    <x v="0"/>
    <x v="0"/>
    <n v="2"/>
    <s v="Vida"/>
    <x v="0"/>
    <x v="0"/>
    <s v="No sufrió antes ni durante el año pasado"/>
    <n v="270107"/>
    <s v="Atenciones médicas"/>
    <x v="0"/>
    <x v="0"/>
    <n v="0"/>
    <n v="69599.741929897049"/>
    <n v="0"/>
  </r>
  <r>
    <n v="4"/>
    <n v="4203"/>
    <s v="Coquimbo"/>
    <s v="Los Vilos"/>
    <x v="0"/>
    <x v="0"/>
    <n v="2"/>
    <s v="Vida"/>
    <x v="0"/>
    <x v="0"/>
    <s v="Si sufrió antes o durante el año pasado"/>
    <n v="270107"/>
    <s v="Atenciones médicas"/>
    <x v="0"/>
    <x v="0"/>
    <n v="0"/>
    <n v="11760.59453809803"/>
    <n v="0"/>
  </r>
  <r>
    <n v="4"/>
    <n v="4203"/>
    <s v="Coquimbo"/>
    <s v="Los Vilos"/>
    <x v="1"/>
    <x v="1"/>
    <n v="2"/>
    <s v="Vida"/>
    <x v="1"/>
    <x v="1"/>
    <s v="No sufrió antes ni durante el año pasado"/>
    <n v="270107"/>
    <s v="Atenciones médicas"/>
    <x v="1"/>
    <x v="1"/>
    <n v="0"/>
    <n v="41759.358914327066"/>
    <n v="0"/>
  </r>
  <r>
    <n v="4"/>
    <n v="4301"/>
    <s v="Coquimbo"/>
    <s v="Ovalle"/>
    <x v="0"/>
    <x v="0"/>
    <n v="1"/>
    <s v="Año"/>
    <x v="0"/>
    <x v="0"/>
    <s v="No sufrió el año pasado"/>
    <n v="270107"/>
    <s v="Atenciones médicas"/>
    <x v="0"/>
    <x v="0"/>
    <n v="21650.797066365412"/>
    <n v="23952.282450569834"/>
    <n v="29226.966384450323"/>
  </r>
  <r>
    <n v="4"/>
    <n v="4301"/>
    <s v="Coquimbo"/>
    <s v="Ovalle"/>
    <x v="0"/>
    <x v="0"/>
    <n v="1"/>
    <s v="Año"/>
    <x v="0"/>
    <x v="0"/>
    <s v="Si sufrió el año pasado"/>
    <n v="270107"/>
    <s v="Atenciones médicas"/>
    <x v="0"/>
    <x v="0"/>
    <n v="868.7933724245521"/>
    <n v="409.09052132297114"/>
    <n v="2061.1150333090814"/>
  </r>
  <r>
    <n v="4"/>
    <n v="4301"/>
    <s v="Coquimbo"/>
    <s v="Ovalle"/>
    <x v="0"/>
    <x v="0"/>
    <n v="2"/>
    <s v="Vida"/>
    <x v="0"/>
    <x v="0"/>
    <s v="No sufrió antes ni durante el año pasado"/>
    <n v="270107"/>
    <s v="Atenciones médicas"/>
    <x v="0"/>
    <x v="0"/>
    <n v="19516.918607778793"/>
    <n v="19338.70411714166"/>
    <n v="26219.959358749129"/>
  </r>
  <r>
    <n v="4"/>
    <n v="4301"/>
    <s v="Coquimbo"/>
    <s v="Ovalle"/>
    <x v="0"/>
    <x v="0"/>
    <n v="2"/>
    <s v="Vida"/>
    <x v="0"/>
    <x v="0"/>
    <s v="Si sufrió antes o durante el año pasado"/>
    <n v="270107"/>
    <s v="Atenciones médicas"/>
    <x v="0"/>
    <x v="0"/>
    <n v="3002.6718310111714"/>
    <n v="5022.6688547511512"/>
    <n v="5068.1220590102766"/>
  </r>
  <r>
    <n v="4"/>
    <n v="4301"/>
    <s v="Coquimbo"/>
    <s v="Ovalle"/>
    <x v="1"/>
    <x v="1"/>
    <n v="2"/>
    <s v="Vida"/>
    <x v="1"/>
    <x v="1"/>
    <s v="No sufrió antes ni durante el año pasado"/>
    <n v="270107"/>
    <s v="Atenciones médicas"/>
    <x v="1"/>
    <x v="1"/>
    <n v="15038.463607509817"/>
    <n v="14562.589799398846"/>
    <n v="27379.114724752013"/>
  </r>
  <r>
    <n v="4"/>
    <n v="4301"/>
    <s v="Coquimbo"/>
    <s v="Ovalle"/>
    <x v="1"/>
    <x v="1"/>
    <n v="2"/>
    <s v="Vida"/>
    <x v="1"/>
    <x v="1"/>
    <s v="Si sufrió antes o durante el año pasado"/>
    <n v="270107"/>
    <s v="Atenciones médicas"/>
    <x v="1"/>
    <x v="1"/>
    <n v="887.62171176502227"/>
    <n v="0"/>
    <n v="3908.9666930073899"/>
  </r>
  <r>
    <n v="4"/>
    <n v="4302"/>
    <s v="Coquimbo"/>
    <s v="Combarbalá"/>
    <x v="0"/>
    <x v="0"/>
    <n v="1"/>
    <s v="Año"/>
    <x v="0"/>
    <x v="0"/>
    <s v="No sufrió el año pasado"/>
    <n v="270107"/>
    <s v="Atenciones médicas"/>
    <x v="0"/>
    <x v="0"/>
    <n v="0"/>
    <n v="14107.938136419954"/>
    <n v="0"/>
  </r>
  <r>
    <n v="4"/>
    <n v="4302"/>
    <s v="Coquimbo"/>
    <s v="Combarbalá"/>
    <x v="0"/>
    <x v="0"/>
    <n v="2"/>
    <s v="Vida"/>
    <x v="0"/>
    <x v="0"/>
    <s v="No sufrió antes ni durante el año pasado"/>
    <n v="270107"/>
    <s v="Atenciones médicas"/>
    <x v="0"/>
    <x v="0"/>
    <n v="0"/>
    <n v="14107.938136419954"/>
    <n v="0"/>
  </r>
  <r>
    <n v="4"/>
    <n v="4303"/>
    <s v="Coquimbo"/>
    <s v="Monte Patria"/>
    <x v="0"/>
    <x v="0"/>
    <n v="1"/>
    <s v="Año"/>
    <x v="0"/>
    <x v="0"/>
    <s v="No sufrió el año pasado"/>
    <n v="270107"/>
    <s v="Atenciones médicas"/>
    <x v="0"/>
    <x v="0"/>
    <n v="0"/>
    <n v="18954.709777892636"/>
    <n v="32229.815792450685"/>
  </r>
  <r>
    <n v="4"/>
    <n v="4303"/>
    <s v="Coquimbo"/>
    <s v="Monte Patria"/>
    <x v="0"/>
    <x v="0"/>
    <n v="1"/>
    <s v="Año"/>
    <x v="0"/>
    <x v="0"/>
    <s v="Si sufrió el año pasado"/>
    <n v="270107"/>
    <s v="Atenciones médicas"/>
    <x v="0"/>
    <x v="0"/>
    <n v="0"/>
    <n v="0"/>
    <n v="1980.3921731551088"/>
  </r>
  <r>
    <n v="4"/>
    <n v="4303"/>
    <s v="Coquimbo"/>
    <s v="Monte Patria"/>
    <x v="0"/>
    <x v="0"/>
    <n v="2"/>
    <s v="Vida"/>
    <x v="0"/>
    <x v="0"/>
    <s v="No sufrió antes ni durante el año pasado"/>
    <n v="270107"/>
    <s v="Atenciones médicas"/>
    <x v="0"/>
    <x v="0"/>
    <n v="0"/>
    <n v="18954.709777892636"/>
    <n v="32229.815792450685"/>
  </r>
  <r>
    <n v="4"/>
    <n v="4303"/>
    <s v="Coquimbo"/>
    <s v="Monte Patria"/>
    <x v="0"/>
    <x v="0"/>
    <n v="2"/>
    <s v="Vida"/>
    <x v="0"/>
    <x v="0"/>
    <s v="Si sufrió antes o durante el año pasado"/>
    <n v="270107"/>
    <s v="Atenciones médicas"/>
    <x v="0"/>
    <x v="0"/>
    <n v="0"/>
    <n v="0"/>
    <n v="1980.3921731551088"/>
  </r>
  <r>
    <n v="4"/>
    <n v="4303"/>
    <s v="Coquimbo"/>
    <s v="Monte Patria"/>
    <x v="1"/>
    <x v="1"/>
    <n v="2"/>
    <s v="Vida"/>
    <x v="1"/>
    <x v="1"/>
    <s v="No sufrió antes ni durante el año pasado"/>
    <n v="270107"/>
    <s v="Atenciones médicas"/>
    <x v="1"/>
    <x v="1"/>
    <n v="0"/>
    <n v="10674.904498860302"/>
    <n v="32229.815792450685"/>
  </r>
  <r>
    <n v="4"/>
    <n v="4303"/>
    <s v="Coquimbo"/>
    <s v="Monte Patria"/>
    <x v="1"/>
    <x v="1"/>
    <n v="2"/>
    <s v="Vida"/>
    <x v="1"/>
    <x v="1"/>
    <s v="Si sufrió antes o durante el año pasado"/>
    <n v="270107"/>
    <s v="Atenciones médicas"/>
    <x v="1"/>
    <x v="1"/>
    <n v="0"/>
    <n v="0"/>
    <n v="1980.3921731551088"/>
  </r>
  <r>
    <n v="5"/>
    <n v="5101"/>
    <s v="Valparaíso"/>
    <s v="Valparaíso"/>
    <x v="0"/>
    <x v="0"/>
    <n v="1"/>
    <s v="Año"/>
    <x v="0"/>
    <x v="0"/>
    <s v="No sufrió el año pasado"/>
    <n v="270107"/>
    <s v="Atenciones médicas"/>
    <x v="0"/>
    <x v="0"/>
    <n v="28407.096184265854"/>
    <n v="26062.957423277596"/>
    <n v="38697.689392207903"/>
  </r>
  <r>
    <n v="5"/>
    <n v="5101"/>
    <s v="Valparaíso"/>
    <s v="Valparaíso"/>
    <x v="0"/>
    <x v="0"/>
    <n v="1"/>
    <s v="Año"/>
    <x v="0"/>
    <x v="0"/>
    <s v="Si sufrió el año pasado"/>
    <n v="270107"/>
    <s v="Atenciones médicas"/>
    <x v="0"/>
    <x v="0"/>
    <n v="3113.2572900745527"/>
    <n v="1338.210559971631"/>
    <n v="3203.1340871266407"/>
  </r>
  <r>
    <n v="5"/>
    <n v="5101"/>
    <s v="Valparaíso"/>
    <s v="Valparaíso"/>
    <x v="0"/>
    <x v="0"/>
    <n v="2"/>
    <s v="Vida"/>
    <x v="0"/>
    <x v="0"/>
    <s v="No sufrió antes ni durante el año pasado"/>
    <n v="270107"/>
    <s v="Atenciones médicas"/>
    <x v="0"/>
    <x v="0"/>
    <n v="28407.096184265854"/>
    <n v="26062.957423277596"/>
    <n v="36499.99477654654"/>
  </r>
  <r>
    <n v="5"/>
    <n v="5101"/>
    <s v="Valparaíso"/>
    <s v="Valparaíso"/>
    <x v="0"/>
    <x v="0"/>
    <n v="2"/>
    <s v="Vida"/>
    <x v="0"/>
    <x v="0"/>
    <s v="Si sufrió antes o durante el año pasado"/>
    <n v="270107"/>
    <s v="Atenciones médicas"/>
    <x v="0"/>
    <x v="0"/>
    <n v="3113.2572900745527"/>
    <n v="1338.210559971631"/>
    <n v="5400.8287027879924"/>
  </r>
  <r>
    <n v="5"/>
    <n v="5101"/>
    <s v="Valparaíso"/>
    <s v="Valparaíso"/>
    <x v="1"/>
    <x v="1"/>
    <n v="2"/>
    <s v="Vida"/>
    <x v="1"/>
    <x v="1"/>
    <s v="No sufrió antes ni durante el año pasado"/>
    <n v="270107"/>
    <s v="Atenciones médicas"/>
    <x v="1"/>
    <x v="1"/>
    <n v="25402.297316238062"/>
    <n v="17236.195972384303"/>
    <n v="37616.986068400496"/>
  </r>
  <r>
    <n v="5"/>
    <n v="5101"/>
    <s v="Valparaíso"/>
    <s v="Valparaíso"/>
    <x v="1"/>
    <x v="1"/>
    <n v="2"/>
    <s v="Vida"/>
    <x v="1"/>
    <x v="1"/>
    <s v="Si sufrió antes o durante el año pasado"/>
    <n v="270107"/>
    <s v="Atenciones médicas"/>
    <x v="1"/>
    <x v="1"/>
    <n v="217.58428053688587"/>
    <n v="247.3088536493531"/>
    <n v="4283.8374109340421"/>
  </r>
  <r>
    <n v="5"/>
    <n v="5102"/>
    <s v="Valparaíso"/>
    <s v="Casablanca"/>
    <x v="0"/>
    <x v="0"/>
    <n v="1"/>
    <s v="Año"/>
    <x v="0"/>
    <x v="0"/>
    <s v="No sufrió el año pasado"/>
    <n v="270107"/>
    <s v="Atenciones médicas"/>
    <x v="0"/>
    <x v="0"/>
    <n v="0"/>
    <n v="112979.71390546022"/>
    <n v="0"/>
  </r>
  <r>
    <n v="5"/>
    <n v="5102"/>
    <s v="Valparaíso"/>
    <s v="Casablanca"/>
    <x v="0"/>
    <x v="0"/>
    <n v="2"/>
    <s v="Vida"/>
    <x v="0"/>
    <x v="0"/>
    <s v="No sufrió antes ni durante el año pasado"/>
    <n v="270107"/>
    <s v="Atenciones médicas"/>
    <x v="0"/>
    <x v="0"/>
    <n v="0"/>
    <n v="107013.32851290719"/>
    <n v="0"/>
  </r>
  <r>
    <n v="5"/>
    <n v="5102"/>
    <s v="Valparaíso"/>
    <s v="Casablanca"/>
    <x v="0"/>
    <x v="0"/>
    <n v="2"/>
    <s v="Vida"/>
    <x v="0"/>
    <x v="0"/>
    <s v="Si sufrió antes o durante el año pasado"/>
    <n v="270107"/>
    <s v="Atenciones médicas"/>
    <x v="0"/>
    <x v="0"/>
    <n v="0"/>
    <n v="5966.3853925530148"/>
    <n v="0"/>
  </r>
  <r>
    <n v="5"/>
    <n v="5102"/>
    <s v="Valparaíso"/>
    <s v="Casablanca"/>
    <x v="1"/>
    <x v="1"/>
    <n v="2"/>
    <s v="Vida"/>
    <x v="1"/>
    <x v="1"/>
    <s v="No sufrió antes ni durante el año pasado"/>
    <n v="270107"/>
    <s v="Atenciones médicas"/>
    <x v="1"/>
    <x v="1"/>
    <n v="0"/>
    <n v="96741.671742922292"/>
    <n v="0"/>
  </r>
  <r>
    <n v="5"/>
    <n v="5103"/>
    <s v="Valparaíso"/>
    <s v="Concón"/>
    <x v="0"/>
    <x v="0"/>
    <n v="1"/>
    <s v="Año"/>
    <x v="0"/>
    <x v="0"/>
    <s v="No sufrió el año pasado"/>
    <n v="270107"/>
    <s v="Atenciones médicas"/>
    <x v="0"/>
    <x v="0"/>
    <n v="0"/>
    <n v="40724.966215162698"/>
    <n v="79520.864750156601"/>
  </r>
  <r>
    <n v="5"/>
    <n v="5103"/>
    <s v="Valparaíso"/>
    <s v="Concón"/>
    <x v="0"/>
    <x v="0"/>
    <n v="2"/>
    <s v="Vida"/>
    <x v="0"/>
    <x v="0"/>
    <s v="No sufrió antes ni durante el año pasado"/>
    <n v="270107"/>
    <s v="Atenciones médicas"/>
    <x v="0"/>
    <x v="0"/>
    <n v="0"/>
    <n v="33060.854354437863"/>
    <n v="70982.437358850802"/>
  </r>
  <r>
    <n v="5"/>
    <n v="5103"/>
    <s v="Valparaíso"/>
    <s v="Concón"/>
    <x v="0"/>
    <x v="0"/>
    <n v="2"/>
    <s v="Vida"/>
    <x v="0"/>
    <x v="0"/>
    <s v="Si sufrió antes o durante el año pasado"/>
    <n v="270107"/>
    <s v="Atenciones médicas"/>
    <x v="0"/>
    <x v="0"/>
    <n v="0"/>
    <n v="7664.1118607248382"/>
    <n v="8538.4273913057896"/>
  </r>
  <r>
    <n v="5"/>
    <n v="5103"/>
    <s v="Valparaíso"/>
    <s v="Concón"/>
    <x v="1"/>
    <x v="1"/>
    <n v="2"/>
    <s v="Vida"/>
    <x v="1"/>
    <x v="1"/>
    <s v="No sufrió antes ni durante el año pasado"/>
    <n v="270107"/>
    <s v="Atenciones médicas"/>
    <x v="1"/>
    <x v="1"/>
    <n v="0"/>
    <n v="19949.394914188651"/>
    <n v="75994.649890730361"/>
  </r>
  <r>
    <n v="5"/>
    <n v="5103"/>
    <s v="Valparaíso"/>
    <s v="Concón"/>
    <x v="1"/>
    <x v="1"/>
    <n v="2"/>
    <s v="Vida"/>
    <x v="1"/>
    <x v="1"/>
    <s v="Si sufrió antes o durante el año pasado"/>
    <n v="270107"/>
    <s v="Atenciones médicas"/>
    <x v="1"/>
    <x v="1"/>
    <n v="0"/>
    <n v="0"/>
    <n v="3526.2148594262353"/>
  </r>
  <r>
    <n v="5"/>
    <n v="5105"/>
    <s v="Valparaíso"/>
    <s v="Puchuncaví"/>
    <x v="0"/>
    <x v="0"/>
    <n v="1"/>
    <s v="Año"/>
    <x v="0"/>
    <x v="0"/>
    <s v="No sufrió el año pasado"/>
    <n v="270107"/>
    <s v="Atenciones médicas"/>
    <x v="0"/>
    <x v="0"/>
    <n v="0"/>
    <n v="83419.299783219933"/>
    <n v="0"/>
  </r>
  <r>
    <n v="5"/>
    <n v="5105"/>
    <s v="Valparaíso"/>
    <s v="Puchuncaví"/>
    <x v="0"/>
    <x v="0"/>
    <n v="2"/>
    <s v="Vida"/>
    <x v="0"/>
    <x v="0"/>
    <s v="No sufrió antes ni durante el año pasado"/>
    <n v="270107"/>
    <s v="Atenciones médicas"/>
    <x v="0"/>
    <x v="0"/>
    <n v="0"/>
    <n v="77203.07785455414"/>
    <n v="0"/>
  </r>
  <r>
    <n v="5"/>
    <n v="5105"/>
    <s v="Valparaíso"/>
    <s v="Puchuncaví"/>
    <x v="0"/>
    <x v="0"/>
    <n v="2"/>
    <s v="Vida"/>
    <x v="0"/>
    <x v="0"/>
    <s v="Si sufrió antes o durante el año pasado"/>
    <n v="270107"/>
    <s v="Atenciones médicas"/>
    <x v="0"/>
    <x v="0"/>
    <n v="0"/>
    <n v="6216.2219286657864"/>
    <n v="0"/>
  </r>
  <r>
    <n v="5"/>
    <n v="5105"/>
    <s v="Valparaíso"/>
    <s v="Puchuncaví"/>
    <x v="1"/>
    <x v="1"/>
    <n v="2"/>
    <s v="Vida"/>
    <x v="1"/>
    <x v="1"/>
    <s v="No sufrió antes ni durante el año pasado"/>
    <n v="270107"/>
    <s v="Atenciones médicas"/>
    <x v="1"/>
    <x v="1"/>
    <n v="0"/>
    <n v="56002.17550723171"/>
    <n v="0"/>
  </r>
  <r>
    <n v="5"/>
    <n v="5107"/>
    <s v="Valparaíso"/>
    <s v="Quintero"/>
    <x v="0"/>
    <x v="0"/>
    <n v="1"/>
    <s v="Año"/>
    <x v="0"/>
    <x v="0"/>
    <s v="No sufrió el año pasado"/>
    <n v="270107"/>
    <s v="Atenciones médicas"/>
    <x v="0"/>
    <x v="0"/>
    <n v="0"/>
    <n v="43080.92418650027"/>
    <n v="0"/>
  </r>
  <r>
    <n v="5"/>
    <n v="5107"/>
    <s v="Valparaíso"/>
    <s v="Quintero"/>
    <x v="0"/>
    <x v="0"/>
    <n v="2"/>
    <s v="Vida"/>
    <x v="0"/>
    <x v="0"/>
    <s v="No sufrió antes ni durante el año pasado"/>
    <n v="270107"/>
    <s v="Atenciones médicas"/>
    <x v="0"/>
    <x v="0"/>
    <n v="0"/>
    <n v="43080.92418650027"/>
    <n v="0"/>
  </r>
  <r>
    <n v="5"/>
    <n v="5107"/>
    <s v="Valparaíso"/>
    <s v="Quintero"/>
    <x v="1"/>
    <x v="1"/>
    <n v="2"/>
    <s v="Vida"/>
    <x v="1"/>
    <x v="1"/>
    <s v="No sufrió antes ni durante el año pasado"/>
    <n v="270107"/>
    <s v="Atenciones médicas"/>
    <x v="1"/>
    <x v="1"/>
    <n v="0"/>
    <n v="30550.291584898372"/>
    <n v="0"/>
  </r>
  <r>
    <n v="5"/>
    <n v="5109"/>
    <s v="Valparaíso"/>
    <s v="Viña del Mar"/>
    <x v="0"/>
    <x v="0"/>
    <n v="1"/>
    <s v="Año"/>
    <x v="0"/>
    <x v="0"/>
    <s v="No sufrió el año pasado"/>
    <n v="270107"/>
    <s v="Atenciones médicas"/>
    <x v="0"/>
    <x v="0"/>
    <n v="28566.015037593985"/>
    <n v="28726.825111444788"/>
    <n v="28173.114656695332"/>
  </r>
  <r>
    <n v="5"/>
    <n v="5109"/>
    <s v="Valparaíso"/>
    <s v="Viña del Mar"/>
    <x v="0"/>
    <x v="0"/>
    <n v="1"/>
    <s v="Año"/>
    <x v="0"/>
    <x v="0"/>
    <s v="Si sufrió el año pasado"/>
    <n v="270107"/>
    <s v="Atenciones médicas"/>
    <x v="0"/>
    <x v="0"/>
    <n v="2034.5864661654136"/>
    <n v="700.04441576333181"/>
    <n v="447.77935607508766"/>
  </r>
  <r>
    <n v="5"/>
    <n v="5109"/>
    <s v="Valparaíso"/>
    <s v="Viña del Mar"/>
    <x v="0"/>
    <x v="0"/>
    <n v="2"/>
    <s v="Vida"/>
    <x v="0"/>
    <x v="0"/>
    <s v="No sufrió antes ni durante el año pasado"/>
    <n v="270107"/>
    <s v="Atenciones médicas"/>
    <x v="0"/>
    <x v="0"/>
    <n v="28356.390977443611"/>
    <n v="27371.831566073321"/>
    <n v="24597.994834685916"/>
  </r>
  <r>
    <n v="5"/>
    <n v="5109"/>
    <s v="Valparaíso"/>
    <s v="Viña del Mar"/>
    <x v="0"/>
    <x v="0"/>
    <n v="2"/>
    <s v="Vida"/>
    <x v="0"/>
    <x v="0"/>
    <s v="Si sufrió antes o durante el año pasado"/>
    <n v="270107"/>
    <s v="Atenciones médicas"/>
    <x v="0"/>
    <x v="0"/>
    <n v="2244.2105263157896"/>
    <n v="2055.0379611347953"/>
    <n v="4022.8991780844963"/>
  </r>
  <r>
    <n v="5"/>
    <n v="5109"/>
    <s v="Valparaíso"/>
    <s v="Viña del Mar"/>
    <x v="1"/>
    <x v="1"/>
    <n v="2"/>
    <s v="Vida"/>
    <x v="1"/>
    <x v="1"/>
    <s v="No sufrió antes ni durante el año pasado"/>
    <n v="270107"/>
    <s v="Atenciones médicas"/>
    <x v="1"/>
    <x v="1"/>
    <n v="23020.150375939851"/>
    <n v="17931.874990124215"/>
    <n v="25476.775402332671"/>
  </r>
  <r>
    <n v="5"/>
    <n v="5109"/>
    <s v="Valparaíso"/>
    <s v="Viña del Mar"/>
    <x v="1"/>
    <x v="1"/>
    <n v="2"/>
    <s v="Vida"/>
    <x v="1"/>
    <x v="1"/>
    <s v="Si sufrió antes o durante el año pasado"/>
    <n v="270107"/>
    <s v="Atenciones médicas"/>
    <x v="1"/>
    <x v="1"/>
    <n v="374.43609022556393"/>
    <n v="1255.6240659345917"/>
    <n v="3144.1186104377407"/>
  </r>
  <r>
    <n v="5"/>
    <n v="5301"/>
    <s v="Valparaíso"/>
    <s v="Los Andes"/>
    <x v="0"/>
    <x v="0"/>
    <n v="1"/>
    <s v="Año"/>
    <x v="0"/>
    <x v="0"/>
    <s v="No sufrió el año pasado"/>
    <n v="270107"/>
    <s v="Atenciones médicas"/>
    <x v="0"/>
    <x v="0"/>
    <n v="27212.195009170919"/>
    <n v="5404.3213839613809"/>
    <n v="40660.765689211694"/>
  </r>
  <r>
    <n v="5"/>
    <n v="5301"/>
    <s v="Valparaíso"/>
    <s v="Los Andes"/>
    <x v="0"/>
    <x v="0"/>
    <n v="1"/>
    <s v="Año"/>
    <x v="0"/>
    <x v="0"/>
    <s v="Si sufrió el año pasado"/>
    <n v="270107"/>
    <s v="Atenciones médicas"/>
    <x v="0"/>
    <x v="0"/>
    <n v="1464.2642457497805"/>
    <n v="1144.4962784654208"/>
    <n v="0"/>
  </r>
  <r>
    <n v="5"/>
    <n v="5301"/>
    <s v="Valparaíso"/>
    <s v="Los Andes"/>
    <x v="0"/>
    <x v="0"/>
    <n v="2"/>
    <s v="Vida"/>
    <x v="0"/>
    <x v="0"/>
    <s v="No sufrió antes ni durante el año pasado"/>
    <n v="270107"/>
    <s v="Atenciones médicas"/>
    <x v="0"/>
    <x v="0"/>
    <n v="24559.564728186317"/>
    <n v="4259.8251054959601"/>
    <n v="39342.608569870899"/>
  </r>
  <r>
    <n v="5"/>
    <n v="5301"/>
    <s v="Valparaíso"/>
    <s v="Los Andes"/>
    <x v="0"/>
    <x v="0"/>
    <n v="2"/>
    <s v="Vida"/>
    <x v="0"/>
    <x v="0"/>
    <s v="Si sufrió antes o durante el año pasado"/>
    <n v="270107"/>
    <s v="Atenciones médicas"/>
    <x v="0"/>
    <x v="0"/>
    <n v="4116.8945267343825"/>
    <n v="2288.9925569308416"/>
    <n v="1318.1571193407947"/>
  </r>
  <r>
    <n v="5"/>
    <n v="5301"/>
    <s v="Valparaíso"/>
    <s v="Los Andes"/>
    <x v="1"/>
    <x v="1"/>
    <n v="2"/>
    <s v="Vida"/>
    <x v="1"/>
    <x v="1"/>
    <s v="No sufrió antes ni durante el año pasado"/>
    <n v="270107"/>
    <s v="Atenciones médicas"/>
    <x v="1"/>
    <x v="1"/>
    <n v="24070.962869341391"/>
    <n v="4781.6783245670413"/>
    <n v="30666.137690387422"/>
  </r>
  <r>
    <n v="5"/>
    <n v="5301"/>
    <s v="Valparaíso"/>
    <s v="Los Andes"/>
    <x v="1"/>
    <x v="1"/>
    <n v="2"/>
    <s v="Vida"/>
    <x v="1"/>
    <x v="1"/>
    <s v="Si sufrió antes o durante el año pasado"/>
    <n v="270107"/>
    <s v="Atenciones médicas"/>
    <x v="1"/>
    <x v="1"/>
    <n v="0"/>
    <n v="0"/>
    <n v="9994.6279988242713"/>
  </r>
  <r>
    <n v="5"/>
    <n v="5302"/>
    <s v="Valparaíso"/>
    <s v="Calle Larga"/>
    <x v="0"/>
    <x v="0"/>
    <n v="1"/>
    <s v="Año"/>
    <x v="0"/>
    <x v="0"/>
    <s v="No sufrió el año pasado"/>
    <n v="270107"/>
    <s v="Atenciones médicas"/>
    <x v="0"/>
    <x v="0"/>
    <n v="0"/>
    <n v="42988.949960298225"/>
    <n v="0"/>
  </r>
  <r>
    <n v="5"/>
    <n v="5302"/>
    <s v="Valparaíso"/>
    <s v="Calle Larga"/>
    <x v="0"/>
    <x v="0"/>
    <n v="2"/>
    <s v="Vida"/>
    <x v="0"/>
    <x v="0"/>
    <s v="No sufrió antes ni durante el año pasado"/>
    <n v="270107"/>
    <s v="Atenciones médicas"/>
    <x v="0"/>
    <x v="0"/>
    <n v="0"/>
    <n v="42988.949960298225"/>
    <n v="0"/>
  </r>
  <r>
    <n v="5"/>
    <n v="5302"/>
    <s v="Valparaíso"/>
    <s v="Calle Larga"/>
    <x v="1"/>
    <x v="1"/>
    <n v="2"/>
    <s v="Vida"/>
    <x v="1"/>
    <x v="1"/>
    <s v="No sufrió antes ni durante el año pasado"/>
    <n v="270107"/>
    <s v="Atenciones médicas"/>
    <x v="1"/>
    <x v="1"/>
    <n v="0"/>
    <n v="32193.095629215204"/>
    <n v="0"/>
  </r>
  <r>
    <n v="5"/>
    <n v="5402"/>
    <s v="Valparaíso"/>
    <s v="Cabildo"/>
    <x v="0"/>
    <x v="0"/>
    <n v="1"/>
    <s v="Año"/>
    <x v="0"/>
    <x v="0"/>
    <s v="No sufrió el año pasado"/>
    <n v="270107"/>
    <s v="Atenciones médicas"/>
    <x v="0"/>
    <x v="0"/>
    <n v="0"/>
    <n v="89140.343651075877"/>
    <n v="0"/>
  </r>
  <r>
    <n v="5"/>
    <n v="5402"/>
    <s v="Valparaíso"/>
    <s v="Cabildo"/>
    <x v="0"/>
    <x v="0"/>
    <n v="2"/>
    <s v="Vida"/>
    <x v="0"/>
    <x v="0"/>
    <s v="No sufrió antes ni durante el año pasado"/>
    <n v="270107"/>
    <s v="Atenciones médicas"/>
    <x v="0"/>
    <x v="0"/>
    <n v="0"/>
    <n v="89140.343651075877"/>
    <n v="0"/>
  </r>
  <r>
    <n v="5"/>
    <n v="5402"/>
    <s v="Valparaíso"/>
    <s v="Cabildo"/>
    <x v="1"/>
    <x v="1"/>
    <n v="2"/>
    <s v="Vida"/>
    <x v="1"/>
    <x v="1"/>
    <s v="No sufrió antes ni durante el año pasado"/>
    <n v="270107"/>
    <s v="Atenciones médicas"/>
    <x v="1"/>
    <x v="1"/>
    <n v="0"/>
    <n v="60814.410722232555"/>
    <n v="0"/>
  </r>
  <r>
    <n v="5"/>
    <n v="5403"/>
    <s v="Valparaíso"/>
    <s v="Papudo"/>
    <x v="0"/>
    <x v="0"/>
    <n v="1"/>
    <s v="Año"/>
    <x v="0"/>
    <x v="0"/>
    <s v="No sufrió el año pasado"/>
    <n v="270107"/>
    <s v="Atenciones médicas"/>
    <x v="0"/>
    <x v="0"/>
    <n v="0"/>
    <n v="65241.806210030292"/>
    <n v="0"/>
  </r>
  <r>
    <n v="5"/>
    <n v="5403"/>
    <s v="Valparaíso"/>
    <s v="Papudo"/>
    <x v="0"/>
    <x v="0"/>
    <n v="2"/>
    <s v="Vida"/>
    <x v="0"/>
    <x v="0"/>
    <s v="No sufrió antes ni durante el año pasado"/>
    <n v="270107"/>
    <s v="Atenciones médicas"/>
    <x v="0"/>
    <x v="0"/>
    <n v="0"/>
    <n v="65241.806210030292"/>
    <n v="0"/>
  </r>
  <r>
    <n v="5"/>
    <n v="5403"/>
    <s v="Valparaíso"/>
    <s v="Papudo"/>
    <x v="1"/>
    <x v="1"/>
    <n v="2"/>
    <s v="Vida"/>
    <x v="1"/>
    <x v="1"/>
    <s v="No sufrió antes ni durante el año pasado"/>
    <n v="270107"/>
    <s v="Atenciones médicas"/>
    <x v="1"/>
    <x v="1"/>
    <n v="0"/>
    <n v="65241.806210030292"/>
    <n v="0"/>
  </r>
  <r>
    <n v="5"/>
    <n v="5404"/>
    <s v="Valparaíso"/>
    <s v="Petorca"/>
    <x v="0"/>
    <x v="0"/>
    <n v="1"/>
    <s v="Año"/>
    <x v="0"/>
    <x v="0"/>
    <s v="No sufrió el año pasado"/>
    <n v="270107"/>
    <s v="Atenciones médicas"/>
    <x v="0"/>
    <x v="0"/>
    <n v="0"/>
    <n v="55572.60054400927"/>
    <n v="0"/>
  </r>
  <r>
    <n v="5"/>
    <n v="5404"/>
    <s v="Valparaíso"/>
    <s v="Petorca"/>
    <x v="0"/>
    <x v="0"/>
    <n v="2"/>
    <s v="Vida"/>
    <x v="0"/>
    <x v="0"/>
    <s v="No sufrió antes ni durante el año pasado"/>
    <n v="270107"/>
    <s v="Atenciones médicas"/>
    <x v="0"/>
    <x v="0"/>
    <n v="0"/>
    <n v="39565.744469631238"/>
    <n v="0"/>
  </r>
  <r>
    <n v="5"/>
    <n v="5404"/>
    <s v="Valparaíso"/>
    <s v="Petorca"/>
    <x v="0"/>
    <x v="0"/>
    <n v="2"/>
    <s v="Vida"/>
    <x v="0"/>
    <x v="0"/>
    <s v="Si sufrió antes o durante el año pasado"/>
    <n v="270107"/>
    <s v="Atenciones médicas"/>
    <x v="0"/>
    <x v="0"/>
    <n v="0"/>
    <n v="16006.856074378025"/>
    <n v="0"/>
  </r>
  <r>
    <n v="5"/>
    <n v="5404"/>
    <s v="Valparaíso"/>
    <s v="Petorca"/>
    <x v="1"/>
    <x v="1"/>
    <n v="2"/>
    <s v="Vida"/>
    <x v="1"/>
    <x v="1"/>
    <s v="No sufrió antes ni durante el año pasado"/>
    <n v="270107"/>
    <s v="Atenciones médicas"/>
    <x v="1"/>
    <x v="1"/>
    <n v="0"/>
    <n v="39565.744469631238"/>
    <n v="0"/>
  </r>
  <r>
    <n v="5"/>
    <n v="5405"/>
    <s v="Valparaíso"/>
    <s v="Zapallar"/>
    <x v="0"/>
    <x v="0"/>
    <n v="1"/>
    <s v="Año"/>
    <x v="0"/>
    <x v="0"/>
    <s v="No sufrió el año pasado"/>
    <n v="270107"/>
    <s v="Atenciones médicas"/>
    <x v="0"/>
    <x v="0"/>
    <n v="0"/>
    <n v="139212.18774543016"/>
    <n v="0"/>
  </r>
  <r>
    <n v="5"/>
    <n v="5405"/>
    <s v="Valparaíso"/>
    <s v="Zapallar"/>
    <x v="0"/>
    <x v="0"/>
    <n v="2"/>
    <s v="Vida"/>
    <x v="0"/>
    <x v="0"/>
    <s v="No sufrió antes ni durante el año pasado"/>
    <n v="270107"/>
    <s v="Atenciones médicas"/>
    <x v="0"/>
    <x v="0"/>
    <n v="0"/>
    <n v="139212.18774543016"/>
    <n v="0"/>
  </r>
  <r>
    <n v="5"/>
    <n v="5405"/>
    <s v="Valparaíso"/>
    <s v="Zapallar"/>
    <x v="1"/>
    <x v="1"/>
    <n v="2"/>
    <s v="Vida"/>
    <x v="1"/>
    <x v="1"/>
    <s v="No sufrió antes ni durante el año pasado"/>
    <n v="270107"/>
    <s v="Atenciones médicas"/>
    <x v="1"/>
    <x v="1"/>
    <n v="0"/>
    <n v="113731.26146042949"/>
    <n v="0"/>
  </r>
  <r>
    <n v="5"/>
    <n v="5501"/>
    <s v="Valparaíso"/>
    <s v="Quillota"/>
    <x v="0"/>
    <x v="0"/>
    <n v="1"/>
    <s v="Año"/>
    <x v="0"/>
    <x v="0"/>
    <s v="No sufrió el año pasado"/>
    <n v="270107"/>
    <s v="Atenciones médicas"/>
    <x v="0"/>
    <x v="0"/>
    <n v="25550.784903704203"/>
    <n v="8457.8418862654744"/>
    <n v="35841.156343538394"/>
  </r>
  <r>
    <n v="5"/>
    <n v="5501"/>
    <s v="Valparaíso"/>
    <s v="Quillota"/>
    <x v="0"/>
    <x v="0"/>
    <n v="1"/>
    <s v="Año"/>
    <x v="0"/>
    <x v="0"/>
    <s v="Si sufrió el año pasado"/>
    <n v="270107"/>
    <s v="Atenciones médicas"/>
    <x v="0"/>
    <x v="0"/>
    <n v="0"/>
    <n v="0"/>
    <n v="2039.3866789349095"/>
  </r>
  <r>
    <n v="5"/>
    <n v="5501"/>
    <s v="Valparaíso"/>
    <s v="Quillota"/>
    <x v="0"/>
    <x v="0"/>
    <n v="2"/>
    <s v="Vida"/>
    <x v="0"/>
    <x v="0"/>
    <s v="No sufrió antes ni durante el año pasado"/>
    <n v="270107"/>
    <s v="Atenciones médicas"/>
    <x v="0"/>
    <x v="0"/>
    <n v="23282.283602105097"/>
    <n v="5853.696365099534"/>
    <n v="31645.771956065088"/>
  </r>
  <r>
    <n v="5"/>
    <n v="5501"/>
    <s v="Valparaíso"/>
    <s v="Quillota"/>
    <x v="0"/>
    <x v="0"/>
    <n v="2"/>
    <s v="Vida"/>
    <x v="0"/>
    <x v="0"/>
    <s v="Si sufrió antes o durante el año pasado"/>
    <n v="270107"/>
    <s v="Atenciones médicas"/>
    <x v="0"/>
    <x v="0"/>
    <n v="2268.5013015991076"/>
    <n v="2604.14552116594"/>
    <n v="6234.7710664082169"/>
  </r>
  <r>
    <n v="5"/>
    <n v="5501"/>
    <s v="Valparaíso"/>
    <s v="Quillota"/>
    <x v="1"/>
    <x v="1"/>
    <n v="2"/>
    <s v="Vida"/>
    <x v="1"/>
    <x v="1"/>
    <s v="No sufrió antes ni durante el año pasado"/>
    <n v="270107"/>
    <s v="Atenciones médicas"/>
    <x v="1"/>
    <x v="1"/>
    <n v="17886.563665663703"/>
    <n v="5208.2910423318799"/>
    <n v="28686.477181290458"/>
  </r>
  <r>
    <n v="5"/>
    <n v="5501"/>
    <s v="Valparaíso"/>
    <s v="Quillota"/>
    <x v="1"/>
    <x v="1"/>
    <n v="2"/>
    <s v="Vida"/>
    <x v="1"/>
    <x v="1"/>
    <s v="Si sufrió antes o durante el año pasado"/>
    <n v="270107"/>
    <s v="Atenciones médicas"/>
    <x v="1"/>
    <x v="1"/>
    <n v="605.1590655532641"/>
    <n v="0"/>
    <n v="9194.0658411828426"/>
  </r>
  <r>
    <n v="5"/>
    <n v="5502"/>
    <s v="Valparaíso"/>
    <s v="Calera"/>
    <x v="0"/>
    <x v="0"/>
    <n v="1"/>
    <s v="Año"/>
    <x v="0"/>
    <x v="0"/>
    <s v="No sufrió el año pasado"/>
    <n v="270107"/>
    <s v="Atenciones médicas"/>
    <x v="0"/>
    <x v="0"/>
    <n v="30570.137486780117"/>
    <n v="15624.294829234126"/>
    <n v="36611.299606013963"/>
  </r>
  <r>
    <n v="5"/>
    <n v="5502"/>
    <s v="Valparaíso"/>
    <s v="Calera"/>
    <x v="0"/>
    <x v="0"/>
    <n v="1"/>
    <s v="Año"/>
    <x v="0"/>
    <x v="0"/>
    <s v="Si sufrió el año pasado"/>
    <n v="270107"/>
    <s v="Atenciones médicas"/>
    <x v="0"/>
    <x v="0"/>
    <n v="709.5471589270262"/>
    <n v="0"/>
    <n v="6175.209422256502"/>
  </r>
  <r>
    <n v="5"/>
    <n v="5502"/>
    <s v="Valparaíso"/>
    <s v="Calera"/>
    <x v="0"/>
    <x v="0"/>
    <n v="2"/>
    <s v="Vida"/>
    <x v="0"/>
    <x v="0"/>
    <s v="No sufrió antes ni durante el año pasado"/>
    <n v="270107"/>
    <s v="Atenciones médicas"/>
    <x v="0"/>
    <x v="0"/>
    <n v="30570.137486780117"/>
    <n v="15624.294829234126"/>
    <n v="32319.433044923084"/>
  </r>
  <r>
    <n v="5"/>
    <n v="5502"/>
    <s v="Valparaíso"/>
    <s v="Calera"/>
    <x v="0"/>
    <x v="0"/>
    <n v="2"/>
    <s v="Vida"/>
    <x v="0"/>
    <x v="0"/>
    <s v="Si sufrió antes o durante el año pasado"/>
    <n v="270107"/>
    <s v="Atenciones médicas"/>
    <x v="0"/>
    <x v="0"/>
    <n v="709.5471589270262"/>
    <n v="0"/>
    <n v="10467.075983347373"/>
  </r>
  <r>
    <n v="5"/>
    <n v="5502"/>
    <s v="Valparaíso"/>
    <s v="Calera"/>
    <x v="1"/>
    <x v="1"/>
    <n v="2"/>
    <s v="Vida"/>
    <x v="1"/>
    <x v="1"/>
    <s v="No sufrió antes ni durante el año pasado"/>
    <n v="270107"/>
    <s v="Atenciones médicas"/>
    <x v="1"/>
    <x v="1"/>
    <n v="24609.172194981253"/>
    <n v="11031.019989566537"/>
    <n v="42786.50902827047"/>
  </r>
  <r>
    <n v="5"/>
    <n v="5502"/>
    <s v="Valparaíso"/>
    <s v="Calera"/>
    <x v="1"/>
    <x v="1"/>
    <n v="2"/>
    <s v="Vida"/>
    <x v="1"/>
    <x v="1"/>
    <s v="Si sufrió antes o durante el año pasado"/>
    <n v="270107"/>
    <s v="Atenciones médicas"/>
    <x v="1"/>
    <x v="1"/>
    <n v="709.5471589270262"/>
    <n v="0"/>
    <n v="0"/>
  </r>
  <r>
    <n v="5"/>
    <n v="5504"/>
    <s v="Valparaíso"/>
    <s v="La Cruz"/>
    <x v="0"/>
    <x v="0"/>
    <n v="1"/>
    <s v="Año"/>
    <x v="0"/>
    <x v="0"/>
    <s v="No sufrió el año pasado"/>
    <n v="270107"/>
    <s v="Atenciones médicas"/>
    <x v="0"/>
    <x v="0"/>
    <n v="0"/>
    <n v="28753.520545686519"/>
    <n v="124354.01745329118"/>
  </r>
  <r>
    <n v="5"/>
    <n v="5504"/>
    <s v="Valparaíso"/>
    <s v="La Cruz"/>
    <x v="0"/>
    <x v="0"/>
    <n v="2"/>
    <s v="Vida"/>
    <x v="0"/>
    <x v="0"/>
    <s v="No sufrió antes ni durante el año pasado"/>
    <n v="270107"/>
    <s v="Atenciones médicas"/>
    <x v="0"/>
    <x v="0"/>
    <n v="0"/>
    <n v="28753.520545686519"/>
    <n v="107329.16488561896"/>
  </r>
  <r>
    <n v="5"/>
    <n v="5504"/>
    <s v="Valparaíso"/>
    <s v="La Cruz"/>
    <x v="0"/>
    <x v="0"/>
    <n v="2"/>
    <s v="Vida"/>
    <x v="0"/>
    <x v="0"/>
    <s v="Si sufrió antes o durante el año pasado"/>
    <n v="270107"/>
    <s v="Atenciones médicas"/>
    <x v="0"/>
    <x v="0"/>
    <n v="0"/>
    <n v="0"/>
    <n v="17024.852567672235"/>
  </r>
  <r>
    <n v="5"/>
    <n v="5504"/>
    <s v="Valparaíso"/>
    <s v="La Cruz"/>
    <x v="1"/>
    <x v="1"/>
    <n v="2"/>
    <s v="Vida"/>
    <x v="1"/>
    <x v="1"/>
    <s v="No sufrió antes ni durante el año pasado"/>
    <n v="270107"/>
    <s v="Atenciones médicas"/>
    <x v="1"/>
    <x v="1"/>
    <n v="0"/>
    <n v="21464.391121569661"/>
    <n v="104642.73755985025"/>
  </r>
  <r>
    <n v="5"/>
    <n v="5504"/>
    <s v="Valparaíso"/>
    <s v="La Cruz"/>
    <x v="1"/>
    <x v="1"/>
    <n v="2"/>
    <s v="Vida"/>
    <x v="1"/>
    <x v="1"/>
    <s v="Si sufrió antes o durante el año pasado"/>
    <n v="270107"/>
    <s v="Atenciones médicas"/>
    <x v="1"/>
    <x v="1"/>
    <n v="0"/>
    <n v="0"/>
    <n v="19711.279893440947"/>
  </r>
  <r>
    <n v="5"/>
    <n v="5506"/>
    <s v="Valparaíso"/>
    <s v="Nogales"/>
    <x v="0"/>
    <x v="0"/>
    <n v="1"/>
    <s v="Año"/>
    <x v="0"/>
    <x v="0"/>
    <s v="No sufrió el año pasado"/>
    <n v="270107"/>
    <s v="Atenciones médicas"/>
    <x v="0"/>
    <x v="0"/>
    <n v="0"/>
    <n v="18971.391548377724"/>
    <n v="0"/>
  </r>
  <r>
    <n v="5"/>
    <n v="5506"/>
    <s v="Valparaíso"/>
    <s v="Nogales"/>
    <x v="0"/>
    <x v="0"/>
    <n v="2"/>
    <s v="Vida"/>
    <x v="0"/>
    <x v="0"/>
    <s v="No sufrió antes ni durante el año pasado"/>
    <n v="270107"/>
    <s v="Atenciones médicas"/>
    <x v="0"/>
    <x v="0"/>
    <n v="0"/>
    <n v="18971.391548377724"/>
    <n v="0"/>
  </r>
  <r>
    <n v="5"/>
    <n v="5506"/>
    <s v="Valparaíso"/>
    <s v="Nogales"/>
    <x v="1"/>
    <x v="1"/>
    <n v="2"/>
    <s v="Vida"/>
    <x v="1"/>
    <x v="1"/>
    <s v="No sufrió antes ni durante el año pasado"/>
    <n v="270107"/>
    <s v="Atenciones médicas"/>
    <x v="1"/>
    <x v="1"/>
    <n v="0"/>
    <n v="15671.776709262916"/>
    <n v="0"/>
  </r>
  <r>
    <n v="5"/>
    <n v="5601"/>
    <s v="Valparaíso"/>
    <s v="San Antonio"/>
    <x v="0"/>
    <x v="0"/>
    <n v="1"/>
    <s v="Año"/>
    <x v="0"/>
    <x v="0"/>
    <s v="No sufrió el año pasado"/>
    <n v="270107"/>
    <s v="Atenciones médicas"/>
    <x v="0"/>
    <x v="0"/>
    <n v="30553.23125740304"/>
    <n v="36375.62213058761"/>
    <n v="40341.409031549796"/>
  </r>
  <r>
    <n v="5"/>
    <n v="5601"/>
    <s v="Valparaíso"/>
    <s v="San Antonio"/>
    <x v="0"/>
    <x v="0"/>
    <n v="1"/>
    <s v="Año"/>
    <x v="0"/>
    <x v="0"/>
    <s v="Si sufrió el año pasado"/>
    <n v="270107"/>
    <s v="Atenciones médicas"/>
    <x v="0"/>
    <x v="0"/>
    <n v="195.60327309476978"/>
    <n v="4475.5980388001044"/>
    <n v="7234.698854977034"/>
  </r>
  <r>
    <n v="5"/>
    <n v="5601"/>
    <s v="Valparaíso"/>
    <s v="San Antonio"/>
    <x v="0"/>
    <x v="0"/>
    <n v="2"/>
    <s v="Vida"/>
    <x v="0"/>
    <x v="0"/>
    <s v="No sufrió antes ni durante el año pasado"/>
    <n v="270107"/>
    <s v="Atenciones médicas"/>
    <x v="0"/>
    <x v="0"/>
    <n v="25068.7328167958"/>
    <n v="35568.201861735091"/>
    <n v="38370.702858608216"/>
  </r>
  <r>
    <n v="5"/>
    <n v="5601"/>
    <s v="Valparaíso"/>
    <s v="San Antonio"/>
    <x v="0"/>
    <x v="0"/>
    <n v="2"/>
    <s v="Vida"/>
    <x v="0"/>
    <x v="0"/>
    <s v="Si sufrió antes o durante el año pasado"/>
    <n v="270107"/>
    <s v="Atenciones médicas"/>
    <x v="0"/>
    <x v="0"/>
    <n v="5680.101713702009"/>
    <n v="5283.0183076526328"/>
    <n v="9205.4050279186122"/>
  </r>
  <r>
    <n v="5"/>
    <n v="5601"/>
    <s v="Valparaíso"/>
    <s v="San Antonio"/>
    <x v="1"/>
    <x v="1"/>
    <n v="2"/>
    <s v="Vida"/>
    <x v="1"/>
    <x v="1"/>
    <s v="No sufrió antes ni durante el año pasado"/>
    <n v="270107"/>
    <s v="Atenciones médicas"/>
    <x v="1"/>
    <x v="1"/>
    <n v="16968.583940971279"/>
    <n v="24507.114982802555"/>
    <n v="38709.587364251413"/>
  </r>
  <r>
    <n v="5"/>
    <n v="5601"/>
    <s v="Valparaíso"/>
    <s v="San Antonio"/>
    <x v="1"/>
    <x v="1"/>
    <n v="2"/>
    <s v="Vida"/>
    <x v="1"/>
    <x v="1"/>
    <s v="Si sufrió antes o durante el año pasado"/>
    <n v="270107"/>
    <s v="Atenciones médicas"/>
    <x v="1"/>
    <x v="1"/>
    <n v="587.89650413483582"/>
    <n v="0"/>
    <n v="7938.9022388009571"/>
  </r>
  <r>
    <n v="5"/>
    <n v="5602"/>
    <s v="Valparaíso"/>
    <s v="Algarrobo"/>
    <x v="0"/>
    <x v="0"/>
    <n v="1"/>
    <s v="Año"/>
    <x v="0"/>
    <x v="0"/>
    <s v="No sufrió el año pasado"/>
    <n v="270107"/>
    <s v="Atenciones médicas"/>
    <x v="0"/>
    <x v="0"/>
    <n v="0"/>
    <n v="58064.497204387175"/>
    <n v="0"/>
  </r>
  <r>
    <n v="5"/>
    <n v="5602"/>
    <s v="Valparaíso"/>
    <s v="Algarrobo"/>
    <x v="0"/>
    <x v="0"/>
    <n v="2"/>
    <s v="Vida"/>
    <x v="0"/>
    <x v="0"/>
    <s v="No sufrió antes ni durante el año pasado"/>
    <n v="270107"/>
    <s v="Atenciones médicas"/>
    <x v="0"/>
    <x v="0"/>
    <n v="0"/>
    <n v="52706.828527782156"/>
    <n v="0"/>
  </r>
  <r>
    <n v="5"/>
    <n v="5602"/>
    <s v="Valparaíso"/>
    <s v="Algarrobo"/>
    <x v="0"/>
    <x v="0"/>
    <n v="2"/>
    <s v="Vida"/>
    <x v="0"/>
    <x v="0"/>
    <s v="Si sufrió antes o durante el año pasado"/>
    <n v="270107"/>
    <s v="Atenciones médicas"/>
    <x v="0"/>
    <x v="0"/>
    <n v="0"/>
    <n v="5357.6686766050207"/>
    <n v="0"/>
  </r>
  <r>
    <n v="5"/>
    <n v="5602"/>
    <s v="Valparaíso"/>
    <s v="Algarrobo"/>
    <x v="1"/>
    <x v="1"/>
    <n v="2"/>
    <s v="Vida"/>
    <x v="1"/>
    <x v="1"/>
    <s v="No sufrió antes ni durante el año pasado"/>
    <n v="270107"/>
    <s v="Atenciones médicas"/>
    <x v="1"/>
    <x v="1"/>
    <n v="0"/>
    <n v="41991.491174572111"/>
    <n v="0"/>
  </r>
  <r>
    <n v="5"/>
    <n v="5602"/>
    <s v="Valparaíso"/>
    <s v="Algarrobo"/>
    <x v="1"/>
    <x v="1"/>
    <n v="2"/>
    <s v="Vida"/>
    <x v="1"/>
    <x v="1"/>
    <s v="Si sufrió antes o durante el año pasado"/>
    <n v="270107"/>
    <s v="Atenciones médicas"/>
    <x v="1"/>
    <x v="1"/>
    <n v="0"/>
    <n v="5357.6686766050207"/>
    <n v="0"/>
  </r>
  <r>
    <n v="5"/>
    <n v="5603"/>
    <s v="Valparaíso"/>
    <s v="Cartagena"/>
    <x v="0"/>
    <x v="0"/>
    <n v="1"/>
    <s v="Año"/>
    <x v="0"/>
    <x v="0"/>
    <s v="No sufrió el año pasado"/>
    <n v="270107"/>
    <s v="Atenciones médicas"/>
    <x v="0"/>
    <x v="0"/>
    <n v="0"/>
    <n v="68693.394297444553"/>
    <n v="0"/>
  </r>
  <r>
    <n v="5"/>
    <n v="5603"/>
    <s v="Valparaíso"/>
    <s v="Cartagena"/>
    <x v="0"/>
    <x v="0"/>
    <n v="2"/>
    <s v="Vida"/>
    <x v="0"/>
    <x v="0"/>
    <s v="No sufrió antes ni durante el año pasado"/>
    <n v="270107"/>
    <s v="Atenciones médicas"/>
    <x v="0"/>
    <x v="0"/>
    <n v="0"/>
    <n v="68693.394297444553"/>
    <n v="0"/>
  </r>
  <r>
    <n v="5"/>
    <n v="5603"/>
    <s v="Valparaíso"/>
    <s v="Cartagena"/>
    <x v="1"/>
    <x v="1"/>
    <n v="2"/>
    <s v="Vida"/>
    <x v="1"/>
    <x v="1"/>
    <s v="No sufrió antes ni durante el año pasado"/>
    <n v="270107"/>
    <s v="Atenciones médicas"/>
    <x v="1"/>
    <x v="1"/>
    <n v="0"/>
    <n v="40019.160288737679"/>
    <n v="0"/>
  </r>
  <r>
    <n v="5"/>
    <n v="5603"/>
    <s v="Valparaíso"/>
    <s v="Cartagena"/>
    <x v="1"/>
    <x v="1"/>
    <n v="2"/>
    <s v="Vida"/>
    <x v="1"/>
    <x v="1"/>
    <s v="Si sufrió antes o durante el año pasado"/>
    <n v="270107"/>
    <s v="Atenciones médicas"/>
    <x v="1"/>
    <x v="1"/>
    <n v="0"/>
    <n v="7062.1386738218116"/>
    <n v="0"/>
  </r>
  <r>
    <n v="5"/>
    <n v="5604"/>
    <s v="Valparaíso"/>
    <s v="El Quisco"/>
    <x v="0"/>
    <x v="0"/>
    <n v="1"/>
    <s v="Año"/>
    <x v="0"/>
    <x v="0"/>
    <s v="No sufrió el año pasado"/>
    <n v="270107"/>
    <s v="Atenciones médicas"/>
    <x v="0"/>
    <x v="0"/>
    <n v="0"/>
    <n v="23789.031335810243"/>
    <n v="0"/>
  </r>
  <r>
    <n v="5"/>
    <n v="5604"/>
    <s v="Valparaíso"/>
    <s v="El Quisco"/>
    <x v="0"/>
    <x v="0"/>
    <n v="2"/>
    <s v="Vida"/>
    <x v="0"/>
    <x v="0"/>
    <s v="No sufrió antes ni durante el año pasado"/>
    <n v="270107"/>
    <s v="Atenciones médicas"/>
    <x v="0"/>
    <x v="0"/>
    <n v="0"/>
    <n v="23789.031335810243"/>
    <n v="0"/>
  </r>
  <r>
    <n v="5"/>
    <n v="5605"/>
    <s v="Valparaíso"/>
    <s v="El Tabo"/>
    <x v="0"/>
    <x v="0"/>
    <n v="1"/>
    <s v="Año"/>
    <x v="0"/>
    <x v="0"/>
    <s v="No sufrió el año pasado"/>
    <n v="270107"/>
    <s v="Atenciones médicas"/>
    <x v="0"/>
    <x v="0"/>
    <n v="0"/>
    <n v="81731.145425699171"/>
    <n v="0"/>
  </r>
  <r>
    <n v="5"/>
    <n v="5605"/>
    <s v="Valparaíso"/>
    <s v="El Tabo"/>
    <x v="0"/>
    <x v="0"/>
    <n v="2"/>
    <s v="Vida"/>
    <x v="0"/>
    <x v="0"/>
    <s v="No sufrió antes ni durante el año pasado"/>
    <n v="270107"/>
    <s v="Atenciones médicas"/>
    <x v="0"/>
    <x v="0"/>
    <n v="0"/>
    <n v="81731.145425699171"/>
    <n v="0"/>
  </r>
  <r>
    <n v="5"/>
    <n v="5605"/>
    <s v="Valparaíso"/>
    <s v="El Tabo"/>
    <x v="1"/>
    <x v="1"/>
    <n v="2"/>
    <s v="Vida"/>
    <x v="1"/>
    <x v="1"/>
    <s v="No sufrió antes ni durante el año pasado"/>
    <n v="270107"/>
    <s v="Atenciones médicas"/>
    <x v="1"/>
    <x v="1"/>
    <n v="0"/>
    <n v="37186.837205977405"/>
    <n v="0"/>
  </r>
  <r>
    <n v="5"/>
    <n v="5605"/>
    <s v="Valparaíso"/>
    <s v="El Tabo"/>
    <x v="1"/>
    <x v="1"/>
    <n v="2"/>
    <s v="Vida"/>
    <x v="1"/>
    <x v="1"/>
    <s v="Si sufrió antes o durante el año pasado"/>
    <n v="270107"/>
    <s v="Atenciones médicas"/>
    <x v="1"/>
    <x v="1"/>
    <n v="0"/>
    <n v="8775.3244815754133"/>
    <n v="0"/>
  </r>
  <r>
    <n v="5"/>
    <n v="5606"/>
    <s v="Valparaíso"/>
    <s v="Santo Domingo"/>
    <x v="0"/>
    <x v="0"/>
    <n v="1"/>
    <s v="Año"/>
    <x v="0"/>
    <x v="0"/>
    <s v="No sufrió el año pasado"/>
    <n v="270107"/>
    <s v="Atenciones médicas"/>
    <x v="0"/>
    <x v="0"/>
    <n v="0"/>
    <n v="63041.663527461773"/>
    <n v="0"/>
  </r>
  <r>
    <n v="5"/>
    <n v="5606"/>
    <s v="Valparaíso"/>
    <s v="Santo Domingo"/>
    <x v="0"/>
    <x v="0"/>
    <n v="2"/>
    <s v="Vida"/>
    <x v="0"/>
    <x v="0"/>
    <s v="No sufrió antes ni durante el año pasado"/>
    <n v="270107"/>
    <s v="Atenciones médicas"/>
    <x v="0"/>
    <x v="0"/>
    <n v="0"/>
    <n v="63041.663527461773"/>
    <n v="0"/>
  </r>
  <r>
    <n v="5"/>
    <n v="5606"/>
    <s v="Valparaíso"/>
    <s v="Santo Domingo"/>
    <x v="1"/>
    <x v="1"/>
    <n v="2"/>
    <s v="Vida"/>
    <x v="1"/>
    <x v="1"/>
    <s v="No sufrió antes ni durante el año pasado"/>
    <n v="270107"/>
    <s v="Atenciones médicas"/>
    <x v="1"/>
    <x v="1"/>
    <n v="0"/>
    <n v="63041.663527461773"/>
    <n v="0"/>
  </r>
  <r>
    <n v="5"/>
    <n v="5701"/>
    <s v="Valparaíso"/>
    <s v="San Felipe"/>
    <x v="0"/>
    <x v="0"/>
    <n v="1"/>
    <s v="Año"/>
    <x v="0"/>
    <x v="0"/>
    <s v="No sufrió el año pasado"/>
    <n v="270107"/>
    <s v="Atenciones médicas"/>
    <x v="0"/>
    <x v="0"/>
    <n v="24295.685700990492"/>
    <n v="51318.058649344763"/>
    <n v="58149.19484356969"/>
  </r>
  <r>
    <n v="5"/>
    <n v="5701"/>
    <s v="Valparaíso"/>
    <s v="San Felipe"/>
    <x v="0"/>
    <x v="0"/>
    <n v="1"/>
    <s v="Año"/>
    <x v="0"/>
    <x v="0"/>
    <s v="Si sufrió el año pasado"/>
    <n v="270107"/>
    <s v="Atenciones médicas"/>
    <x v="0"/>
    <x v="0"/>
    <n v="1757.6281326862993"/>
    <n v="0"/>
    <n v="1679.7392405220519"/>
  </r>
  <r>
    <n v="5"/>
    <n v="5701"/>
    <s v="Valparaíso"/>
    <s v="San Felipe"/>
    <x v="0"/>
    <x v="0"/>
    <n v="2"/>
    <s v="Vida"/>
    <x v="0"/>
    <x v="0"/>
    <s v="No sufrió antes ni durante el año pasado"/>
    <n v="270107"/>
    <s v="Atenciones médicas"/>
    <x v="0"/>
    <x v="0"/>
    <n v="24295.685700990492"/>
    <n v="46469.859996251384"/>
    <n v="55136.143050488943"/>
  </r>
  <r>
    <n v="5"/>
    <n v="5701"/>
    <s v="Valparaíso"/>
    <s v="San Felipe"/>
    <x v="0"/>
    <x v="0"/>
    <n v="2"/>
    <s v="Vida"/>
    <x v="0"/>
    <x v="0"/>
    <s v="Si sufrió antes o durante el año pasado"/>
    <n v="270107"/>
    <s v="Atenciones médicas"/>
    <x v="0"/>
    <x v="0"/>
    <n v="1757.6281326862993"/>
    <n v="4848.1986530933827"/>
    <n v="4692.7910336027908"/>
  </r>
  <r>
    <n v="5"/>
    <n v="5701"/>
    <s v="Valparaíso"/>
    <s v="San Felipe"/>
    <x v="1"/>
    <x v="1"/>
    <n v="2"/>
    <s v="Vida"/>
    <x v="1"/>
    <x v="1"/>
    <s v="No sufrió antes ni durante el año pasado"/>
    <n v="270107"/>
    <s v="Atenciones médicas"/>
    <x v="1"/>
    <x v="1"/>
    <n v="17820.9133816393"/>
    <n v="30750.331070852186"/>
    <n v="56211.157694981637"/>
  </r>
  <r>
    <n v="5"/>
    <n v="5701"/>
    <s v="Valparaíso"/>
    <s v="San Felipe"/>
    <x v="1"/>
    <x v="1"/>
    <n v="2"/>
    <s v="Vida"/>
    <x v="1"/>
    <x v="1"/>
    <s v="Si sufrió antes o durante el año pasado"/>
    <n v="270107"/>
    <s v="Atenciones médicas"/>
    <x v="1"/>
    <x v="1"/>
    <n v="1286.9773316492722"/>
    <n v="6753.0087584364019"/>
    <n v="3617.7763891100994"/>
  </r>
  <r>
    <n v="5"/>
    <n v="5703"/>
    <s v="Valparaíso"/>
    <s v="Llaillay"/>
    <x v="0"/>
    <x v="0"/>
    <n v="1"/>
    <s v="Año"/>
    <x v="0"/>
    <x v="0"/>
    <s v="No sufrió el año pasado"/>
    <n v="270107"/>
    <s v="Atenciones médicas"/>
    <x v="0"/>
    <x v="0"/>
    <n v="0"/>
    <n v="79052.302649352539"/>
    <n v="0"/>
  </r>
  <r>
    <n v="5"/>
    <n v="5703"/>
    <s v="Valparaíso"/>
    <s v="Llaillay"/>
    <x v="0"/>
    <x v="0"/>
    <n v="1"/>
    <s v="Año"/>
    <x v="0"/>
    <x v="0"/>
    <s v="Si sufrió el año pasado"/>
    <n v="270107"/>
    <s v="Atenciones médicas"/>
    <x v="0"/>
    <x v="0"/>
    <n v="0"/>
    <n v="11066.30285347214"/>
    <n v="0"/>
  </r>
  <r>
    <n v="5"/>
    <n v="5703"/>
    <s v="Valparaíso"/>
    <s v="Llaillay"/>
    <x v="0"/>
    <x v="0"/>
    <n v="2"/>
    <s v="Vida"/>
    <x v="0"/>
    <x v="0"/>
    <s v="No sufrió antes ni durante el año pasado"/>
    <n v="270107"/>
    <s v="Atenciones médicas"/>
    <x v="0"/>
    <x v="0"/>
    <n v="0"/>
    <n v="72576.727962586083"/>
    <n v="0"/>
  </r>
  <r>
    <n v="5"/>
    <n v="5703"/>
    <s v="Valparaíso"/>
    <s v="Llaillay"/>
    <x v="0"/>
    <x v="0"/>
    <n v="2"/>
    <s v="Vida"/>
    <x v="0"/>
    <x v="0"/>
    <s v="Si sufrió antes o durante el año pasado"/>
    <n v="270107"/>
    <s v="Atenciones médicas"/>
    <x v="0"/>
    <x v="0"/>
    <n v="0"/>
    <n v="11066.30285347214"/>
    <n v="0"/>
  </r>
  <r>
    <n v="5"/>
    <n v="5703"/>
    <s v="Valparaíso"/>
    <s v="Llaillay"/>
    <x v="1"/>
    <x v="1"/>
    <n v="2"/>
    <s v="Vida"/>
    <x v="1"/>
    <x v="1"/>
    <s v="No sufrió antes ni durante el año pasado"/>
    <n v="270107"/>
    <s v="Atenciones médicas"/>
    <x v="1"/>
    <x v="1"/>
    <n v="0"/>
    <n v="47735.571044632175"/>
    <n v="0"/>
  </r>
  <r>
    <n v="5"/>
    <n v="5703"/>
    <s v="Valparaíso"/>
    <s v="Llaillay"/>
    <x v="1"/>
    <x v="1"/>
    <n v="2"/>
    <s v="Vida"/>
    <x v="1"/>
    <x v="1"/>
    <s v="Si sufrió antes o durante el año pasado"/>
    <n v="270107"/>
    <s v="Atenciones médicas"/>
    <x v="1"/>
    <x v="1"/>
    <n v="0"/>
    <n v="11066.30285347214"/>
    <n v="0"/>
  </r>
  <r>
    <n v="5"/>
    <n v="5706"/>
    <s v="Valparaíso"/>
    <s v="Santa María"/>
    <x v="0"/>
    <x v="0"/>
    <n v="1"/>
    <s v="Año"/>
    <x v="0"/>
    <x v="0"/>
    <s v="No sufrió el año pasado"/>
    <n v="270107"/>
    <s v="Atenciones médicas"/>
    <x v="0"/>
    <x v="0"/>
    <n v="0"/>
    <n v="27874.039338482438"/>
    <n v="0"/>
  </r>
  <r>
    <n v="5"/>
    <n v="5706"/>
    <s v="Valparaíso"/>
    <s v="Santa María"/>
    <x v="0"/>
    <x v="0"/>
    <n v="2"/>
    <s v="Vida"/>
    <x v="0"/>
    <x v="0"/>
    <s v="No sufrió antes ni durante el año pasado"/>
    <n v="270107"/>
    <s v="Atenciones médicas"/>
    <x v="0"/>
    <x v="0"/>
    <n v="0"/>
    <n v="23026.02417877259"/>
    <n v="0"/>
  </r>
  <r>
    <n v="5"/>
    <n v="5706"/>
    <s v="Valparaíso"/>
    <s v="Santa María"/>
    <x v="0"/>
    <x v="0"/>
    <n v="2"/>
    <s v="Vida"/>
    <x v="0"/>
    <x v="0"/>
    <s v="Si sufrió antes o durante el año pasado"/>
    <n v="270107"/>
    <s v="Atenciones médicas"/>
    <x v="0"/>
    <x v="0"/>
    <n v="0"/>
    <n v="4848.0151597098502"/>
    <n v="0"/>
  </r>
  <r>
    <n v="5"/>
    <n v="5706"/>
    <s v="Valparaíso"/>
    <s v="Santa María"/>
    <x v="1"/>
    <x v="1"/>
    <n v="2"/>
    <s v="Vida"/>
    <x v="1"/>
    <x v="1"/>
    <s v="No sufrió antes ni durante el año pasado"/>
    <n v="270107"/>
    <s v="Atenciones médicas"/>
    <x v="1"/>
    <x v="1"/>
    <n v="0"/>
    <n v="18178.009019062738"/>
    <n v="0"/>
  </r>
  <r>
    <n v="5"/>
    <n v="5801"/>
    <s v="Valparaíso"/>
    <s v="Quilpué"/>
    <x v="0"/>
    <x v="0"/>
    <n v="1"/>
    <s v="Año"/>
    <x v="0"/>
    <x v="0"/>
    <s v="No sufrió el año pasado"/>
    <n v="270107"/>
    <s v="Atenciones médicas"/>
    <x v="0"/>
    <x v="0"/>
    <n v="26582.001893701126"/>
    <n v="32844.876461223175"/>
    <n v="21740.634338485575"/>
  </r>
  <r>
    <n v="5"/>
    <n v="5801"/>
    <s v="Valparaíso"/>
    <s v="Quilpué"/>
    <x v="0"/>
    <x v="0"/>
    <n v="1"/>
    <s v="Año"/>
    <x v="0"/>
    <x v="0"/>
    <s v="Si sufrió el año pasado"/>
    <n v="270107"/>
    <s v="Atenciones médicas"/>
    <x v="0"/>
    <x v="0"/>
    <n v="2856.4428876955776"/>
    <n v="0"/>
    <n v="0"/>
  </r>
  <r>
    <n v="5"/>
    <n v="5801"/>
    <s v="Valparaíso"/>
    <s v="Quilpué"/>
    <x v="0"/>
    <x v="0"/>
    <n v="2"/>
    <s v="Vida"/>
    <x v="0"/>
    <x v="0"/>
    <s v="No sufrió antes ni durante el año pasado"/>
    <n v="270107"/>
    <s v="Atenciones médicas"/>
    <x v="0"/>
    <x v="0"/>
    <n v="24645.262105451344"/>
    <n v="30284.623837063216"/>
    <n v="19827.866748772118"/>
  </r>
  <r>
    <n v="5"/>
    <n v="5801"/>
    <s v="Valparaíso"/>
    <s v="Quilpué"/>
    <x v="0"/>
    <x v="0"/>
    <n v="2"/>
    <s v="Vida"/>
    <x v="0"/>
    <x v="0"/>
    <s v="Si sufrió antes o durante el año pasado"/>
    <n v="270107"/>
    <s v="Atenciones médicas"/>
    <x v="0"/>
    <x v="0"/>
    <n v="4793.1826759453606"/>
    <n v="2560.2526241599589"/>
    <n v="1912.7675897134557"/>
  </r>
  <r>
    <n v="5"/>
    <n v="5801"/>
    <s v="Valparaíso"/>
    <s v="Quilpué"/>
    <x v="1"/>
    <x v="1"/>
    <n v="2"/>
    <s v="Vida"/>
    <x v="1"/>
    <x v="1"/>
    <s v="No sufrió antes ni durante el año pasado"/>
    <n v="270107"/>
    <s v="Atenciones médicas"/>
    <x v="1"/>
    <x v="1"/>
    <n v="19682.573314705318"/>
    <n v="15629.828868440301"/>
    <n v="21740.634338485575"/>
  </r>
  <r>
    <n v="5"/>
    <n v="5801"/>
    <s v="Valparaíso"/>
    <s v="Quilpué"/>
    <x v="1"/>
    <x v="1"/>
    <n v="2"/>
    <s v="Vida"/>
    <x v="1"/>
    <x v="1"/>
    <s v="Si sufrió antes o durante el año pasado"/>
    <n v="270107"/>
    <s v="Atenciones médicas"/>
    <x v="1"/>
    <x v="1"/>
    <n v="842.2335079158031"/>
    <n v="1048.8957602121591"/>
    <n v="0"/>
  </r>
  <r>
    <n v="5"/>
    <n v="5802"/>
    <s v="Valparaíso"/>
    <s v="Limache"/>
    <x v="0"/>
    <x v="0"/>
    <n v="1"/>
    <s v="Año"/>
    <x v="0"/>
    <x v="0"/>
    <s v="No sufrió el año pasado"/>
    <n v="270107"/>
    <s v="Atenciones médicas"/>
    <x v="0"/>
    <x v="0"/>
    <n v="24143.014301430143"/>
    <n v="16438.563123109943"/>
    <n v="27236.9400075134"/>
  </r>
  <r>
    <n v="5"/>
    <n v="5802"/>
    <s v="Valparaíso"/>
    <s v="Limache"/>
    <x v="0"/>
    <x v="0"/>
    <n v="1"/>
    <s v="Año"/>
    <x v="0"/>
    <x v="0"/>
    <s v="Si sufrió el año pasado"/>
    <n v="270107"/>
    <s v="Atenciones médicas"/>
    <x v="0"/>
    <x v="0"/>
    <n v="1403.7403740374039"/>
    <n v="0"/>
    <n v="3240.7617248645233"/>
  </r>
  <r>
    <n v="5"/>
    <n v="5802"/>
    <s v="Valparaíso"/>
    <s v="Limache"/>
    <x v="0"/>
    <x v="0"/>
    <n v="2"/>
    <s v="Vida"/>
    <x v="0"/>
    <x v="0"/>
    <s v="No sufrió antes ni durante el año pasado"/>
    <n v="270107"/>
    <s v="Atenciones médicas"/>
    <x v="0"/>
    <x v="0"/>
    <n v="24143.014301430143"/>
    <n v="16438.563123109943"/>
    <n v="24428.100846508249"/>
  </r>
  <r>
    <n v="5"/>
    <n v="5802"/>
    <s v="Valparaíso"/>
    <s v="Limache"/>
    <x v="0"/>
    <x v="0"/>
    <n v="2"/>
    <s v="Vida"/>
    <x v="0"/>
    <x v="0"/>
    <s v="Si sufrió antes o durante el año pasado"/>
    <n v="270107"/>
    <s v="Atenciones médicas"/>
    <x v="0"/>
    <x v="0"/>
    <n v="1403.7403740374039"/>
    <n v="0"/>
    <n v="6049.6008858696732"/>
  </r>
  <r>
    <n v="5"/>
    <n v="5802"/>
    <s v="Valparaíso"/>
    <s v="Limache"/>
    <x v="1"/>
    <x v="1"/>
    <n v="2"/>
    <s v="Vida"/>
    <x v="1"/>
    <x v="1"/>
    <s v="No sufrió antes ni durante el año pasado"/>
    <n v="270107"/>
    <s v="Atenciones médicas"/>
    <x v="1"/>
    <x v="1"/>
    <n v="15537.953795379539"/>
    <n v="8501.792956023126"/>
    <n v="27236.9400075134"/>
  </r>
  <r>
    <n v="5"/>
    <n v="5802"/>
    <s v="Valparaíso"/>
    <s v="Limache"/>
    <x v="1"/>
    <x v="1"/>
    <n v="2"/>
    <s v="Vida"/>
    <x v="1"/>
    <x v="1"/>
    <s v="Si sufrió antes o durante el año pasado"/>
    <n v="270107"/>
    <s v="Atenciones médicas"/>
    <x v="1"/>
    <x v="1"/>
    <n v="0"/>
    <n v="0"/>
    <n v="3240.7617248645233"/>
  </r>
  <r>
    <n v="5"/>
    <n v="5803"/>
    <s v="Valparaíso"/>
    <s v="Olmué"/>
    <x v="0"/>
    <x v="0"/>
    <n v="1"/>
    <s v="Año"/>
    <x v="0"/>
    <x v="0"/>
    <s v="No sufrió el año pasado"/>
    <n v="270107"/>
    <s v="Atenciones médicas"/>
    <x v="0"/>
    <x v="0"/>
    <n v="0"/>
    <n v="33644.683825670698"/>
    <n v="0"/>
  </r>
  <r>
    <n v="5"/>
    <n v="5803"/>
    <s v="Valparaíso"/>
    <s v="Olmué"/>
    <x v="0"/>
    <x v="0"/>
    <n v="2"/>
    <s v="Vida"/>
    <x v="0"/>
    <x v="0"/>
    <s v="No sufrió antes ni durante el año pasado"/>
    <n v="270107"/>
    <s v="Atenciones médicas"/>
    <x v="0"/>
    <x v="0"/>
    <n v="0"/>
    <n v="33644.683825670698"/>
    <n v="0"/>
  </r>
  <r>
    <n v="5"/>
    <n v="5803"/>
    <s v="Valparaíso"/>
    <s v="Olmué"/>
    <x v="1"/>
    <x v="1"/>
    <n v="2"/>
    <s v="Vida"/>
    <x v="1"/>
    <x v="1"/>
    <s v="No sufrió antes ni durante el año pasado"/>
    <n v="270107"/>
    <s v="Atenciones médicas"/>
    <x v="1"/>
    <x v="1"/>
    <n v="0"/>
    <n v="33644.683825670698"/>
    <n v="0"/>
  </r>
  <r>
    <n v="5"/>
    <n v="5804"/>
    <s v="Valparaíso"/>
    <s v="Villa Alemana"/>
    <x v="0"/>
    <x v="0"/>
    <n v="1"/>
    <s v="Año"/>
    <x v="0"/>
    <x v="0"/>
    <s v="No sufrió el año pasado"/>
    <n v="270107"/>
    <s v="Atenciones médicas"/>
    <x v="0"/>
    <x v="0"/>
    <n v="27344.255764155172"/>
    <n v="19460.559208179548"/>
    <n v="29901.346594000996"/>
  </r>
  <r>
    <n v="5"/>
    <n v="5804"/>
    <s v="Valparaíso"/>
    <s v="Villa Alemana"/>
    <x v="0"/>
    <x v="0"/>
    <n v="1"/>
    <s v="Año"/>
    <x v="0"/>
    <x v="0"/>
    <s v="Si sufrió el año pasado"/>
    <n v="270107"/>
    <s v="Atenciones médicas"/>
    <x v="0"/>
    <x v="0"/>
    <n v="0"/>
    <n v="1277.4705782368637"/>
    <n v="0"/>
  </r>
  <r>
    <n v="5"/>
    <n v="5804"/>
    <s v="Valparaíso"/>
    <s v="Villa Alemana"/>
    <x v="0"/>
    <x v="0"/>
    <n v="2"/>
    <s v="Vida"/>
    <x v="0"/>
    <x v="0"/>
    <s v="No sufrió antes ni durante el año pasado"/>
    <n v="270107"/>
    <s v="Atenciones médicas"/>
    <x v="0"/>
    <x v="0"/>
    <n v="25192.138505718507"/>
    <n v="17619.848243231874"/>
    <n v="28739.804180073705"/>
  </r>
  <r>
    <n v="5"/>
    <n v="5804"/>
    <s v="Valparaíso"/>
    <s v="Villa Alemana"/>
    <x v="0"/>
    <x v="0"/>
    <n v="2"/>
    <s v="Vida"/>
    <x v="0"/>
    <x v="0"/>
    <s v="Si sufrió antes o durante el año pasado"/>
    <n v="270107"/>
    <s v="Atenciones médicas"/>
    <x v="0"/>
    <x v="0"/>
    <n v="2152.117258436665"/>
    <n v="3118.1815431845394"/>
    <n v="1161.5424139272882"/>
  </r>
  <r>
    <n v="5"/>
    <n v="5804"/>
    <s v="Valparaíso"/>
    <s v="Villa Alemana"/>
    <x v="1"/>
    <x v="1"/>
    <n v="2"/>
    <s v="Vida"/>
    <x v="1"/>
    <x v="1"/>
    <s v="No sufrió antes ni durante el año pasado"/>
    <n v="270107"/>
    <s v="Atenciones médicas"/>
    <x v="1"/>
    <x v="1"/>
    <n v="23163.687067377123"/>
    <n v="13474.910711605524"/>
    <n v="29901.346594000996"/>
  </r>
  <r>
    <n v="5"/>
    <n v="5804"/>
    <s v="Valparaíso"/>
    <s v="Villa Alemana"/>
    <x v="1"/>
    <x v="1"/>
    <n v="2"/>
    <s v="Vida"/>
    <x v="1"/>
    <x v="1"/>
    <s v="Si sufrió antes o durante el año pasado"/>
    <n v="270107"/>
    <s v="Atenciones médicas"/>
    <x v="1"/>
    <x v="1"/>
    <n v="0"/>
    <n v="579.20852528431556"/>
    <n v="0"/>
  </r>
  <r>
    <n v="6"/>
    <n v="6101"/>
    <s v="O'Higgins"/>
    <s v="Rancagua"/>
    <x v="0"/>
    <x v="0"/>
    <n v="1"/>
    <s v="Año"/>
    <x v="0"/>
    <x v="0"/>
    <s v="No sufrió el año pasado"/>
    <n v="270107"/>
    <s v="Atenciones médicas"/>
    <x v="0"/>
    <x v="0"/>
    <n v="28598.133926471255"/>
    <n v="27978.365080279582"/>
    <n v="33232.807897878709"/>
  </r>
  <r>
    <n v="6"/>
    <n v="6101"/>
    <s v="O'Higgins"/>
    <s v="Rancagua"/>
    <x v="0"/>
    <x v="0"/>
    <n v="1"/>
    <s v="Año"/>
    <x v="0"/>
    <x v="0"/>
    <s v="Si sufrió el año pasado"/>
    <n v="270107"/>
    <s v="Atenciones médicas"/>
    <x v="0"/>
    <x v="0"/>
    <n v="765.90722453544174"/>
    <n v="1427.2503682628328"/>
    <n v="1726.6055275036802"/>
  </r>
  <r>
    <n v="6"/>
    <n v="6101"/>
    <s v="O'Higgins"/>
    <s v="Rancagua"/>
    <x v="0"/>
    <x v="0"/>
    <n v="2"/>
    <s v="Vida"/>
    <x v="0"/>
    <x v="0"/>
    <s v="No sufrió antes ni durante el año pasado"/>
    <n v="270107"/>
    <s v="Atenciones médicas"/>
    <x v="0"/>
    <x v="0"/>
    <n v="23345.727054764844"/>
    <n v="19883.913777278198"/>
    <n v="26695.059458686243"/>
  </r>
  <r>
    <n v="6"/>
    <n v="6101"/>
    <s v="O'Higgins"/>
    <s v="Rancagua"/>
    <x v="0"/>
    <x v="0"/>
    <n v="2"/>
    <s v="Vida"/>
    <x v="0"/>
    <x v="0"/>
    <s v="Si sufrió antes o durante el año pasado"/>
    <n v="270107"/>
    <s v="Atenciones médicas"/>
    <x v="0"/>
    <x v="0"/>
    <n v="6018.3140962418547"/>
    <n v="9521.701671264218"/>
    <n v="8264.3539666961551"/>
  </r>
  <r>
    <n v="6"/>
    <n v="6101"/>
    <s v="O'Higgins"/>
    <s v="Rancagua"/>
    <x v="1"/>
    <x v="1"/>
    <n v="2"/>
    <s v="Vida"/>
    <x v="1"/>
    <x v="1"/>
    <s v="No sufrió antes ni durante el año pasado"/>
    <n v="270107"/>
    <s v="Atenciones médicas"/>
    <x v="1"/>
    <x v="1"/>
    <n v="19541.363529445749"/>
    <n v="18060.272842650469"/>
    <n v="32478.130151662306"/>
  </r>
  <r>
    <n v="6"/>
    <n v="6101"/>
    <s v="O'Higgins"/>
    <s v="Rancagua"/>
    <x v="1"/>
    <x v="1"/>
    <n v="2"/>
    <s v="Vida"/>
    <x v="1"/>
    <x v="1"/>
    <s v="Si sufrió antes o durante el año pasado"/>
    <n v="270107"/>
    <s v="Atenciones médicas"/>
    <x v="1"/>
    <x v="1"/>
    <n v="2781.7783408369683"/>
    <n v="2610.8193874546132"/>
    <n v="2481.2832737200797"/>
  </r>
  <r>
    <n v="6"/>
    <n v="6102"/>
    <s v="O'Higgins"/>
    <s v="Codegua"/>
    <x v="0"/>
    <x v="0"/>
    <n v="1"/>
    <s v="Año"/>
    <x v="0"/>
    <x v="0"/>
    <s v="No sufrió el año pasado"/>
    <n v="270107"/>
    <s v="Atenciones médicas"/>
    <x v="0"/>
    <x v="0"/>
    <n v="0"/>
    <n v="14531.813673253411"/>
    <n v="19481.472520132975"/>
  </r>
  <r>
    <n v="6"/>
    <n v="6102"/>
    <s v="O'Higgins"/>
    <s v="Codegua"/>
    <x v="0"/>
    <x v="0"/>
    <n v="2"/>
    <s v="Vida"/>
    <x v="0"/>
    <x v="0"/>
    <s v="No sufrió antes ni durante el año pasado"/>
    <n v="270107"/>
    <s v="Atenciones médicas"/>
    <x v="0"/>
    <x v="0"/>
    <n v="0"/>
    <n v="6681.5715609045992"/>
    <n v="17179.734499041948"/>
  </r>
  <r>
    <n v="6"/>
    <n v="6102"/>
    <s v="O'Higgins"/>
    <s v="Codegua"/>
    <x v="0"/>
    <x v="0"/>
    <n v="2"/>
    <s v="Vida"/>
    <x v="0"/>
    <x v="0"/>
    <s v="Si sufrió antes o durante el año pasado"/>
    <n v="270107"/>
    <s v="Atenciones médicas"/>
    <x v="0"/>
    <x v="0"/>
    <n v="0"/>
    <n v="7850.2421123488148"/>
    <n v="2301.7380210910296"/>
  </r>
  <r>
    <n v="6"/>
    <n v="6102"/>
    <s v="O'Higgins"/>
    <s v="Codegua"/>
    <x v="1"/>
    <x v="1"/>
    <n v="2"/>
    <s v="Vida"/>
    <x v="1"/>
    <x v="1"/>
    <s v="No sufrió antes ni durante el año pasado"/>
    <n v="270107"/>
    <s v="Atenciones médicas"/>
    <x v="1"/>
    <x v="1"/>
    <n v="0"/>
    <n v="3340.7857804522996"/>
    <n v="19481.472520132975"/>
  </r>
  <r>
    <n v="6"/>
    <n v="6103"/>
    <s v="O'Higgins"/>
    <s v="Coinco"/>
    <x v="0"/>
    <x v="0"/>
    <n v="1"/>
    <s v="Año"/>
    <x v="0"/>
    <x v="0"/>
    <s v="No sufrió el año pasado"/>
    <n v="270107"/>
    <s v="Atenciones médicas"/>
    <x v="0"/>
    <x v="0"/>
    <n v="0"/>
    <n v="37391.691012142881"/>
    <n v="0"/>
  </r>
  <r>
    <n v="6"/>
    <n v="6103"/>
    <s v="O'Higgins"/>
    <s v="Coinco"/>
    <x v="0"/>
    <x v="0"/>
    <n v="2"/>
    <s v="Vida"/>
    <x v="0"/>
    <x v="0"/>
    <s v="No sufrió antes ni durante el año pasado"/>
    <n v="270107"/>
    <s v="Atenciones médicas"/>
    <x v="0"/>
    <x v="0"/>
    <n v="0"/>
    <n v="31030.020543517716"/>
    <n v="0"/>
  </r>
  <r>
    <n v="6"/>
    <n v="6103"/>
    <s v="O'Higgins"/>
    <s v="Coinco"/>
    <x v="0"/>
    <x v="0"/>
    <n v="2"/>
    <s v="Vida"/>
    <x v="0"/>
    <x v="0"/>
    <s v="Si sufrió antes o durante el año pasado"/>
    <n v="270107"/>
    <s v="Atenciones médicas"/>
    <x v="0"/>
    <x v="0"/>
    <n v="0"/>
    <n v="6361.6704686251578"/>
    <n v="0"/>
  </r>
  <r>
    <n v="6"/>
    <n v="6103"/>
    <s v="O'Higgins"/>
    <s v="Coinco"/>
    <x v="1"/>
    <x v="1"/>
    <n v="2"/>
    <s v="Vida"/>
    <x v="1"/>
    <x v="1"/>
    <s v="No sufrió antes ni durante el año pasado"/>
    <n v="270107"/>
    <s v="Atenciones médicas"/>
    <x v="1"/>
    <x v="1"/>
    <n v="0"/>
    <n v="31030.020543517716"/>
    <n v="0"/>
  </r>
  <r>
    <n v="6"/>
    <n v="6104"/>
    <s v="O'Higgins"/>
    <s v="Coltauco"/>
    <x v="0"/>
    <x v="0"/>
    <n v="1"/>
    <s v="Año"/>
    <x v="0"/>
    <x v="0"/>
    <s v="No sufrió el año pasado"/>
    <n v="270107"/>
    <s v="Atenciones médicas"/>
    <x v="0"/>
    <x v="0"/>
    <n v="0"/>
    <n v="13774.996780429334"/>
    <n v="0"/>
  </r>
  <r>
    <n v="6"/>
    <n v="6104"/>
    <s v="O'Higgins"/>
    <s v="Coltauco"/>
    <x v="0"/>
    <x v="0"/>
    <n v="2"/>
    <s v="Vida"/>
    <x v="0"/>
    <x v="0"/>
    <s v="No sufrió antes ni durante el año pasado"/>
    <n v="270107"/>
    <s v="Atenciones médicas"/>
    <x v="0"/>
    <x v="0"/>
    <n v="0"/>
    <n v="13774.996780429334"/>
    <n v="0"/>
  </r>
  <r>
    <n v="6"/>
    <n v="6104"/>
    <s v="O'Higgins"/>
    <s v="Coltauco"/>
    <x v="1"/>
    <x v="1"/>
    <n v="2"/>
    <s v="Vida"/>
    <x v="1"/>
    <x v="1"/>
    <s v="No sufrió antes ni durante el año pasado"/>
    <n v="270107"/>
    <s v="Atenciones médicas"/>
    <x v="1"/>
    <x v="1"/>
    <n v="0"/>
    <n v="8151.3408816707615"/>
    <n v="0"/>
  </r>
  <r>
    <n v="6"/>
    <n v="6105"/>
    <s v="O'Higgins"/>
    <s v="Doñihue"/>
    <x v="0"/>
    <x v="0"/>
    <n v="1"/>
    <s v="Año"/>
    <x v="0"/>
    <x v="0"/>
    <s v="No sufrió el año pasado"/>
    <n v="270107"/>
    <s v="Atenciones médicas"/>
    <x v="0"/>
    <x v="0"/>
    <n v="0"/>
    <n v="18664.40590800811"/>
    <n v="0"/>
  </r>
  <r>
    <n v="6"/>
    <n v="6105"/>
    <s v="O'Higgins"/>
    <s v="Doñihue"/>
    <x v="0"/>
    <x v="0"/>
    <n v="2"/>
    <s v="Vida"/>
    <x v="0"/>
    <x v="0"/>
    <s v="No sufrió antes ni durante el año pasado"/>
    <n v="270107"/>
    <s v="Atenciones médicas"/>
    <x v="0"/>
    <x v="0"/>
    <n v="0"/>
    <n v="18664.40590800811"/>
    <n v="0"/>
  </r>
  <r>
    <n v="6"/>
    <n v="6105"/>
    <s v="O'Higgins"/>
    <s v="Doñihue"/>
    <x v="1"/>
    <x v="1"/>
    <n v="2"/>
    <s v="Vida"/>
    <x v="1"/>
    <x v="1"/>
    <s v="No sufrió antes ni durante el año pasado"/>
    <n v="270107"/>
    <s v="Atenciones médicas"/>
    <x v="1"/>
    <x v="1"/>
    <n v="0"/>
    <n v="12666.623991481862"/>
    <n v="0"/>
  </r>
  <r>
    <n v="6"/>
    <n v="6106"/>
    <s v="O'Higgins"/>
    <s v="Graneros"/>
    <x v="0"/>
    <x v="0"/>
    <n v="1"/>
    <s v="Año"/>
    <x v="0"/>
    <x v="0"/>
    <s v="No sufrió el año pasado"/>
    <n v="270107"/>
    <s v="Atenciones médicas"/>
    <x v="0"/>
    <x v="0"/>
    <n v="0"/>
    <n v="21987.804392128532"/>
    <n v="35276.926047100183"/>
  </r>
  <r>
    <n v="6"/>
    <n v="6106"/>
    <s v="O'Higgins"/>
    <s v="Graneros"/>
    <x v="0"/>
    <x v="0"/>
    <n v="1"/>
    <s v="Año"/>
    <x v="0"/>
    <x v="0"/>
    <s v="Si sufrió el año pasado"/>
    <n v="270107"/>
    <s v="Atenciones médicas"/>
    <x v="0"/>
    <x v="0"/>
    <n v="0"/>
    <n v="0"/>
    <n v="1983.7801087801088"/>
  </r>
  <r>
    <n v="6"/>
    <n v="6106"/>
    <s v="O'Higgins"/>
    <s v="Graneros"/>
    <x v="0"/>
    <x v="0"/>
    <n v="2"/>
    <s v="Vida"/>
    <x v="0"/>
    <x v="0"/>
    <s v="No sufrió antes ni durante el año pasado"/>
    <n v="270107"/>
    <s v="Atenciones médicas"/>
    <x v="0"/>
    <x v="0"/>
    <n v="0"/>
    <n v="15043.290883356383"/>
    <n v="29580.346183402227"/>
  </r>
  <r>
    <n v="6"/>
    <n v="6106"/>
    <s v="O'Higgins"/>
    <s v="Graneros"/>
    <x v="0"/>
    <x v="0"/>
    <n v="2"/>
    <s v="Vida"/>
    <x v="0"/>
    <x v="0"/>
    <s v="Si sufrió antes o durante el año pasado"/>
    <n v="270107"/>
    <s v="Atenciones médicas"/>
    <x v="0"/>
    <x v="0"/>
    <n v="0"/>
    <n v="6944.5135087721483"/>
    <n v="7680.3599724780661"/>
  </r>
  <r>
    <n v="6"/>
    <n v="6106"/>
    <s v="O'Higgins"/>
    <s v="Graneros"/>
    <x v="1"/>
    <x v="1"/>
    <n v="2"/>
    <s v="Vida"/>
    <x v="1"/>
    <x v="1"/>
    <s v="No sufrió antes ni durante el año pasado"/>
    <n v="270107"/>
    <s v="Atenciones médicas"/>
    <x v="1"/>
    <x v="1"/>
    <n v="0"/>
    <n v="15048.667383507203"/>
    <n v="35276.926047100183"/>
  </r>
  <r>
    <n v="6"/>
    <n v="6106"/>
    <s v="O'Higgins"/>
    <s v="Graneros"/>
    <x v="1"/>
    <x v="1"/>
    <n v="2"/>
    <s v="Vida"/>
    <x v="1"/>
    <x v="1"/>
    <s v="Si sufrió antes o durante el año pasado"/>
    <n v="270107"/>
    <s v="Atenciones médicas"/>
    <x v="1"/>
    <x v="1"/>
    <n v="0"/>
    <n v="0"/>
    <n v="1983.7801087801088"/>
  </r>
  <r>
    <n v="6"/>
    <n v="6107"/>
    <s v="O'Higgins"/>
    <s v="Las Cabras"/>
    <x v="0"/>
    <x v="0"/>
    <n v="1"/>
    <s v="Año"/>
    <x v="0"/>
    <x v="0"/>
    <s v="No sufrió el año pasado"/>
    <n v="270107"/>
    <s v="Atenciones médicas"/>
    <x v="0"/>
    <x v="0"/>
    <n v="0"/>
    <n v="5400.1357425302494"/>
    <n v="0"/>
  </r>
  <r>
    <n v="6"/>
    <n v="6107"/>
    <s v="O'Higgins"/>
    <s v="Las Cabras"/>
    <x v="0"/>
    <x v="0"/>
    <n v="1"/>
    <s v="Año"/>
    <x v="0"/>
    <x v="0"/>
    <s v="Si sufrió el año pasado"/>
    <n v="270107"/>
    <s v="Atenciones médicas"/>
    <x v="0"/>
    <x v="0"/>
    <n v="0"/>
    <n v="1879.0725673190757"/>
    <n v="0"/>
  </r>
  <r>
    <n v="6"/>
    <n v="6107"/>
    <s v="O'Higgins"/>
    <s v="Las Cabras"/>
    <x v="0"/>
    <x v="0"/>
    <n v="2"/>
    <s v="Vida"/>
    <x v="0"/>
    <x v="0"/>
    <s v="No sufrió antes ni durante el año pasado"/>
    <n v="270107"/>
    <s v="Atenciones médicas"/>
    <x v="0"/>
    <x v="0"/>
    <n v="0"/>
    <n v="5400.1357425302494"/>
    <n v="0"/>
  </r>
  <r>
    <n v="6"/>
    <n v="6107"/>
    <s v="O'Higgins"/>
    <s v="Las Cabras"/>
    <x v="0"/>
    <x v="0"/>
    <n v="2"/>
    <s v="Vida"/>
    <x v="0"/>
    <x v="0"/>
    <s v="Si sufrió antes o durante el año pasado"/>
    <n v="270107"/>
    <s v="Atenciones médicas"/>
    <x v="0"/>
    <x v="0"/>
    <n v="0"/>
    <n v="1879.0725673190757"/>
    <n v="0"/>
  </r>
  <r>
    <n v="6"/>
    <n v="6107"/>
    <s v="O'Higgins"/>
    <s v="Las Cabras"/>
    <x v="1"/>
    <x v="1"/>
    <n v="2"/>
    <s v="Vida"/>
    <x v="1"/>
    <x v="1"/>
    <s v="No sufrió antes ni durante el año pasado"/>
    <n v="270107"/>
    <s v="Atenciones médicas"/>
    <x v="1"/>
    <x v="1"/>
    <n v="0"/>
    <n v="5400.1357425302494"/>
    <n v="0"/>
  </r>
  <r>
    <n v="6"/>
    <n v="6108"/>
    <s v="O'Higgins"/>
    <s v="Machalí"/>
    <x v="0"/>
    <x v="0"/>
    <n v="1"/>
    <s v="Año"/>
    <x v="0"/>
    <x v="0"/>
    <s v="No sufrió el año pasado"/>
    <n v="270107"/>
    <s v="Atenciones médicas"/>
    <x v="0"/>
    <x v="0"/>
    <n v="0"/>
    <n v="14068.180658918307"/>
    <n v="20066.394190271694"/>
  </r>
  <r>
    <n v="6"/>
    <n v="6108"/>
    <s v="O'Higgins"/>
    <s v="Machalí"/>
    <x v="0"/>
    <x v="0"/>
    <n v="1"/>
    <s v="Año"/>
    <x v="0"/>
    <x v="0"/>
    <s v="Si sufrió el año pasado"/>
    <n v="270107"/>
    <s v="Atenciones médicas"/>
    <x v="0"/>
    <x v="0"/>
    <n v="0"/>
    <n v="2235.3098193926671"/>
    <n v="3997.0506024276951"/>
  </r>
  <r>
    <n v="6"/>
    <n v="6108"/>
    <s v="O'Higgins"/>
    <s v="Machalí"/>
    <x v="0"/>
    <x v="0"/>
    <n v="2"/>
    <s v="Vida"/>
    <x v="0"/>
    <x v="0"/>
    <s v="No sufrió antes ni durante el año pasado"/>
    <n v="270107"/>
    <s v="Atenciones médicas"/>
    <x v="0"/>
    <x v="0"/>
    <n v="0"/>
    <n v="12580.903823053341"/>
    <n v="19524.85397119906"/>
  </r>
  <r>
    <n v="6"/>
    <n v="6108"/>
    <s v="O'Higgins"/>
    <s v="Machalí"/>
    <x v="0"/>
    <x v="0"/>
    <n v="2"/>
    <s v="Vida"/>
    <x v="0"/>
    <x v="0"/>
    <s v="Si sufrió antes o durante el año pasado"/>
    <n v="270107"/>
    <s v="Atenciones médicas"/>
    <x v="0"/>
    <x v="0"/>
    <n v="0"/>
    <n v="3722.5866552576344"/>
    <n v="4538.5908215003356"/>
  </r>
  <r>
    <n v="6"/>
    <n v="6108"/>
    <s v="O'Higgins"/>
    <s v="Machalí"/>
    <x v="1"/>
    <x v="1"/>
    <n v="2"/>
    <s v="Vida"/>
    <x v="1"/>
    <x v="1"/>
    <s v="No sufrió antes ni durante el año pasado"/>
    <n v="270107"/>
    <s v="Atenciones médicas"/>
    <x v="1"/>
    <x v="1"/>
    <n v="0"/>
    <n v="11706.862015572029"/>
    <n v="22398.491587237801"/>
  </r>
  <r>
    <n v="6"/>
    <n v="6108"/>
    <s v="O'Higgins"/>
    <s v="Machalí"/>
    <x v="1"/>
    <x v="1"/>
    <n v="2"/>
    <s v="Vida"/>
    <x v="1"/>
    <x v="1"/>
    <s v="Si sufrió antes o durante el año pasado"/>
    <n v="270107"/>
    <s v="Atenciones médicas"/>
    <x v="1"/>
    <x v="1"/>
    <n v="0"/>
    <n v="0"/>
    <n v="1664.9532054615904"/>
  </r>
  <r>
    <n v="6"/>
    <n v="6110"/>
    <s v="O'Higgins"/>
    <s v="Mostazal"/>
    <x v="0"/>
    <x v="0"/>
    <n v="1"/>
    <s v="Año"/>
    <x v="0"/>
    <x v="0"/>
    <s v="No sufrió el año pasado"/>
    <n v="270107"/>
    <s v="Atenciones médicas"/>
    <x v="0"/>
    <x v="0"/>
    <n v="0"/>
    <n v="23485.990352770743"/>
    <n v="35130.340031091495"/>
  </r>
  <r>
    <n v="6"/>
    <n v="6110"/>
    <s v="O'Higgins"/>
    <s v="Mostazal"/>
    <x v="0"/>
    <x v="0"/>
    <n v="1"/>
    <s v="Año"/>
    <x v="0"/>
    <x v="0"/>
    <s v="Si sufrió el año pasado"/>
    <n v="270107"/>
    <s v="Atenciones médicas"/>
    <x v="0"/>
    <x v="0"/>
    <n v="0"/>
    <n v="0"/>
    <n v="2734.9120182854067"/>
  </r>
  <r>
    <n v="6"/>
    <n v="6110"/>
    <s v="O'Higgins"/>
    <s v="Mostazal"/>
    <x v="0"/>
    <x v="0"/>
    <n v="2"/>
    <s v="Vida"/>
    <x v="0"/>
    <x v="0"/>
    <s v="No sufrió antes ni durante el año pasado"/>
    <n v="270107"/>
    <s v="Atenciones médicas"/>
    <x v="0"/>
    <x v="0"/>
    <n v="0"/>
    <n v="23485.990352770743"/>
    <n v="19944.766844044312"/>
  </r>
  <r>
    <n v="6"/>
    <n v="6110"/>
    <s v="O'Higgins"/>
    <s v="Mostazal"/>
    <x v="0"/>
    <x v="0"/>
    <n v="2"/>
    <s v="Vida"/>
    <x v="0"/>
    <x v="0"/>
    <s v="Si sufrió antes o durante el año pasado"/>
    <n v="270107"/>
    <s v="Atenciones médicas"/>
    <x v="0"/>
    <x v="0"/>
    <n v="0"/>
    <n v="0"/>
    <n v="17920.485205332589"/>
  </r>
  <r>
    <n v="6"/>
    <n v="6110"/>
    <s v="O'Higgins"/>
    <s v="Mostazal"/>
    <x v="1"/>
    <x v="1"/>
    <n v="2"/>
    <s v="Vida"/>
    <x v="1"/>
    <x v="1"/>
    <s v="No sufrió antes ni durante el año pasado"/>
    <n v="270107"/>
    <s v="Atenciones médicas"/>
    <x v="1"/>
    <x v="1"/>
    <n v="0"/>
    <n v="17308.597259822331"/>
    <n v="30042.474932248351"/>
  </r>
  <r>
    <n v="6"/>
    <n v="6110"/>
    <s v="O'Higgins"/>
    <s v="Mostazal"/>
    <x v="1"/>
    <x v="1"/>
    <n v="2"/>
    <s v="Vida"/>
    <x v="1"/>
    <x v="1"/>
    <s v="Si sufrió antes o durante el año pasado"/>
    <n v="270107"/>
    <s v="Atenciones médicas"/>
    <x v="1"/>
    <x v="1"/>
    <n v="0"/>
    <n v="0"/>
    <n v="7822.777117128544"/>
  </r>
  <r>
    <n v="6"/>
    <n v="6111"/>
    <s v="O'Higgins"/>
    <s v="Olivar"/>
    <x v="0"/>
    <x v="0"/>
    <n v="1"/>
    <s v="Año"/>
    <x v="0"/>
    <x v="0"/>
    <s v="No sufrió el año pasado"/>
    <n v="270107"/>
    <s v="Atenciones médicas"/>
    <x v="0"/>
    <x v="0"/>
    <n v="0"/>
    <n v="18298.586173640299"/>
    <n v="0"/>
  </r>
  <r>
    <n v="6"/>
    <n v="6111"/>
    <s v="O'Higgins"/>
    <s v="Olivar"/>
    <x v="0"/>
    <x v="0"/>
    <n v="2"/>
    <s v="Vida"/>
    <x v="0"/>
    <x v="0"/>
    <s v="No sufrió antes ni durante el año pasado"/>
    <n v="270107"/>
    <s v="Atenciones médicas"/>
    <x v="0"/>
    <x v="0"/>
    <n v="0"/>
    <n v="18298.586173640299"/>
    <n v="0"/>
  </r>
  <r>
    <n v="6"/>
    <n v="6111"/>
    <s v="O'Higgins"/>
    <s v="Olivar"/>
    <x v="1"/>
    <x v="1"/>
    <n v="2"/>
    <s v="Vida"/>
    <x v="1"/>
    <x v="1"/>
    <s v="No sufrió antes ni durante el año pasado"/>
    <n v="270107"/>
    <s v="Atenciones médicas"/>
    <x v="1"/>
    <x v="1"/>
    <n v="0"/>
    <n v="8077.31948767022"/>
    <n v="0"/>
  </r>
  <r>
    <n v="6"/>
    <n v="6112"/>
    <s v="O'Higgins"/>
    <s v="Peumo"/>
    <x v="0"/>
    <x v="0"/>
    <n v="1"/>
    <s v="Año"/>
    <x v="0"/>
    <x v="0"/>
    <s v="No sufrió el año pasado"/>
    <n v="270107"/>
    <s v="Atenciones médicas"/>
    <x v="0"/>
    <x v="0"/>
    <n v="0"/>
    <n v="66967.190927826858"/>
    <n v="0"/>
  </r>
  <r>
    <n v="6"/>
    <n v="6112"/>
    <s v="O'Higgins"/>
    <s v="Peumo"/>
    <x v="0"/>
    <x v="0"/>
    <n v="2"/>
    <s v="Vida"/>
    <x v="0"/>
    <x v="0"/>
    <s v="No sufrió antes ni durante el año pasado"/>
    <n v="270107"/>
    <s v="Atenciones médicas"/>
    <x v="0"/>
    <x v="0"/>
    <n v="0"/>
    <n v="59451.31791195384"/>
    <n v="0"/>
  </r>
  <r>
    <n v="6"/>
    <n v="6112"/>
    <s v="O'Higgins"/>
    <s v="Peumo"/>
    <x v="0"/>
    <x v="0"/>
    <n v="2"/>
    <s v="Vida"/>
    <x v="0"/>
    <x v="0"/>
    <s v="Si sufrió antes o durante el año pasado"/>
    <n v="270107"/>
    <s v="Atenciones médicas"/>
    <x v="0"/>
    <x v="0"/>
    <n v="0"/>
    <n v="7515.8730158730159"/>
    <n v="0"/>
  </r>
  <r>
    <n v="6"/>
    <n v="6112"/>
    <s v="O'Higgins"/>
    <s v="Peumo"/>
    <x v="1"/>
    <x v="1"/>
    <n v="2"/>
    <s v="Vida"/>
    <x v="1"/>
    <x v="1"/>
    <s v="No sufrió antes ni durante el año pasado"/>
    <n v="270107"/>
    <s v="Atenciones médicas"/>
    <x v="1"/>
    <x v="1"/>
    <n v="0"/>
    <n v="40015.07731885049"/>
    <n v="0"/>
  </r>
  <r>
    <n v="6"/>
    <n v="6112"/>
    <s v="O'Higgins"/>
    <s v="Peumo"/>
    <x v="1"/>
    <x v="1"/>
    <n v="2"/>
    <s v="Vida"/>
    <x v="1"/>
    <x v="1"/>
    <s v="Si sufrió antes o durante el año pasado"/>
    <n v="270107"/>
    <s v="Atenciones médicas"/>
    <x v="1"/>
    <x v="1"/>
    <n v="0"/>
    <n v="5010.5820105820103"/>
    <n v="0"/>
  </r>
  <r>
    <n v="6"/>
    <n v="6115"/>
    <s v="O'Higgins"/>
    <s v="Rengo"/>
    <x v="0"/>
    <x v="0"/>
    <n v="1"/>
    <s v="Año"/>
    <x v="0"/>
    <x v="0"/>
    <s v="No sufrió el año pasado"/>
    <n v="270107"/>
    <s v="Atenciones médicas"/>
    <x v="0"/>
    <x v="0"/>
    <n v="20452.516651788781"/>
    <n v="19797.416769597468"/>
    <n v="29229.725650811739"/>
  </r>
  <r>
    <n v="6"/>
    <n v="6115"/>
    <s v="O'Higgins"/>
    <s v="Rengo"/>
    <x v="0"/>
    <x v="0"/>
    <n v="1"/>
    <s v="Año"/>
    <x v="0"/>
    <x v="0"/>
    <s v="Si sufrió el año pasado"/>
    <n v="270107"/>
    <s v="Atenciones médicas"/>
    <x v="0"/>
    <x v="0"/>
    <n v="599.12106022110834"/>
    <n v="0"/>
    <n v="0"/>
  </r>
  <r>
    <n v="6"/>
    <n v="6115"/>
    <s v="O'Higgins"/>
    <s v="Rengo"/>
    <x v="0"/>
    <x v="0"/>
    <n v="2"/>
    <s v="Vida"/>
    <x v="0"/>
    <x v="0"/>
    <s v="No sufrió antes ni durante el año pasado"/>
    <n v="270107"/>
    <s v="Atenciones médicas"/>
    <x v="0"/>
    <x v="0"/>
    <n v="16396.00357069285"/>
    <n v="16078.296166557546"/>
    <n v="28158.857655206652"/>
  </r>
  <r>
    <n v="6"/>
    <n v="6115"/>
    <s v="O'Higgins"/>
    <s v="Rengo"/>
    <x v="0"/>
    <x v="0"/>
    <n v="2"/>
    <s v="Vida"/>
    <x v="0"/>
    <x v="0"/>
    <s v="Si sufrió antes o durante el año pasado"/>
    <n v="270107"/>
    <s v="Atenciones médicas"/>
    <x v="0"/>
    <x v="0"/>
    <n v="4655.6341413170367"/>
    <n v="3719.1206030399248"/>
    <n v="1070.8679956050855"/>
  </r>
  <r>
    <n v="6"/>
    <n v="6115"/>
    <s v="O'Higgins"/>
    <s v="Rengo"/>
    <x v="1"/>
    <x v="1"/>
    <n v="2"/>
    <s v="Vida"/>
    <x v="1"/>
    <x v="1"/>
    <s v="No sufrió antes ni durante el año pasado"/>
    <n v="270107"/>
    <s v="Atenciones médicas"/>
    <x v="1"/>
    <x v="1"/>
    <n v="14099.086726635995"/>
    <n v="10645.404225696371"/>
    <n v="28720.460242786325"/>
  </r>
  <r>
    <n v="6"/>
    <n v="6115"/>
    <s v="O'Higgins"/>
    <s v="Rengo"/>
    <x v="1"/>
    <x v="1"/>
    <n v="2"/>
    <s v="Vida"/>
    <x v="1"/>
    <x v="1"/>
    <s v="Si sufrió antes o durante el año pasado"/>
    <n v="270107"/>
    <s v="Atenciones médicas"/>
    <x v="1"/>
    <x v="1"/>
    <n v="545.90400329602414"/>
    <n v="1803.4278459585273"/>
    <n v="509.26540802541439"/>
  </r>
  <r>
    <n v="6"/>
    <n v="6116"/>
    <s v="O'Higgins"/>
    <s v="Requínoa"/>
    <x v="0"/>
    <x v="0"/>
    <n v="1"/>
    <s v="Año"/>
    <x v="0"/>
    <x v="0"/>
    <s v="No sufrió el año pasado"/>
    <n v="270107"/>
    <s v="Atenciones médicas"/>
    <x v="0"/>
    <x v="0"/>
    <n v="0"/>
    <n v="32557.672340122997"/>
    <n v="19371.701754005855"/>
  </r>
  <r>
    <n v="6"/>
    <n v="6116"/>
    <s v="O'Higgins"/>
    <s v="Requínoa"/>
    <x v="0"/>
    <x v="0"/>
    <n v="1"/>
    <s v="Año"/>
    <x v="0"/>
    <x v="0"/>
    <s v="Si sufrió el año pasado"/>
    <n v="270107"/>
    <s v="Atenciones médicas"/>
    <x v="0"/>
    <x v="0"/>
    <n v="0"/>
    <n v="1559.4631904134267"/>
    <n v="0"/>
  </r>
  <r>
    <n v="6"/>
    <n v="6116"/>
    <s v="O'Higgins"/>
    <s v="Requínoa"/>
    <x v="0"/>
    <x v="0"/>
    <n v="2"/>
    <s v="Vida"/>
    <x v="0"/>
    <x v="0"/>
    <s v="No sufrió antes ni durante el año pasado"/>
    <n v="270107"/>
    <s v="Atenciones médicas"/>
    <x v="0"/>
    <x v="0"/>
    <n v="0"/>
    <n v="30998.209149709568"/>
    <n v="15919.026233403691"/>
  </r>
  <r>
    <n v="6"/>
    <n v="6116"/>
    <s v="O'Higgins"/>
    <s v="Requínoa"/>
    <x v="0"/>
    <x v="0"/>
    <n v="2"/>
    <s v="Vida"/>
    <x v="0"/>
    <x v="0"/>
    <s v="Si sufrió antes o durante el año pasado"/>
    <n v="270107"/>
    <s v="Atenciones médicas"/>
    <x v="0"/>
    <x v="0"/>
    <n v="0"/>
    <n v="3118.9263808268533"/>
    <n v="3452.6755206021617"/>
  </r>
  <r>
    <n v="6"/>
    <n v="6116"/>
    <s v="O'Higgins"/>
    <s v="Requínoa"/>
    <x v="1"/>
    <x v="1"/>
    <n v="2"/>
    <s v="Vida"/>
    <x v="1"/>
    <x v="1"/>
    <s v="No sufrió antes ni durante el año pasado"/>
    <n v="270107"/>
    <s v="Atenciones médicas"/>
    <x v="1"/>
    <x v="1"/>
    <n v="0"/>
    <n v="22573.865035624884"/>
    <n v="18303.40307614542"/>
  </r>
  <r>
    <n v="6"/>
    <n v="6116"/>
    <s v="O'Higgins"/>
    <s v="Requínoa"/>
    <x v="1"/>
    <x v="1"/>
    <n v="2"/>
    <s v="Vida"/>
    <x v="1"/>
    <x v="1"/>
    <s v="Si sufrió antes o durante el año pasado"/>
    <n v="270107"/>
    <s v="Atenciones médicas"/>
    <x v="1"/>
    <x v="1"/>
    <n v="0"/>
    <n v="0"/>
    <n v="1068.2986778604311"/>
  </r>
  <r>
    <n v="6"/>
    <n v="6117"/>
    <s v="O'Higgins"/>
    <s v="San Vicente"/>
    <x v="0"/>
    <x v="0"/>
    <n v="1"/>
    <s v="Año"/>
    <x v="0"/>
    <x v="0"/>
    <s v="No sufrió el año pasado"/>
    <n v="270107"/>
    <s v="Atenciones médicas"/>
    <x v="0"/>
    <x v="0"/>
    <n v="15268.380207094835"/>
    <n v="11886.634867853983"/>
    <n v="0"/>
  </r>
  <r>
    <n v="6"/>
    <n v="6117"/>
    <s v="O'Higgins"/>
    <s v="San Vicente"/>
    <x v="0"/>
    <x v="0"/>
    <n v="1"/>
    <s v="Año"/>
    <x v="0"/>
    <x v="0"/>
    <s v="Si sufrió el año pasado"/>
    <n v="270107"/>
    <s v="Atenciones médicas"/>
    <x v="0"/>
    <x v="0"/>
    <n v="596.64065371062929"/>
    <n v="0"/>
    <n v="0"/>
  </r>
  <r>
    <n v="6"/>
    <n v="6117"/>
    <s v="O'Higgins"/>
    <s v="San Vicente"/>
    <x v="0"/>
    <x v="0"/>
    <n v="2"/>
    <s v="Vida"/>
    <x v="0"/>
    <x v="0"/>
    <s v="No sufrió antes ni durante el año pasado"/>
    <n v="270107"/>
    <s v="Atenciones médicas"/>
    <x v="0"/>
    <x v="0"/>
    <n v="14170.215525627445"/>
    <n v="9042.4911244157465"/>
    <n v="0"/>
  </r>
  <r>
    <n v="6"/>
    <n v="6117"/>
    <s v="O'Higgins"/>
    <s v="San Vicente"/>
    <x v="0"/>
    <x v="0"/>
    <n v="2"/>
    <s v="Vida"/>
    <x v="0"/>
    <x v="0"/>
    <s v="Si sufrió antes o durante el año pasado"/>
    <n v="270107"/>
    <s v="Atenciones médicas"/>
    <x v="0"/>
    <x v="0"/>
    <n v="1694.8053351780195"/>
    <n v="2844.1437434382369"/>
    <n v="0"/>
  </r>
  <r>
    <n v="6"/>
    <n v="6117"/>
    <s v="O'Higgins"/>
    <s v="San Vicente"/>
    <x v="1"/>
    <x v="1"/>
    <n v="2"/>
    <s v="Vida"/>
    <x v="1"/>
    <x v="1"/>
    <s v="No sufrió antes ni durante el año pasado"/>
    <n v="270107"/>
    <s v="Atenciones médicas"/>
    <x v="1"/>
    <x v="1"/>
    <n v="12795.347932294257"/>
    <n v="7176.6846739693356"/>
    <n v="0"/>
  </r>
  <r>
    <n v="6"/>
    <n v="6117"/>
    <s v="O'Higgins"/>
    <s v="San Vicente"/>
    <x v="1"/>
    <x v="1"/>
    <n v="2"/>
    <s v="Vida"/>
    <x v="1"/>
    <x v="1"/>
    <s v="Si sufrió antes o durante el año pasado"/>
    <n v="270107"/>
    <s v="Atenciones médicas"/>
    <x v="1"/>
    <x v="1"/>
    <n v="949.00451803973283"/>
    <n v="0"/>
    <n v="0"/>
  </r>
  <r>
    <n v="6"/>
    <n v="6201"/>
    <s v="O'Higgins"/>
    <s v="Pichilemu"/>
    <x v="0"/>
    <x v="0"/>
    <n v="1"/>
    <s v="Año"/>
    <x v="0"/>
    <x v="0"/>
    <s v="No sufrió el año pasado"/>
    <n v="270107"/>
    <s v="Atenciones médicas"/>
    <x v="0"/>
    <x v="0"/>
    <n v="0"/>
    <n v="106273.98972103244"/>
    <n v="0"/>
  </r>
  <r>
    <n v="6"/>
    <n v="6201"/>
    <s v="O'Higgins"/>
    <s v="Pichilemu"/>
    <x v="0"/>
    <x v="0"/>
    <n v="1"/>
    <s v="Año"/>
    <x v="0"/>
    <x v="0"/>
    <s v="Si sufrió el año pasado"/>
    <n v="270107"/>
    <s v="Atenciones médicas"/>
    <x v="0"/>
    <x v="0"/>
    <n v="0"/>
    <n v="7273.5101872570958"/>
    <n v="0"/>
  </r>
  <r>
    <n v="6"/>
    <n v="6201"/>
    <s v="O'Higgins"/>
    <s v="Pichilemu"/>
    <x v="0"/>
    <x v="0"/>
    <n v="2"/>
    <s v="Vida"/>
    <x v="0"/>
    <x v="0"/>
    <s v="No sufrió antes ni durante el año pasado"/>
    <n v="270107"/>
    <s v="Atenciones médicas"/>
    <x v="0"/>
    <x v="0"/>
    <n v="0"/>
    <n v="98590.457416590754"/>
    <n v="0"/>
  </r>
  <r>
    <n v="6"/>
    <n v="6201"/>
    <s v="O'Higgins"/>
    <s v="Pichilemu"/>
    <x v="0"/>
    <x v="0"/>
    <n v="2"/>
    <s v="Vida"/>
    <x v="0"/>
    <x v="0"/>
    <s v="Si sufrió antes o durante el año pasado"/>
    <n v="270107"/>
    <s v="Atenciones médicas"/>
    <x v="0"/>
    <x v="0"/>
    <n v="0"/>
    <n v="14957.042491698774"/>
    <n v="0"/>
  </r>
  <r>
    <n v="6"/>
    <n v="6201"/>
    <s v="O'Higgins"/>
    <s v="Pichilemu"/>
    <x v="1"/>
    <x v="1"/>
    <n v="2"/>
    <s v="Vida"/>
    <x v="1"/>
    <x v="1"/>
    <s v="No sufrió antes ni durante el año pasado"/>
    <n v="270107"/>
    <s v="Atenciones médicas"/>
    <x v="1"/>
    <x v="1"/>
    <n v="0"/>
    <n v="81622.024016215568"/>
    <n v="0"/>
  </r>
  <r>
    <n v="6"/>
    <n v="6201"/>
    <s v="O'Higgins"/>
    <s v="Pichilemu"/>
    <x v="1"/>
    <x v="1"/>
    <n v="2"/>
    <s v="Vida"/>
    <x v="1"/>
    <x v="1"/>
    <s v="Si sufrió antes o durante el año pasado"/>
    <n v="270107"/>
    <s v="Atenciones médicas"/>
    <x v="1"/>
    <x v="1"/>
    <n v="0"/>
    <n v="2844.0585442116476"/>
    <n v="0"/>
  </r>
  <r>
    <n v="6"/>
    <n v="6203"/>
    <s v="O'Higgins"/>
    <s v="Litueche"/>
    <x v="0"/>
    <x v="0"/>
    <n v="1"/>
    <s v="Año"/>
    <x v="0"/>
    <x v="0"/>
    <s v="No sufrió el año pasado"/>
    <n v="270107"/>
    <s v="Atenciones médicas"/>
    <x v="0"/>
    <x v="0"/>
    <n v="0"/>
    <n v="34181.852459769849"/>
    <n v="0"/>
  </r>
  <r>
    <n v="6"/>
    <n v="6203"/>
    <s v="O'Higgins"/>
    <s v="Litueche"/>
    <x v="0"/>
    <x v="0"/>
    <n v="2"/>
    <s v="Vida"/>
    <x v="0"/>
    <x v="0"/>
    <s v="No sufrió antes ni durante el año pasado"/>
    <n v="270107"/>
    <s v="Atenciones médicas"/>
    <x v="0"/>
    <x v="0"/>
    <n v="0"/>
    <n v="23593.123529076427"/>
    <n v="0"/>
  </r>
  <r>
    <n v="6"/>
    <n v="6203"/>
    <s v="O'Higgins"/>
    <s v="Litueche"/>
    <x v="0"/>
    <x v="0"/>
    <n v="2"/>
    <s v="Vida"/>
    <x v="0"/>
    <x v="0"/>
    <s v="Si sufrió antes o durante el año pasado"/>
    <n v="270107"/>
    <s v="Atenciones médicas"/>
    <x v="0"/>
    <x v="0"/>
    <n v="0"/>
    <n v="10588.728930693424"/>
    <n v="0"/>
  </r>
  <r>
    <n v="6"/>
    <n v="6203"/>
    <s v="O'Higgins"/>
    <s v="Litueche"/>
    <x v="1"/>
    <x v="1"/>
    <n v="2"/>
    <s v="Vida"/>
    <x v="1"/>
    <x v="1"/>
    <s v="No sufrió antes ni durante el año pasado"/>
    <n v="270107"/>
    <s v="Atenciones médicas"/>
    <x v="1"/>
    <x v="1"/>
    <n v="0"/>
    <n v="13004.394598383004"/>
    <n v="0"/>
  </r>
  <r>
    <n v="6"/>
    <n v="6203"/>
    <s v="O'Higgins"/>
    <s v="Litueche"/>
    <x v="1"/>
    <x v="1"/>
    <n v="2"/>
    <s v="Vida"/>
    <x v="1"/>
    <x v="1"/>
    <s v="Si sufrió antes o durante el año pasado"/>
    <n v="270107"/>
    <s v="Atenciones médicas"/>
    <x v="1"/>
    <x v="1"/>
    <n v="0"/>
    <n v="10588.728930693424"/>
    <n v="0"/>
  </r>
  <r>
    <n v="6"/>
    <n v="6205"/>
    <s v="O'Higgins"/>
    <s v="Navidad"/>
    <x v="0"/>
    <x v="0"/>
    <n v="1"/>
    <s v="Año"/>
    <x v="0"/>
    <x v="0"/>
    <s v="No sufrió el año pasado"/>
    <n v="270107"/>
    <s v="Atenciones médicas"/>
    <x v="0"/>
    <x v="0"/>
    <n v="0"/>
    <n v="81380.148765640217"/>
    <n v="0"/>
  </r>
  <r>
    <n v="6"/>
    <n v="6205"/>
    <s v="O'Higgins"/>
    <s v="Navidad"/>
    <x v="0"/>
    <x v="0"/>
    <n v="1"/>
    <s v="Año"/>
    <x v="0"/>
    <x v="0"/>
    <s v="Si sufrió el año pasado"/>
    <n v="270107"/>
    <s v="Atenciones médicas"/>
    <x v="0"/>
    <x v="0"/>
    <n v="0"/>
    <n v="12358.487728755848"/>
    <n v="0"/>
  </r>
  <r>
    <n v="6"/>
    <n v="6205"/>
    <s v="O'Higgins"/>
    <s v="Navidad"/>
    <x v="0"/>
    <x v="0"/>
    <n v="2"/>
    <s v="Vida"/>
    <x v="0"/>
    <x v="0"/>
    <s v="No sufrió antes ni durante el año pasado"/>
    <n v="270107"/>
    <s v="Atenciones médicas"/>
    <x v="0"/>
    <x v="0"/>
    <n v="0"/>
    <n v="65390.445094698167"/>
    <n v="0"/>
  </r>
  <r>
    <n v="6"/>
    <n v="6205"/>
    <s v="O'Higgins"/>
    <s v="Navidad"/>
    <x v="0"/>
    <x v="0"/>
    <n v="2"/>
    <s v="Vida"/>
    <x v="0"/>
    <x v="0"/>
    <s v="Si sufrió antes o durante el año pasado"/>
    <n v="270107"/>
    <s v="Atenciones médicas"/>
    <x v="0"/>
    <x v="0"/>
    <n v="0"/>
    <n v="28348.191399697909"/>
    <n v="0"/>
  </r>
  <r>
    <n v="6"/>
    <n v="6205"/>
    <s v="O'Higgins"/>
    <s v="Navidad"/>
    <x v="1"/>
    <x v="1"/>
    <n v="2"/>
    <s v="Vida"/>
    <x v="1"/>
    <x v="1"/>
    <s v="No sufrió antes ni durante el año pasado"/>
    <n v="270107"/>
    <s v="Atenciones médicas"/>
    <x v="1"/>
    <x v="1"/>
    <n v="0"/>
    <n v="50164.831902052691"/>
    <n v="0"/>
  </r>
  <r>
    <n v="6"/>
    <n v="6205"/>
    <s v="O'Higgins"/>
    <s v="Navidad"/>
    <x v="1"/>
    <x v="1"/>
    <n v="2"/>
    <s v="Vida"/>
    <x v="1"/>
    <x v="1"/>
    <s v="Si sufrió antes o durante el año pasado"/>
    <n v="270107"/>
    <s v="Atenciones médicas"/>
    <x v="1"/>
    <x v="1"/>
    <n v="0"/>
    <n v="12358.487728755848"/>
    <n v="0"/>
  </r>
  <r>
    <n v="6"/>
    <n v="6301"/>
    <s v="O'Higgins"/>
    <s v="San Fernando"/>
    <x v="0"/>
    <x v="0"/>
    <n v="1"/>
    <s v="Año"/>
    <x v="0"/>
    <x v="0"/>
    <s v="No sufrió el año pasado"/>
    <n v="270107"/>
    <s v="Atenciones médicas"/>
    <x v="0"/>
    <x v="0"/>
    <n v="23329.427173088854"/>
    <n v="24773.928179206752"/>
    <n v="38963.783926434269"/>
  </r>
  <r>
    <n v="6"/>
    <n v="6301"/>
    <s v="O'Higgins"/>
    <s v="San Fernando"/>
    <x v="0"/>
    <x v="0"/>
    <n v="1"/>
    <s v="Año"/>
    <x v="0"/>
    <x v="0"/>
    <s v="Si sufrió el año pasado"/>
    <n v="270107"/>
    <s v="Atenciones médicas"/>
    <x v="0"/>
    <x v="0"/>
    <n v="908.52691803956714"/>
    <n v="0"/>
    <n v="0"/>
  </r>
  <r>
    <n v="6"/>
    <n v="6301"/>
    <s v="O'Higgins"/>
    <s v="San Fernando"/>
    <x v="0"/>
    <x v="0"/>
    <n v="2"/>
    <s v="Vida"/>
    <x v="0"/>
    <x v="0"/>
    <s v="No sufrió antes ni durante el año pasado"/>
    <n v="270107"/>
    <s v="Atenciones médicas"/>
    <x v="0"/>
    <x v="0"/>
    <n v="16066.726407940994"/>
    <n v="20953.597275872668"/>
    <n v="34951.940327137658"/>
  </r>
  <r>
    <n v="6"/>
    <n v="6301"/>
    <s v="O'Higgins"/>
    <s v="San Fernando"/>
    <x v="0"/>
    <x v="0"/>
    <n v="2"/>
    <s v="Vida"/>
    <x v="0"/>
    <x v="0"/>
    <s v="Si sufrió antes o durante el año pasado"/>
    <n v="270107"/>
    <s v="Atenciones médicas"/>
    <x v="0"/>
    <x v="0"/>
    <n v="8171.2276831874269"/>
    <n v="3820.3309033340847"/>
    <n v="4011.8435992965997"/>
  </r>
  <r>
    <n v="6"/>
    <n v="6301"/>
    <s v="O'Higgins"/>
    <s v="San Fernando"/>
    <x v="1"/>
    <x v="1"/>
    <n v="2"/>
    <s v="Vida"/>
    <x v="1"/>
    <x v="1"/>
    <s v="No sufrió antes ni durante el año pasado"/>
    <n v="270107"/>
    <s v="Atenciones médicas"/>
    <x v="1"/>
    <x v="1"/>
    <n v="16622.32025918522"/>
    <n v="17419.812995844524"/>
    <n v="35807.806686761287"/>
  </r>
  <r>
    <n v="6"/>
    <n v="6301"/>
    <s v="O'Higgins"/>
    <s v="San Fernando"/>
    <x v="1"/>
    <x v="1"/>
    <n v="2"/>
    <s v="Vida"/>
    <x v="1"/>
    <x v="1"/>
    <s v="Si sufrió antes o durante el año pasado"/>
    <n v="270107"/>
    <s v="Atenciones médicas"/>
    <x v="1"/>
    <x v="1"/>
    <n v="1508.2374026332116"/>
    <n v="635.42214997963663"/>
    <n v="3155.977239672975"/>
  </r>
  <r>
    <n v="6"/>
    <n v="6302"/>
    <s v="O'Higgins"/>
    <s v="Chépica"/>
    <x v="0"/>
    <x v="0"/>
    <n v="1"/>
    <s v="Año"/>
    <x v="0"/>
    <x v="0"/>
    <s v="No sufrió el año pasado"/>
    <n v="270107"/>
    <s v="Atenciones médicas"/>
    <x v="0"/>
    <x v="0"/>
    <n v="0"/>
    <n v="11467.578434370162"/>
    <n v="58015.514973942452"/>
  </r>
  <r>
    <n v="6"/>
    <n v="6302"/>
    <s v="O'Higgins"/>
    <s v="Chépica"/>
    <x v="0"/>
    <x v="0"/>
    <n v="1"/>
    <s v="Año"/>
    <x v="0"/>
    <x v="0"/>
    <s v="Si sufrió el año pasado"/>
    <n v="270107"/>
    <s v="Atenciones médicas"/>
    <x v="0"/>
    <x v="0"/>
    <n v="0"/>
    <n v="0"/>
    <n v="4226.5018683529752"/>
  </r>
  <r>
    <n v="6"/>
    <n v="6302"/>
    <s v="O'Higgins"/>
    <s v="Chépica"/>
    <x v="0"/>
    <x v="0"/>
    <n v="2"/>
    <s v="Vida"/>
    <x v="0"/>
    <x v="0"/>
    <s v="No sufrió antes ni durante el año pasado"/>
    <n v="270107"/>
    <s v="Atenciones médicas"/>
    <x v="0"/>
    <x v="0"/>
    <n v="0"/>
    <n v="9098.5598327024254"/>
    <n v="44940.365703188785"/>
  </r>
  <r>
    <n v="6"/>
    <n v="6302"/>
    <s v="O'Higgins"/>
    <s v="Chépica"/>
    <x v="0"/>
    <x v="0"/>
    <n v="2"/>
    <s v="Vida"/>
    <x v="0"/>
    <x v="0"/>
    <s v="Si sufrió antes o durante el año pasado"/>
    <n v="270107"/>
    <s v="Atenciones médicas"/>
    <x v="0"/>
    <x v="0"/>
    <n v="0"/>
    <n v="2369.0186016677358"/>
    <n v="17301.651139106641"/>
  </r>
  <r>
    <n v="6"/>
    <n v="6302"/>
    <s v="O'Higgins"/>
    <s v="Chépica"/>
    <x v="1"/>
    <x v="1"/>
    <n v="2"/>
    <s v="Vida"/>
    <x v="1"/>
    <x v="1"/>
    <s v="No sufrió antes ni durante el año pasado"/>
    <n v="270107"/>
    <s v="Atenciones médicas"/>
    <x v="1"/>
    <x v="1"/>
    <n v="0"/>
    <n v="6000.5609746009368"/>
    <n v="62242.016842295438"/>
  </r>
  <r>
    <n v="6"/>
    <n v="6303"/>
    <s v="O'Higgins"/>
    <s v="Chimbarongo"/>
    <x v="0"/>
    <x v="0"/>
    <n v="1"/>
    <s v="Año"/>
    <x v="0"/>
    <x v="0"/>
    <s v="No sufrió el año pasado"/>
    <n v="270107"/>
    <s v="Atenciones médicas"/>
    <x v="0"/>
    <x v="0"/>
    <n v="0"/>
    <n v="19421.154549000443"/>
    <n v="53778.569050966915"/>
  </r>
  <r>
    <n v="6"/>
    <n v="6303"/>
    <s v="O'Higgins"/>
    <s v="Chimbarongo"/>
    <x v="0"/>
    <x v="0"/>
    <n v="1"/>
    <s v="Año"/>
    <x v="0"/>
    <x v="0"/>
    <s v="Si sufrió el año pasado"/>
    <n v="270107"/>
    <s v="Atenciones médicas"/>
    <x v="0"/>
    <x v="0"/>
    <n v="0"/>
    <n v="0"/>
    <n v="5698.989420378397"/>
  </r>
  <r>
    <n v="6"/>
    <n v="6303"/>
    <s v="O'Higgins"/>
    <s v="Chimbarongo"/>
    <x v="0"/>
    <x v="0"/>
    <n v="2"/>
    <s v="Vida"/>
    <x v="0"/>
    <x v="0"/>
    <s v="No sufrió antes ni durante el año pasado"/>
    <n v="270107"/>
    <s v="Atenciones médicas"/>
    <x v="0"/>
    <x v="0"/>
    <n v="0"/>
    <n v="18189.635296980348"/>
    <n v="47512.590130157805"/>
  </r>
  <r>
    <n v="6"/>
    <n v="6303"/>
    <s v="O'Higgins"/>
    <s v="Chimbarongo"/>
    <x v="0"/>
    <x v="0"/>
    <n v="2"/>
    <s v="Vida"/>
    <x v="0"/>
    <x v="0"/>
    <s v="Si sufrió antes o durante el año pasado"/>
    <n v="270107"/>
    <s v="Atenciones médicas"/>
    <x v="0"/>
    <x v="0"/>
    <n v="0"/>
    <n v="1231.5192520200958"/>
    <n v="11964.968341187508"/>
  </r>
  <r>
    <n v="6"/>
    <n v="6303"/>
    <s v="O'Higgins"/>
    <s v="Chimbarongo"/>
    <x v="1"/>
    <x v="1"/>
    <n v="2"/>
    <s v="Vida"/>
    <x v="1"/>
    <x v="1"/>
    <s v="No sufrió antes ni durante el año pasado"/>
    <n v="270107"/>
    <s v="Atenciones médicas"/>
    <x v="1"/>
    <x v="1"/>
    <n v="0"/>
    <n v="10531.726708955215"/>
    <n v="55564.091182055658"/>
  </r>
  <r>
    <n v="6"/>
    <n v="6303"/>
    <s v="O'Higgins"/>
    <s v="Chimbarongo"/>
    <x v="1"/>
    <x v="1"/>
    <n v="2"/>
    <s v="Vida"/>
    <x v="1"/>
    <x v="1"/>
    <s v="Si sufrió antes o durante el año pasado"/>
    <n v="270107"/>
    <s v="Atenciones médicas"/>
    <x v="1"/>
    <x v="1"/>
    <n v="0"/>
    <n v="0"/>
    <n v="3913.4672892896579"/>
  </r>
  <r>
    <n v="6"/>
    <n v="6305"/>
    <s v="O'Higgins"/>
    <s v="Nancagua"/>
    <x v="0"/>
    <x v="0"/>
    <n v="1"/>
    <s v="Año"/>
    <x v="0"/>
    <x v="0"/>
    <s v="No sufrió el año pasado"/>
    <n v="270107"/>
    <s v="Atenciones médicas"/>
    <x v="0"/>
    <x v="0"/>
    <n v="0"/>
    <n v="60837.426784691212"/>
    <n v="14442.649398503325"/>
  </r>
  <r>
    <n v="6"/>
    <n v="6305"/>
    <s v="O'Higgins"/>
    <s v="Nancagua"/>
    <x v="0"/>
    <x v="0"/>
    <n v="2"/>
    <s v="Vida"/>
    <x v="0"/>
    <x v="0"/>
    <s v="No sufrió antes ni durante el año pasado"/>
    <n v="270107"/>
    <s v="Atenciones médicas"/>
    <x v="0"/>
    <x v="0"/>
    <n v="0"/>
    <n v="58393.279469350047"/>
    <n v="14442.649398503325"/>
  </r>
  <r>
    <n v="6"/>
    <n v="6305"/>
    <s v="O'Higgins"/>
    <s v="Nancagua"/>
    <x v="0"/>
    <x v="0"/>
    <n v="2"/>
    <s v="Vida"/>
    <x v="0"/>
    <x v="0"/>
    <s v="Si sufrió antes o durante el año pasado"/>
    <n v="270107"/>
    <s v="Atenciones médicas"/>
    <x v="0"/>
    <x v="0"/>
    <n v="0"/>
    <n v="2444.1473153411689"/>
    <n v="0"/>
  </r>
  <r>
    <n v="6"/>
    <n v="6305"/>
    <s v="O'Higgins"/>
    <s v="Nancagua"/>
    <x v="1"/>
    <x v="1"/>
    <n v="2"/>
    <s v="Vida"/>
    <x v="1"/>
    <x v="1"/>
    <s v="No sufrió antes ni durante el año pasado"/>
    <n v="270107"/>
    <s v="Atenciones médicas"/>
    <x v="1"/>
    <x v="1"/>
    <n v="0"/>
    <n v="34668.084131577743"/>
    <n v="14442.649398503325"/>
  </r>
  <r>
    <n v="6"/>
    <n v="6306"/>
    <s v="O'Higgins"/>
    <s v="Palmilla"/>
    <x v="0"/>
    <x v="0"/>
    <n v="1"/>
    <s v="Año"/>
    <x v="0"/>
    <x v="0"/>
    <s v="No sufrió el año pasado"/>
    <n v="270107"/>
    <s v="Atenciones médicas"/>
    <x v="0"/>
    <x v="0"/>
    <n v="0"/>
    <n v="14242.996611960672"/>
    <n v="0"/>
  </r>
  <r>
    <n v="6"/>
    <n v="6306"/>
    <s v="O'Higgins"/>
    <s v="Palmilla"/>
    <x v="0"/>
    <x v="0"/>
    <n v="1"/>
    <s v="Año"/>
    <x v="0"/>
    <x v="0"/>
    <s v="Si sufrió el año pasado"/>
    <n v="270107"/>
    <s v="Atenciones médicas"/>
    <x v="0"/>
    <x v="0"/>
    <n v="0"/>
    <n v="3501.8529172130011"/>
    <n v="0"/>
  </r>
  <r>
    <n v="6"/>
    <n v="6306"/>
    <s v="O'Higgins"/>
    <s v="Palmilla"/>
    <x v="0"/>
    <x v="0"/>
    <n v="2"/>
    <s v="Vida"/>
    <x v="0"/>
    <x v="0"/>
    <s v="No sufrió antes ni durante el año pasado"/>
    <n v="270107"/>
    <s v="Atenciones médicas"/>
    <x v="0"/>
    <x v="0"/>
    <n v="0"/>
    <n v="14242.996611960672"/>
    <n v="0"/>
  </r>
  <r>
    <n v="6"/>
    <n v="6306"/>
    <s v="O'Higgins"/>
    <s v="Palmilla"/>
    <x v="0"/>
    <x v="0"/>
    <n v="2"/>
    <s v="Vida"/>
    <x v="0"/>
    <x v="0"/>
    <s v="Si sufrió antes o durante el año pasado"/>
    <n v="270107"/>
    <s v="Atenciones médicas"/>
    <x v="0"/>
    <x v="0"/>
    <n v="0"/>
    <n v="3501.8529172130011"/>
    <n v="0"/>
  </r>
  <r>
    <n v="6"/>
    <n v="6306"/>
    <s v="O'Higgins"/>
    <s v="Palmilla"/>
    <x v="1"/>
    <x v="1"/>
    <n v="2"/>
    <s v="Vida"/>
    <x v="1"/>
    <x v="1"/>
    <s v="No sufrió antes ni durante el año pasado"/>
    <n v="270107"/>
    <s v="Atenciones médicas"/>
    <x v="1"/>
    <x v="1"/>
    <n v="0"/>
    <n v="14242.996611960672"/>
    <n v="0"/>
  </r>
  <r>
    <n v="6"/>
    <n v="6306"/>
    <s v="O'Higgins"/>
    <s v="Palmilla"/>
    <x v="1"/>
    <x v="1"/>
    <n v="2"/>
    <s v="Vida"/>
    <x v="1"/>
    <x v="1"/>
    <s v="Si sufrió antes o durante el año pasado"/>
    <n v="270107"/>
    <s v="Atenciones médicas"/>
    <x v="1"/>
    <x v="1"/>
    <n v="0"/>
    <n v="3501.8529172130011"/>
    <n v="0"/>
  </r>
  <r>
    <n v="6"/>
    <n v="6308"/>
    <s v="O'Higgins"/>
    <s v="Placilla"/>
    <x v="0"/>
    <x v="0"/>
    <n v="1"/>
    <s v="Año"/>
    <x v="0"/>
    <x v="0"/>
    <s v="No sufrió el año pasado"/>
    <n v="270107"/>
    <s v="Atenciones médicas"/>
    <x v="0"/>
    <x v="0"/>
    <n v="0"/>
    <n v="0"/>
    <n v="30166.603244953309"/>
  </r>
  <r>
    <n v="6"/>
    <n v="6308"/>
    <s v="O'Higgins"/>
    <s v="Placilla"/>
    <x v="0"/>
    <x v="0"/>
    <n v="2"/>
    <s v="Vida"/>
    <x v="0"/>
    <x v="0"/>
    <s v="No sufrió antes ni durante el año pasado"/>
    <n v="270107"/>
    <s v="Atenciones médicas"/>
    <x v="0"/>
    <x v="0"/>
    <n v="0"/>
    <n v="0"/>
    <n v="30166.603244953309"/>
  </r>
  <r>
    <n v="6"/>
    <n v="6308"/>
    <s v="O'Higgins"/>
    <s v="Placilla"/>
    <x v="1"/>
    <x v="1"/>
    <n v="2"/>
    <s v="Vida"/>
    <x v="1"/>
    <x v="1"/>
    <s v="No sufrió antes ni durante el año pasado"/>
    <n v="270107"/>
    <s v="Atenciones médicas"/>
    <x v="1"/>
    <x v="1"/>
    <n v="0"/>
    <n v="0"/>
    <n v="30166.603244953309"/>
  </r>
  <r>
    <n v="6"/>
    <n v="6310"/>
    <s v="O'Higgins"/>
    <s v="Santa Cruz"/>
    <x v="0"/>
    <x v="0"/>
    <n v="1"/>
    <s v="Año"/>
    <x v="0"/>
    <x v="0"/>
    <s v="No sufrió el año pasado"/>
    <n v="270107"/>
    <s v="Atenciones médicas"/>
    <x v="0"/>
    <x v="0"/>
    <n v="0"/>
    <n v="22059.917880280813"/>
    <n v="26151.384438587949"/>
  </r>
  <r>
    <n v="6"/>
    <n v="6310"/>
    <s v="O'Higgins"/>
    <s v="Santa Cruz"/>
    <x v="0"/>
    <x v="0"/>
    <n v="2"/>
    <s v="Vida"/>
    <x v="0"/>
    <x v="0"/>
    <s v="No sufrió antes ni durante el año pasado"/>
    <n v="270107"/>
    <s v="Atenciones médicas"/>
    <x v="0"/>
    <x v="0"/>
    <n v="0"/>
    <n v="22059.917880280813"/>
    <n v="23701.747025085435"/>
  </r>
  <r>
    <n v="6"/>
    <n v="6310"/>
    <s v="O'Higgins"/>
    <s v="Santa Cruz"/>
    <x v="0"/>
    <x v="0"/>
    <n v="2"/>
    <s v="Vida"/>
    <x v="0"/>
    <x v="0"/>
    <s v="Si sufrió antes o durante el año pasado"/>
    <n v="270107"/>
    <s v="Atenciones médicas"/>
    <x v="0"/>
    <x v="0"/>
    <n v="0"/>
    <n v="0"/>
    <n v="2449.6374135025098"/>
  </r>
  <r>
    <n v="6"/>
    <n v="6310"/>
    <s v="O'Higgins"/>
    <s v="Santa Cruz"/>
    <x v="1"/>
    <x v="1"/>
    <n v="2"/>
    <s v="Vida"/>
    <x v="1"/>
    <x v="1"/>
    <s v="No sufrió antes ni durante el año pasado"/>
    <n v="270107"/>
    <s v="Atenciones médicas"/>
    <x v="1"/>
    <x v="1"/>
    <n v="0"/>
    <n v="17081.834516491799"/>
    <n v="25361.884264719461"/>
  </r>
  <r>
    <n v="6"/>
    <n v="6310"/>
    <s v="O'Higgins"/>
    <s v="Santa Cruz"/>
    <x v="1"/>
    <x v="1"/>
    <n v="2"/>
    <s v="Vida"/>
    <x v="1"/>
    <x v="1"/>
    <s v="Si sufrió antes o durante el año pasado"/>
    <n v="270107"/>
    <s v="Atenciones médicas"/>
    <x v="1"/>
    <x v="1"/>
    <n v="0"/>
    <n v="0"/>
    <n v="789.50017386848242"/>
  </r>
  <r>
    <n v="7"/>
    <n v="7101"/>
    <s v="Maule"/>
    <s v="Talca"/>
    <x v="0"/>
    <x v="0"/>
    <n v="1"/>
    <s v="Año"/>
    <x v="0"/>
    <x v="0"/>
    <s v="No sufrió el año pasado"/>
    <n v="270107"/>
    <s v="Atenciones médicas"/>
    <x v="0"/>
    <x v="0"/>
    <n v="30121.571114379392"/>
    <n v="25850.570184868837"/>
    <n v="35939.259913295937"/>
  </r>
  <r>
    <n v="7"/>
    <n v="7101"/>
    <s v="Maule"/>
    <s v="Talca"/>
    <x v="0"/>
    <x v="0"/>
    <n v="1"/>
    <s v="Año"/>
    <x v="0"/>
    <x v="0"/>
    <s v="Si sufrió el año pasado"/>
    <n v="270107"/>
    <s v="Atenciones médicas"/>
    <x v="0"/>
    <x v="0"/>
    <n v="740.31096658705849"/>
    <n v="349.23048796702579"/>
    <n v="753.11350043707864"/>
  </r>
  <r>
    <n v="7"/>
    <n v="7101"/>
    <s v="Maule"/>
    <s v="Talca"/>
    <x v="0"/>
    <x v="0"/>
    <n v="2"/>
    <s v="Vida"/>
    <x v="0"/>
    <x v="0"/>
    <s v="No sufrió antes ni durante el año pasado"/>
    <n v="270107"/>
    <s v="Atenciones médicas"/>
    <x v="0"/>
    <x v="0"/>
    <n v="29605.692208744305"/>
    <n v="24801.346859960675"/>
    <n v="28542.220921322281"/>
  </r>
  <r>
    <n v="7"/>
    <n v="7101"/>
    <s v="Maule"/>
    <s v="Talca"/>
    <x v="0"/>
    <x v="0"/>
    <n v="2"/>
    <s v="Vida"/>
    <x v="0"/>
    <x v="0"/>
    <s v="Si sufrió antes o durante el año pasado"/>
    <n v="270107"/>
    <s v="Atenciones médicas"/>
    <x v="0"/>
    <x v="0"/>
    <n v="1256.1898722221472"/>
    <n v="1398.453812875191"/>
    <n v="8150.1524924107152"/>
  </r>
  <r>
    <n v="7"/>
    <n v="7101"/>
    <s v="Maule"/>
    <s v="Talca"/>
    <x v="1"/>
    <x v="1"/>
    <n v="2"/>
    <s v="Vida"/>
    <x v="1"/>
    <x v="1"/>
    <s v="No sufrió antes ni durante el año pasado"/>
    <n v="270107"/>
    <s v="Atenciones médicas"/>
    <x v="1"/>
    <x v="1"/>
    <n v="19904.740059098942"/>
    <n v="14235.30378497793"/>
    <n v="32340.39076725646"/>
  </r>
  <r>
    <n v="7"/>
    <n v="7101"/>
    <s v="Maule"/>
    <s v="Talca"/>
    <x v="1"/>
    <x v="1"/>
    <n v="2"/>
    <s v="Vida"/>
    <x v="1"/>
    <x v="1"/>
    <s v="Si sufrió antes o durante el año pasado"/>
    <n v="270107"/>
    <s v="Atenciones médicas"/>
    <x v="1"/>
    <x v="1"/>
    <n v="1599.8093002127382"/>
    <n v="511.11366367317947"/>
    <n v="3926.0569724076272"/>
  </r>
  <r>
    <n v="7"/>
    <n v="7102"/>
    <s v="Maule"/>
    <s v="Constitución"/>
    <x v="0"/>
    <x v="0"/>
    <n v="1"/>
    <s v="Año"/>
    <x v="0"/>
    <x v="0"/>
    <s v="No sufrió el año pasado"/>
    <n v="270107"/>
    <s v="Atenciones médicas"/>
    <x v="0"/>
    <x v="0"/>
    <n v="22920.113569050391"/>
    <n v="42070.979641710917"/>
    <n v="19874.719042977806"/>
  </r>
  <r>
    <n v="7"/>
    <n v="7102"/>
    <s v="Maule"/>
    <s v="Constitución"/>
    <x v="0"/>
    <x v="0"/>
    <n v="2"/>
    <s v="Vida"/>
    <x v="0"/>
    <x v="0"/>
    <s v="No sufrió antes ni durante el año pasado"/>
    <n v="270107"/>
    <s v="Atenciones médicas"/>
    <x v="0"/>
    <x v="0"/>
    <n v="24562.371060318237"/>
    <n v="40592.321718389525"/>
    <n v="18108.26727860115"/>
  </r>
  <r>
    <n v="7"/>
    <n v="7102"/>
    <s v="Maule"/>
    <s v="Constitución"/>
    <x v="0"/>
    <x v="0"/>
    <n v="2"/>
    <s v="Vida"/>
    <x v="0"/>
    <x v="0"/>
    <s v="Si sufrió antes o durante el año pasado"/>
    <n v="270107"/>
    <s v="Atenciones médicas"/>
    <x v="0"/>
    <x v="0"/>
    <n v="0"/>
    <n v="1478.6579233213984"/>
    <n v="1766.4517643766549"/>
  </r>
  <r>
    <n v="7"/>
    <n v="7102"/>
    <s v="Maule"/>
    <s v="Constitución"/>
    <x v="1"/>
    <x v="1"/>
    <n v="2"/>
    <s v="Vida"/>
    <x v="1"/>
    <x v="1"/>
    <s v="No sufrió antes ni durante el año pasado"/>
    <n v="270107"/>
    <s v="Atenciones médicas"/>
    <x v="1"/>
    <x v="1"/>
    <n v="21667.994362399655"/>
    <n v="27499.456542041869"/>
    <n v="19105.54041612893"/>
  </r>
  <r>
    <n v="7"/>
    <n v="7102"/>
    <s v="Maule"/>
    <s v="Constitución"/>
    <x v="1"/>
    <x v="1"/>
    <n v="2"/>
    <s v="Vida"/>
    <x v="1"/>
    <x v="1"/>
    <s v="Si sufrió antes o durante el año pasado"/>
    <n v="270107"/>
    <s v="Atenciones médicas"/>
    <x v="1"/>
    <x v="1"/>
    <n v="0"/>
    <n v="0"/>
    <n v="769.17862684887496"/>
  </r>
  <r>
    <n v="7"/>
    <n v="7105"/>
    <s v="Maule"/>
    <s v="Maule"/>
    <x v="0"/>
    <x v="0"/>
    <n v="1"/>
    <s v="Año"/>
    <x v="0"/>
    <x v="0"/>
    <s v="No sufrió el año pasado"/>
    <n v="270107"/>
    <s v="Atenciones médicas"/>
    <x v="0"/>
    <x v="0"/>
    <n v="0"/>
    <n v="37311.803013531549"/>
    <n v="49474.178190702383"/>
  </r>
  <r>
    <n v="7"/>
    <n v="7105"/>
    <s v="Maule"/>
    <s v="Maule"/>
    <x v="0"/>
    <x v="0"/>
    <n v="1"/>
    <s v="Año"/>
    <x v="0"/>
    <x v="0"/>
    <s v="Si sufrió el año pasado"/>
    <n v="270107"/>
    <s v="Atenciones médicas"/>
    <x v="0"/>
    <x v="0"/>
    <n v="0"/>
    <n v="2549.5787792475808"/>
    <n v="1680.4471544715452"/>
  </r>
  <r>
    <n v="7"/>
    <n v="7105"/>
    <s v="Maule"/>
    <s v="Maule"/>
    <x v="0"/>
    <x v="0"/>
    <n v="2"/>
    <s v="Vida"/>
    <x v="0"/>
    <x v="0"/>
    <s v="No sufrió antes ni durante el año pasado"/>
    <n v="270107"/>
    <s v="Atenciones médicas"/>
    <x v="0"/>
    <x v="0"/>
    <n v="0"/>
    <n v="37311.803013531549"/>
    <n v="45250.322177404254"/>
  </r>
  <r>
    <n v="7"/>
    <n v="7105"/>
    <s v="Maule"/>
    <s v="Maule"/>
    <x v="0"/>
    <x v="0"/>
    <n v="2"/>
    <s v="Vida"/>
    <x v="0"/>
    <x v="0"/>
    <s v="Si sufrió antes o durante el año pasado"/>
    <n v="270107"/>
    <s v="Atenciones médicas"/>
    <x v="0"/>
    <x v="0"/>
    <n v="0"/>
    <n v="2549.5787792475808"/>
    <n v="5904.303167769679"/>
  </r>
  <r>
    <n v="7"/>
    <n v="7105"/>
    <s v="Maule"/>
    <s v="Maule"/>
    <x v="1"/>
    <x v="1"/>
    <n v="2"/>
    <s v="Vida"/>
    <x v="1"/>
    <x v="1"/>
    <s v="No sufrió antes ni durante el año pasado"/>
    <n v="270107"/>
    <s v="Atenciones médicas"/>
    <x v="1"/>
    <x v="1"/>
    <n v="0"/>
    <n v="28026.768606316531"/>
    <n v="48828.73476562593"/>
  </r>
  <r>
    <n v="7"/>
    <n v="7105"/>
    <s v="Maule"/>
    <s v="Maule"/>
    <x v="1"/>
    <x v="1"/>
    <n v="2"/>
    <s v="Vida"/>
    <x v="1"/>
    <x v="1"/>
    <s v="Si sufrió antes o durante el año pasado"/>
    <n v="270107"/>
    <s v="Atenciones médicas"/>
    <x v="1"/>
    <x v="1"/>
    <n v="0"/>
    <n v="2257.9065283324421"/>
    <n v="2325.8905795479977"/>
  </r>
  <r>
    <n v="7"/>
    <n v="7109"/>
    <s v="Maule"/>
    <s v="San Clemente"/>
    <x v="0"/>
    <x v="0"/>
    <n v="1"/>
    <s v="Año"/>
    <x v="0"/>
    <x v="0"/>
    <s v="No sufrió el año pasado"/>
    <n v="270107"/>
    <s v="Atenciones médicas"/>
    <x v="0"/>
    <x v="0"/>
    <n v="10095.915914500507"/>
    <n v="46250.954624896112"/>
    <n v="0"/>
  </r>
  <r>
    <n v="7"/>
    <n v="7109"/>
    <s v="Maule"/>
    <s v="San Clemente"/>
    <x v="0"/>
    <x v="0"/>
    <n v="1"/>
    <s v="Año"/>
    <x v="0"/>
    <x v="0"/>
    <s v="Si sufrió el año pasado"/>
    <n v="270107"/>
    <s v="Atenciones médicas"/>
    <x v="0"/>
    <x v="0"/>
    <n v="525.53437183324297"/>
    <n v="0"/>
    <n v="0"/>
  </r>
  <r>
    <n v="7"/>
    <n v="7109"/>
    <s v="Maule"/>
    <s v="San Clemente"/>
    <x v="0"/>
    <x v="0"/>
    <n v="2"/>
    <s v="Vida"/>
    <x v="0"/>
    <x v="0"/>
    <s v="No sufrió antes ni durante el año pasado"/>
    <n v="270107"/>
    <s v="Atenciones médicas"/>
    <x v="0"/>
    <x v="0"/>
    <n v="10095.915914500507"/>
    <n v="42803.311866326869"/>
    <n v="0"/>
  </r>
  <r>
    <n v="7"/>
    <n v="7109"/>
    <s v="Maule"/>
    <s v="San Clemente"/>
    <x v="0"/>
    <x v="0"/>
    <n v="2"/>
    <s v="Vida"/>
    <x v="0"/>
    <x v="0"/>
    <s v="Si sufrió antes o durante el año pasado"/>
    <n v="270107"/>
    <s v="Atenciones médicas"/>
    <x v="0"/>
    <x v="0"/>
    <n v="525.53437183324297"/>
    <n v="3447.6427585692445"/>
    <n v="0"/>
  </r>
  <r>
    <n v="7"/>
    <n v="7109"/>
    <s v="Maule"/>
    <s v="San Clemente"/>
    <x v="1"/>
    <x v="1"/>
    <n v="2"/>
    <s v="Vida"/>
    <x v="1"/>
    <x v="1"/>
    <s v="No sufrió antes ni durante el año pasado"/>
    <n v="270107"/>
    <s v="Atenciones médicas"/>
    <x v="1"/>
    <x v="1"/>
    <n v="7494.1672754695637"/>
    <n v="29253.935719897301"/>
    <n v="0"/>
  </r>
  <r>
    <n v="7"/>
    <n v="7109"/>
    <s v="Maule"/>
    <s v="San Clemente"/>
    <x v="1"/>
    <x v="1"/>
    <n v="2"/>
    <s v="Vida"/>
    <x v="1"/>
    <x v="1"/>
    <s v="Si sufrió antes o durante el año pasado"/>
    <n v="270107"/>
    <s v="Atenciones médicas"/>
    <x v="1"/>
    <x v="1"/>
    <n v="876.67617184738299"/>
    <n v="0"/>
    <n v="0"/>
  </r>
  <r>
    <n v="7"/>
    <n v="7201"/>
    <s v="Maule"/>
    <s v="Cauquenes"/>
    <x v="0"/>
    <x v="0"/>
    <n v="1"/>
    <s v="Año"/>
    <x v="0"/>
    <x v="0"/>
    <s v="No sufrió el año pasado"/>
    <n v="270107"/>
    <s v="Atenciones médicas"/>
    <x v="0"/>
    <x v="0"/>
    <n v="20847.859433830708"/>
    <n v="5596.7169360423559"/>
    <n v="28275.821566023798"/>
  </r>
  <r>
    <n v="7"/>
    <n v="7201"/>
    <s v="Maule"/>
    <s v="Cauquenes"/>
    <x v="0"/>
    <x v="0"/>
    <n v="1"/>
    <s v="Año"/>
    <x v="0"/>
    <x v="0"/>
    <s v="Si sufrió el año pasado"/>
    <n v="270107"/>
    <s v="Atenciones médicas"/>
    <x v="0"/>
    <x v="0"/>
    <n v="2598.4288569702039"/>
    <n v="0"/>
    <n v="7362.7044748059943"/>
  </r>
  <r>
    <n v="7"/>
    <n v="7201"/>
    <s v="Maule"/>
    <s v="Cauquenes"/>
    <x v="0"/>
    <x v="0"/>
    <n v="2"/>
    <s v="Vida"/>
    <x v="0"/>
    <x v="0"/>
    <s v="No sufrió antes ni durante el año pasado"/>
    <n v="270107"/>
    <s v="Atenciones médicas"/>
    <x v="0"/>
    <x v="0"/>
    <n v="19437.084553525776"/>
    <n v="5596.7169360423559"/>
    <n v="25096.678056534027"/>
  </r>
  <r>
    <n v="7"/>
    <n v="7201"/>
    <s v="Maule"/>
    <s v="Cauquenes"/>
    <x v="0"/>
    <x v="0"/>
    <n v="2"/>
    <s v="Vida"/>
    <x v="0"/>
    <x v="0"/>
    <s v="Si sufrió antes o durante el año pasado"/>
    <n v="270107"/>
    <s v="Atenciones médicas"/>
    <x v="0"/>
    <x v="0"/>
    <n v="4613.4895179658815"/>
    <n v="0"/>
    <n v="10541.847984295766"/>
  </r>
  <r>
    <n v="7"/>
    <n v="7201"/>
    <s v="Maule"/>
    <s v="Cauquenes"/>
    <x v="1"/>
    <x v="1"/>
    <n v="2"/>
    <s v="Vida"/>
    <x v="1"/>
    <x v="1"/>
    <s v="No sufrió antes ni durante el año pasado"/>
    <n v="270107"/>
    <s v="Atenciones médicas"/>
    <x v="1"/>
    <x v="1"/>
    <n v="16545.809510528517"/>
    <n v="3748.8638351782429"/>
    <n v="29915.130176675542"/>
  </r>
  <r>
    <n v="7"/>
    <n v="7201"/>
    <s v="Maule"/>
    <s v="Cauquenes"/>
    <x v="1"/>
    <x v="1"/>
    <n v="2"/>
    <s v="Vida"/>
    <x v="1"/>
    <x v="1"/>
    <s v="Si sufrió antes o durante el año pasado"/>
    <n v="270107"/>
    <s v="Atenciones médicas"/>
    <x v="1"/>
    <x v="1"/>
    <n v="0"/>
    <n v="0"/>
    <n v="5723.3958641542513"/>
  </r>
  <r>
    <n v="7"/>
    <n v="7301"/>
    <s v="Maule"/>
    <s v="Curicó"/>
    <x v="0"/>
    <x v="0"/>
    <n v="1"/>
    <s v="Año"/>
    <x v="0"/>
    <x v="0"/>
    <s v="No sufrió el año pasado"/>
    <n v="270107"/>
    <s v="Atenciones médicas"/>
    <x v="0"/>
    <x v="0"/>
    <n v="22163.381521574669"/>
    <n v="19676.186573123057"/>
    <n v="31638.325675389311"/>
  </r>
  <r>
    <n v="7"/>
    <n v="7301"/>
    <s v="Maule"/>
    <s v="Curicó"/>
    <x v="0"/>
    <x v="0"/>
    <n v="1"/>
    <s v="Año"/>
    <x v="0"/>
    <x v="0"/>
    <s v="Si sufrió el año pasado"/>
    <n v="270107"/>
    <s v="Atenciones médicas"/>
    <x v="0"/>
    <x v="0"/>
    <n v="755.14779714171743"/>
    <n v="882.40455935193677"/>
    <n v="1766.0104895937"/>
  </r>
  <r>
    <n v="7"/>
    <n v="7301"/>
    <s v="Maule"/>
    <s v="Curicó"/>
    <x v="0"/>
    <x v="0"/>
    <n v="2"/>
    <s v="Vida"/>
    <x v="0"/>
    <x v="0"/>
    <s v="No sufrió antes ni durante el año pasado"/>
    <n v="270107"/>
    <s v="Atenciones médicas"/>
    <x v="0"/>
    <x v="0"/>
    <n v="20371.796811598189"/>
    <n v="17485.023811653493"/>
    <n v="23182.85613756426"/>
  </r>
  <r>
    <n v="7"/>
    <n v="7301"/>
    <s v="Maule"/>
    <s v="Curicó"/>
    <x v="0"/>
    <x v="0"/>
    <n v="2"/>
    <s v="Vida"/>
    <x v="0"/>
    <x v="0"/>
    <s v="Si sufrió antes o durante el año pasado"/>
    <n v="270107"/>
    <s v="Atenciones médicas"/>
    <x v="0"/>
    <x v="0"/>
    <n v="3679.4542028307728"/>
    <n v="3073.5673208215039"/>
    <n v="10221.480027418724"/>
  </r>
  <r>
    <n v="7"/>
    <n v="7301"/>
    <s v="Maule"/>
    <s v="Curicó"/>
    <x v="1"/>
    <x v="1"/>
    <n v="2"/>
    <s v="Vida"/>
    <x v="1"/>
    <x v="1"/>
    <s v="No sufrió antes ni durante el año pasado"/>
    <n v="270107"/>
    <s v="Atenciones médicas"/>
    <x v="1"/>
    <x v="1"/>
    <n v="17278.304287423831"/>
    <n v="11345.123876894751"/>
    <n v="28953.573844579012"/>
  </r>
  <r>
    <n v="7"/>
    <n v="7301"/>
    <s v="Maule"/>
    <s v="Curicó"/>
    <x v="1"/>
    <x v="1"/>
    <n v="2"/>
    <s v="Vida"/>
    <x v="1"/>
    <x v="1"/>
    <s v="Si sufrió antes o durante el año pasado"/>
    <n v="270107"/>
    <s v="Atenciones médicas"/>
    <x v="1"/>
    <x v="1"/>
    <n v="1859.6718064400766"/>
    <n v="0"/>
    <n v="4450.762320403991"/>
  </r>
  <r>
    <n v="7"/>
    <n v="7304"/>
    <s v="Maule"/>
    <s v="Molina"/>
    <x v="0"/>
    <x v="0"/>
    <n v="1"/>
    <s v="Año"/>
    <x v="0"/>
    <x v="0"/>
    <s v="No sufrió el año pasado"/>
    <n v="270107"/>
    <s v="Atenciones médicas"/>
    <x v="0"/>
    <x v="0"/>
    <n v="19478.630566122174"/>
    <n v="30021.125182200085"/>
    <n v="62147.830222375793"/>
  </r>
  <r>
    <n v="7"/>
    <n v="7304"/>
    <s v="Maule"/>
    <s v="Molina"/>
    <x v="0"/>
    <x v="0"/>
    <n v="1"/>
    <s v="Año"/>
    <x v="0"/>
    <x v="0"/>
    <s v="Si sufrió el año pasado"/>
    <n v="270107"/>
    <s v="Atenciones médicas"/>
    <x v="0"/>
    <x v="0"/>
    <n v="2320.4296263146116"/>
    <n v="6788.9636637821213"/>
    <n v="0"/>
  </r>
  <r>
    <n v="7"/>
    <n v="7304"/>
    <s v="Maule"/>
    <s v="Molina"/>
    <x v="0"/>
    <x v="0"/>
    <n v="2"/>
    <s v="Vida"/>
    <x v="0"/>
    <x v="0"/>
    <s v="No sufrió antes ni durante el año pasado"/>
    <n v="270107"/>
    <s v="Atenciones médicas"/>
    <x v="0"/>
    <x v="0"/>
    <n v="18017.453569031102"/>
    <n v="28670.041265057866"/>
    <n v="55415.387654752194"/>
  </r>
  <r>
    <n v="7"/>
    <n v="7304"/>
    <s v="Maule"/>
    <s v="Molina"/>
    <x v="0"/>
    <x v="0"/>
    <n v="2"/>
    <s v="Vida"/>
    <x v="0"/>
    <x v="0"/>
    <s v="Si sufrió antes o durante el año pasado"/>
    <n v="270107"/>
    <s v="Atenciones médicas"/>
    <x v="0"/>
    <x v="0"/>
    <n v="3781.6066234056834"/>
    <n v="8140.0475809243353"/>
    <n v="6732.4425676236051"/>
  </r>
  <r>
    <n v="7"/>
    <n v="7304"/>
    <s v="Maule"/>
    <s v="Molina"/>
    <x v="1"/>
    <x v="1"/>
    <n v="2"/>
    <s v="Vida"/>
    <x v="1"/>
    <x v="1"/>
    <s v="No sufrió antes ni durante el año pasado"/>
    <n v="270107"/>
    <s v="Atenciones médicas"/>
    <x v="1"/>
    <x v="1"/>
    <n v="18160.66234056836"/>
    <n v="22816.795498285264"/>
    <n v="54551.284856614962"/>
  </r>
  <r>
    <n v="7"/>
    <n v="7304"/>
    <s v="Maule"/>
    <s v="Molina"/>
    <x v="1"/>
    <x v="1"/>
    <n v="2"/>
    <s v="Vida"/>
    <x v="1"/>
    <x v="1"/>
    <s v="Si sufrió antes o durante el año pasado"/>
    <n v="270107"/>
    <s v="Atenciones médicas"/>
    <x v="1"/>
    <x v="1"/>
    <n v="2577.7578876706198"/>
    <n v="1101.4729040053958"/>
    <n v="4588.1676346529257"/>
  </r>
  <r>
    <n v="7"/>
    <n v="7306"/>
    <s v="Maule"/>
    <s v="Romeral"/>
    <x v="0"/>
    <x v="0"/>
    <n v="1"/>
    <s v="Año"/>
    <x v="0"/>
    <x v="0"/>
    <s v="No sufrió el año pasado"/>
    <n v="270107"/>
    <s v="Atenciones médicas"/>
    <x v="0"/>
    <x v="0"/>
    <n v="0"/>
    <n v="29278.559871898535"/>
    <n v="0"/>
  </r>
  <r>
    <n v="7"/>
    <n v="7306"/>
    <s v="Maule"/>
    <s v="Romeral"/>
    <x v="0"/>
    <x v="0"/>
    <n v="1"/>
    <s v="Año"/>
    <x v="0"/>
    <x v="0"/>
    <s v="Si sufrió el año pasado"/>
    <n v="270107"/>
    <s v="Atenciones médicas"/>
    <x v="0"/>
    <x v="0"/>
    <n v="0"/>
    <n v="4159.8566308243744"/>
    <n v="0"/>
  </r>
  <r>
    <n v="7"/>
    <n v="7306"/>
    <s v="Maule"/>
    <s v="Romeral"/>
    <x v="0"/>
    <x v="0"/>
    <n v="2"/>
    <s v="Vida"/>
    <x v="0"/>
    <x v="0"/>
    <s v="No sufrió antes ni durante el año pasado"/>
    <n v="270107"/>
    <s v="Atenciones médicas"/>
    <x v="0"/>
    <x v="0"/>
    <n v="0"/>
    <n v="29278.559871898535"/>
    <n v="0"/>
  </r>
  <r>
    <n v="7"/>
    <n v="7306"/>
    <s v="Maule"/>
    <s v="Romeral"/>
    <x v="0"/>
    <x v="0"/>
    <n v="2"/>
    <s v="Vida"/>
    <x v="0"/>
    <x v="0"/>
    <s v="Si sufrió antes o durante el año pasado"/>
    <n v="270107"/>
    <s v="Atenciones médicas"/>
    <x v="0"/>
    <x v="0"/>
    <n v="0"/>
    <n v="4159.8566308243744"/>
    <n v="0"/>
  </r>
  <r>
    <n v="7"/>
    <n v="7306"/>
    <s v="Maule"/>
    <s v="Romeral"/>
    <x v="1"/>
    <x v="1"/>
    <n v="2"/>
    <s v="Vida"/>
    <x v="1"/>
    <x v="1"/>
    <s v="No sufrió antes ni durante el año pasado"/>
    <n v="270107"/>
    <s v="Atenciones médicas"/>
    <x v="1"/>
    <x v="1"/>
    <n v="0"/>
    <n v="18862.485814901625"/>
    <n v="0"/>
  </r>
  <r>
    <n v="7"/>
    <n v="7306"/>
    <s v="Maule"/>
    <s v="Romeral"/>
    <x v="1"/>
    <x v="1"/>
    <n v="2"/>
    <s v="Vida"/>
    <x v="1"/>
    <x v="1"/>
    <s v="Si sufrió antes o durante el año pasado"/>
    <n v="270107"/>
    <s v="Atenciones médicas"/>
    <x v="1"/>
    <x v="1"/>
    <n v="0"/>
    <n v="2408.863430810974"/>
    <n v="0"/>
  </r>
  <r>
    <n v="7"/>
    <n v="7308"/>
    <s v="Maule"/>
    <s v="Teno"/>
    <x v="0"/>
    <x v="0"/>
    <n v="1"/>
    <s v="Año"/>
    <x v="0"/>
    <x v="0"/>
    <s v="No sufrió el año pasado"/>
    <n v="270107"/>
    <s v="Atenciones médicas"/>
    <x v="0"/>
    <x v="0"/>
    <n v="0"/>
    <n v="8334.7901844028784"/>
    <n v="0"/>
  </r>
  <r>
    <n v="7"/>
    <n v="7308"/>
    <s v="Maule"/>
    <s v="Teno"/>
    <x v="0"/>
    <x v="0"/>
    <n v="2"/>
    <s v="Vida"/>
    <x v="0"/>
    <x v="0"/>
    <s v="No sufrió antes ni durante el año pasado"/>
    <n v="270107"/>
    <s v="Atenciones médicas"/>
    <x v="0"/>
    <x v="0"/>
    <n v="0"/>
    <n v="8334.7901844028784"/>
    <n v="0"/>
  </r>
  <r>
    <n v="7"/>
    <n v="7308"/>
    <s v="Maule"/>
    <s v="Teno"/>
    <x v="1"/>
    <x v="1"/>
    <n v="2"/>
    <s v="Vida"/>
    <x v="1"/>
    <x v="1"/>
    <s v="No sufrió antes ni durante el año pasado"/>
    <n v="270107"/>
    <s v="Atenciones médicas"/>
    <x v="1"/>
    <x v="1"/>
    <n v="0"/>
    <n v="7084.1660618917376"/>
    <n v="0"/>
  </r>
  <r>
    <n v="7"/>
    <n v="7309"/>
    <s v="Maule"/>
    <s v="Vichuquén"/>
    <x v="0"/>
    <x v="0"/>
    <n v="1"/>
    <s v="Año"/>
    <x v="0"/>
    <x v="0"/>
    <s v="No sufrió el año pasado"/>
    <n v="270107"/>
    <s v="Atenciones médicas"/>
    <x v="0"/>
    <x v="0"/>
    <n v="0"/>
    <n v="122889.09639238776"/>
    <n v="0"/>
  </r>
  <r>
    <n v="7"/>
    <n v="7309"/>
    <s v="Maule"/>
    <s v="Vichuquén"/>
    <x v="0"/>
    <x v="0"/>
    <n v="2"/>
    <s v="Vida"/>
    <x v="0"/>
    <x v="0"/>
    <s v="No sufrió antes ni durante el año pasado"/>
    <n v="270107"/>
    <s v="Atenciones médicas"/>
    <x v="0"/>
    <x v="0"/>
    <n v="0"/>
    <n v="122889.09639238776"/>
    <n v="0"/>
  </r>
  <r>
    <n v="7"/>
    <n v="7309"/>
    <s v="Maule"/>
    <s v="Vichuquén"/>
    <x v="1"/>
    <x v="1"/>
    <n v="2"/>
    <s v="Vida"/>
    <x v="1"/>
    <x v="1"/>
    <s v="No sufrió antes ni durante el año pasado"/>
    <n v="270107"/>
    <s v="Atenciones médicas"/>
    <x v="1"/>
    <x v="1"/>
    <n v="0"/>
    <n v="87874.183180049949"/>
    <n v="0"/>
  </r>
  <r>
    <n v="7"/>
    <n v="7401"/>
    <s v="Maule"/>
    <s v="Linares"/>
    <x v="0"/>
    <x v="0"/>
    <n v="1"/>
    <s v="Año"/>
    <x v="0"/>
    <x v="0"/>
    <s v="No sufrió el año pasado"/>
    <n v="270107"/>
    <s v="Atenciones médicas"/>
    <x v="0"/>
    <x v="0"/>
    <n v="22978.846092240008"/>
    <n v="19062.875127778607"/>
    <n v="31624.257663504159"/>
  </r>
  <r>
    <n v="7"/>
    <n v="7401"/>
    <s v="Maule"/>
    <s v="Linares"/>
    <x v="0"/>
    <x v="0"/>
    <n v="1"/>
    <s v="Año"/>
    <x v="0"/>
    <x v="0"/>
    <s v="Si sufrió el año pasado"/>
    <n v="270107"/>
    <s v="Atenciones médicas"/>
    <x v="0"/>
    <x v="0"/>
    <n v="2323.6195500122803"/>
    <n v="0"/>
    <n v="715.95777309469395"/>
  </r>
  <r>
    <n v="7"/>
    <n v="7401"/>
    <s v="Maule"/>
    <s v="Linares"/>
    <x v="0"/>
    <x v="0"/>
    <n v="2"/>
    <s v="Vida"/>
    <x v="0"/>
    <x v="0"/>
    <s v="No sufrió antes ni durante el año pasado"/>
    <n v="270107"/>
    <s v="Atenciones médicas"/>
    <x v="0"/>
    <x v="0"/>
    <n v="20955.289544779866"/>
    <n v="19062.875127778607"/>
    <n v="31624.257663504159"/>
  </r>
  <r>
    <n v="7"/>
    <n v="7401"/>
    <s v="Maule"/>
    <s v="Linares"/>
    <x v="0"/>
    <x v="0"/>
    <n v="2"/>
    <s v="Vida"/>
    <x v="0"/>
    <x v="0"/>
    <s v="Si sufrió antes o durante el año pasado"/>
    <n v="270107"/>
    <s v="Atenciones médicas"/>
    <x v="0"/>
    <x v="0"/>
    <n v="4347.176097472423"/>
    <n v="0"/>
    <n v="715.95777309469395"/>
  </r>
  <r>
    <n v="7"/>
    <n v="7401"/>
    <s v="Maule"/>
    <s v="Linares"/>
    <x v="1"/>
    <x v="1"/>
    <n v="2"/>
    <s v="Vida"/>
    <x v="1"/>
    <x v="1"/>
    <s v="No sufrió antes ni durante el año pasado"/>
    <n v="270107"/>
    <s v="Atenciones médicas"/>
    <x v="1"/>
    <x v="1"/>
    <n v="16680.726558245326"/>
    <n v="9580.0905659490236"/>
    <n v="27519.321054917084"/>
  </r>
  <r>
    <n v="7"/>
    <n v="7401"/>
    <s v="Maule"/>
    <s v="Linares"/>
    <x v="1"/>
    <x v="1"/>
    <n v="2"/>
    <s v="Vida"/>
    <x v="1"/>
    <x v="1"/>
    <s v="Si sufrió antes o durante el año pasado"/>
    <n v="270107"/>
    <s v="Atenciones médicas"/>
    <x v="1"/>
    <x v="1"/>
    <n v="1329.4606340833129"/>
    <n v="536.17021183253098"/>
    <n v="715.95777309469395"/>
  </r>
  <r>
    <n v="7"/>
    <n v="7402"/>
    <s v="Maule"/>
    <s v="Colbún"/>
    <x v="0"/>
    <x v="0"/>
    <n v="1"/>
    <s v="Año"/>
    <x v="0"/>
    <x v="0"/>
    <s v="No sufrió el año pasado"/>
    <n v="270107"/>
    <s v="Atenciones médicas"/>
    <x v="0"/>
    <x v="0"/>
    <n v="0"/>
    <n v="52086.361589846383"/>
    <n v="0"/>
  </r>
  <r>
    <n v="7"/>
    <n v="7402"/>
    <s v="Maule"/>
    <s v="Colbún"/>
    <x v="0"/>
    <x v="0"/>
    <n v="1"/>
    <s v="Año"/>
    <x v="0"/>
    <x v="0"/>
    <s v="Si sufrió el año pasado"/>
    <n v="270107"/>
    <s v="Atenciones médicas"/>
    <x v="0"/>
    <x v="0"/>
    <n v="0"/>
    <n v="2421.9310448695865"/>
    <n v="0"/>
  </r>
  <r>
    <n v="7"/>
    <n v="7402"/>
    <s v="Maule"/>
    <s v="Colbún"/>
    <x v="0"/>
    <x v="0"/>
    <n v="2"/>
    <s v="Vida"/>
    <x v="0"/>
    <x v="0"/>
    <s v="No sufrió antes ni durante el año pasado"/>
    <n v="270107"/>
    <s v="Atenciones médicas"/>
    <x v="0"/>
    <x v="0"/>
    <n v="0"/>
    <n v="44988.226837419781"/>
    <n v="0"/>
  </r>
  <r>
    <n v="7"/>
    <n v="7402"/>
    <s v="Maule"/>
    <s v="Colbún"/>
    <x v="0"/>
    <x v="0"/>
    <n v="2"/>
    <s v="Vida"/>
    <x v="0"/>
    <x v="0"/>
    <s v="Si sufrió antes o durante el año pasado"/>
    <n v="270107"/>
    <s v="Atenciones médicas"/>
    <x v="0"/>
    <x v="0"/>
    <n v="0"/>
    <n v="9520.0657972961762"/>
    <n v="0"/>
  </r>
  <r>
    <n v="7"/>
    <n v="7402"/>
    <s v="Maule"/>
    <s v="Colbún"/>
    <x v="1"/>
    <x v="1"/>
    <n v="2"/>
    <s v="Vida"/>
    <x v="1"/>
    <x v="1"/>
    <s v="No sufrió antes ni durante el año pasado"/>
    <n v="270107"/>
    <s v="Atenciones médicas"/>
    <x v="1"/>
    <x v="1"/>
    <n v="0"/>
    <n v="41052.446042177966"/>
    <n v="0"/>
  </r>
  <r>
    <n v="7"/>
    <n v="7403"/>
    <s v="Maule"/>
    <s v="Longaví"/>
    <x v="0"/>
    <x v="0"/>
    <n v="1"/>
    <s v="Año"/>
    <x v="0"/>
    <x v="0"/>
    <s v="No sufrió el año pasado"/>
    <n v="270107"/>
    <s v="Atenciones médicas"/>
    <x v="0"/>
    <x v="0"/>
    <n v="0"/>
    <n v="5528.4402741037484"/>
    <n v="0"/>
  </r>
  <r>
    <n v="7"/>
    <n v="7403"/>
    <s v="Maule"/>
    <s v="Longaví"/>
    <x v="0"/>
    <x v="0"/>
    <n v="2"/>
    <s v="Vida"/>
    <x v="0"/>
    <x v="0"/>
    <s v="No sufrió antes ni durante el año pasado"/>
    <n v="270107"/>
    <s v="Atenciones médicas"/>
    <x v="0"/>
    <x v="0"/>
    <n v="0"/>
    <n v="5528.4402741037484"/>
    <n v="0"/>
  </r>
  <r>
    <n v="7"/>
    <n v="7403"/>
    <s v="Maule"/>
    <s v="Longaví"/>
    <x v="1"/>
    <x v="1"/>
    <n v="2"/>
    <s v="Vida"/>
    <x v="1"/>
    <x v="1"/>
    <s v="No sufrió antes ni durante el año pasado"/>
    <n v="270107"/>
    <s v="Atenciones médicas"/>
    <x v="1"/>
    <x v="1"/>
    <n v="0"/>
    <n v="3189.2983634678585"/>
    <n v="0"/>
  </r>
  <r>
    <n v="7"/>
    <n v="7404"/>
    <s v="Maule"/>
    <s v="Parral"/>
    <x v="0"/>
    <x v="0"/>
    <n v="1"/>
    <s v="Año"/>
    <x v="0"/>
    <x v="0"/>
    <s v="No sufrió el año pasado"/>
    <n v="270107"/>
    <s v="Atenciones médicas"/>
    <x v="0"/>
    <x v="0"/>
    <n v="20993.125254509305"/>
    <n v="32947.992509471595"/>
    <n v="14821.348538098749"/>
  </r>
  <r>
    <n v="7"/>
    <n v="7404"/>
    <s v="Maule"/>
    <s v="Parral"/>
    <x v="0"/>
    <x v="0"/>
    <n v="2"/>
    <s v="Vida"/>
    <x v="0"/>
    <x v="0"/>
    <s v="No sufrió antes ni durante el año pasado"/>
    <n v="270107"/>
    <s v="Atenciones médicas"/>
    <x v="0"/>
    <x v="0"/>
    <n v="20993.125254509305"/>
    <n v="32947.992509471595"/>
    <n v="13951.947372855682"/>
  </r>
  <r>
    <n v="7"/>
    <n v="7404"/>
    <s v="Maule"/>
    <s v="Parral"/>
    <x v="0"/>
    <x v="0"/>
    <n v="2"/>
    <s v="Vida"/>
    <x v="0"/>
    <x v="0"/>
    <s v="Si sufrió antes o durante el año pasado"/>
    <n v="270107"/>
    <s v="Atenciones médicas"/>
    <x v="0"/>
    <x v="0"/>
    <n v="0"/>
    <n v="0"/>
    <n v="869.40116524306654"/>
  </r>
  <r>
    <n v="7"/>
    <n v="7404"/>
    <s v="Maule"/>
    <s v="Parral"/>
    <x v="1"/>
    <x v="1"/>
    <n v="2"/>
    <s v="Vida"/>
    <x v="1"/>
    <x v="1"/>
    <s v="No sufrió antes ni durante el año pasado"/>
    <n v="270107"/>
    <s v="Atenciones médicas"/>
    <x v="1"/>
    <x v="1"/>
    <n v="11694.253479291925"/>
    <n v="21935.412843551367"/>
    <n v="13951.947372855682"/>
  </r>
  <r>
    <n v="7"/>
    <n v="7404"/>
    <s v="Maule"/>
    <s v="Parral"/>
    <x v="1"/>
    <x v="1"/>
    <n v="2"/>
    <s v="Vida"/>
    <x v="1"/>
    <x v="1"/>
    <s v="Si sufrió antes o durante el año pasado"/>
    <n v="270107"/>
    <s v="Atenciones médicas"/>
    <x v="1"/>
    <x v="1"/>
    <n v="694.66069418161783"/>
    <n v="0"/>
    <n v="869.40116524306654"/>
  </r>
  <r>
    <n v="7"/>
    <n v="7405"/>
    <s v="Maule"/>
    <s v="Retiro"/>
    <x v="0"/>
    <x v="0"/>
    <n v="1"/>
    <s v="Año"/>
    <x v="0"/>
    <x v="0"/>
    <s v="No sufrió el año pasado"/>
    <n v="270107"/>
    <s v="Atenciones médicas"/>
    <x v="0"/>
    <x v="0"/>
    <n v="0"/>
    <n v="10669.214296794129"/>
    <n v="0"/>
  </r>
  <r>
    <n v="7"/>
    <n v="7405"/>
    <s v="Maule"/>
    <s v="Retiro"/>
    <x v="0"/>
    <x v="0"/>
    <n v="2"/>
    <s v="Vida"/>
    <x v="0"/>
    <x v="0"/>
    <s v="No sufrió antes ni durante el año pasado"/>
    <n v="270107"/>
    <s v="Atenciones médicas"/>
    <x v="0"/>
    <x v="0"/>
    <n v="0"/>
    <n v="10669.214296794129"/>
    <n v="0"/>
  </r>
  <r>
    <n v="7"/>
    <n v="7405"/>
    <s v="Maule"/>
    <s v="Retiro"/>
    <x v="1"/>
    <x v="1"/>
    <n v="2"/>
    <s v="Vida"/>
    <x v="1"/>
    <x v="1"/>
    <s v="No sufrió antes ni durante el año pasado"/>
    <n v="270107"/>
    <s v="Atenciones médicas"/>
    <x v="1"/>
    <x v="1"/>
    <n v="0"/>
    <n v="3131.2052145385492"/>
    <n v="0"/>
  </r>
  <r>
    <n v="7"/>
    <n v="7406"/>
    <s v="Maule"/>
    <s v="San Javier"/>
    <x v="0"/>
    <x v="0"/>
    <n v="1"/>
    <s v="Año"/>
    <x v="0"/>
    <x v="0"/>
    <s v="No sufrió el año pasado"/>
    <n v="270107"/>
    <s v="Atenciones médicas"/>
    <x v="0"/>
    <x v="0"/>
    <n v="16743.221548341062"/>
    <n v="32429.644924889057"/>
    <n v="10695.611158330292"/>
  </r>
  <r>
    <n v="7"/>
    <n v="7406"/>
    <s v="Maule"/>
    <s v="San Javier"/>
    <x v="0"/>
    <x v="0"/>
    <n v="2"/>
    <s v="Vida"/>
    <x v="0"/>
    <x v="0"/>
    <s v="No sufrió antes ni durante el año pasado"/>
    <n v="270107"/>
    <s v="Atenciones médicas"/>
    <x v="0"/>
    <x v="0"/>
    <n v="14063.057438458794"/>
    <n v="32429.644924889057"/>
    <n v="10695.611158330292"/>
  </r>
  <r>
    <n v="7"/>
    <n v="7406"/>
    <s v="Maule"/>
    <s v="San Javier"/>
    <x v="0"/>
    <x v="0"/>
    <n v="2"/>
    <s v="Vida"/>
    <x v="0"/>
    <x v="0"/>
    <s v="Si sufrió antes o durante el año pasado"/>
    <n v="270107"/>
    <s v="Atenciones médicas"/>
    <x v="0"/>
    <x v="0"/>
    <n v="2680.1641098822688"/>
    <n v="0"/>
    <n v="0"/>
  </r>
  <r>
    <n v="7"/>
    <n v="7406"/>
    <s v="Maule"/>
    <s v="San Javier"/>
    <x v="1"/>
    <x v="1"/>
    <n v="2"/>
    <s v="Vida"/>
    <x v="1"/>
    <x v="1"/>
    <s v="No sufrió antes ni durante el año pasado"/>
    <n v="270107"/>
    <s v="Atenciones médicas"/>
    <x v="1"/>
    <x v="1"/>
    <n v="8085.0874063503388"/>
    <n v="15107.274634317542"/>
    <n v="9912.4802710967251"/>
  </r>
  <r>
    <n v="7"/>
    <n v="7406"/>
    <s v="Maule"/>
    <s v="San Javier"/>
    <x v="1"/>
    <x v="1"/>
    <n v="2"/>
    <s v="Vida"/>
    <x v="1"/>
    <x v="1"/>
    <s v="Si sufrió antes o durante el año pasado"/>
    <n v="270107"/>
    <s v="Atenciones médicas"/>
    <x v="1"/>
    <x v="1"/>
    <n v="2080.3603282197646"/>
    <n v="0"/>
    <n v="783.13088723356771"/>
  </r>
  <r>
    <n v="8"/>
    <n v="8101"/>
    <s v="Biobío"/>
    <s v="Concepción"/>
    <x v="0"/>
    <x v="0"/>
    <n v="1"/>
    <s v="Año"/>
    <x v="0"/>
    <x v="0"/>
    <s v="No sufrió el año pasado"/>
    <n v="270107"/>
    <s v="Atenciones médicas"/>
    <x v="0"/>
    <x v="0"/>
    <n v="31032.91900249635"/>
    <n v="37283.048460856902"/>
    <n v="27127.969280607438"/>
  </r>
  <r>
    <n v="8"/>
    <n v="8101"/>
    <s v="Biobío"/>
    <s v="Concepción"/>
    <x v="0"/>
    <x v="0"/>
    <n v="1"/>
    <s v="Año"/>
    <x v="0"/>
    <x v="0"/>
    <s v="Si sufrió el año pasado"/>
    <n v="270107"/>
    <s v="Atenciones médicas"/>
    <x v="0"/>
    <x v="0"/>
    <n v="2162.4960049754254"/>
    <n v="0"/>
    <n v="1013.019399593479"/>
  </r>
  <r>
    <n v="8"/>
    <n v="8101"/>
    <s v="Biobío"/>
    <s v="Concepción"/>
    <x v="0"/>
    <x v="0"/>
    <n v="2"/>
    <s v="Vida"/>
    <x v="0"/>
    <x v="0"/>
    <s v="No sufrió antes ni durante el año pasado"/>
    <n v="270107"/>
    <s v="Atenciones médicas"/>
    <x v="0"/>
    <x v="0"/>
    <n v="28507.631576674241"/>
    <n v="32744.14566875227"/>
    <n v="23462.807662561219"/>
  </r>
  <r>
    <n v="8"/>
    <n v="8101"/>
    <s v="Biobío"/>
    <s v="Concepción"/>
    <x v="0"/>
    <x v="0"/>
    <n v="2"/>
    <s v="Vida"/>
    <x v="0"/>
    <x v="0"/>
    <s v="Si sufrió antes o durante el año pasado"/>
    <n v="270107"/>
    <s v="Atenciones médicas"/>
    <x v="0"/>
    <x v="0"/>
    <n v="4687.7834307975363"/>
    <n v="4538.9027921046245"/>
    <n v="4678.1810176397003"/>
  </r>
  <r>
    <n v="8"/>
    <n v="8101"/>
    <s v="Biobío"/>
    <s v="Concepción"/>
    <x v="1"/>
    <x v="1"/>
    <n v="2"/>
    <s v="Vida"/>
    <x v="1"/>
    <x v="1"/>
    <s v="No sufrió antes ni durante el año pasado"/>
    <n v="270107"/>
    <s v="Atenciones médicas"/>
    <x v="1"/>
    <x v="1"/>
    <n v="23525.727958261712"/>
    <n v="21239.777103586632"/>
    <n v="24134.667710278511"/>
  </r>
  <r>
    <n v="8"/>
    <n v="8101"/>
    <s v="Biobío"/>
    <s v="Concepción"/>
    <x v="1"/>
    <x v="1"/>
    <n v="2"/>
    <s v="Vida"/>
    <x v="1"/>
    <x v="1"/>
    <s v="Si sufrió antes o durante el año pasado"/>
    <n v="270107"/>
    <s v="Atenciones médicas"/>
    <x v="1"/>
    <x v="1"/>
    <n v="4419.5769161001654"/>
    <n v="2476.827455407667"/>
    <n v="3633.7615849329563"/>
  </r>
  <r>
    <n v="8"/>
    <n v="8102"/>
    <s v="Biobío"/>
    <s v="Coronel"/>
    <x v="0"/>
    <x v="0"/>
    <n v="1"/>
    <s v="Año"/>
    <x v="0"/>
    <x v="0"/>
    <s v="No sufrió el año pasado"/>
    <n v="270107"/>
    <s v="Atenciones médicas"/>
    <x v="0"/>
    <x v="0"/>
    <n v="27080.555101478953"/>
    <n v="13882.664436749432"/>
    <n v="43872.801220458539"/>
  </r>
  <r>
    <n v="8"/>
    <n v="8102"/>
    <s v="Biobío"/>
    <s v="Coronel"/>
    <x v="0"/>
    <x v="0"/>
    <n v="1"/>
    <s v="Año"/>
    <x v="0"/>
    <x v="0"/>
    <s v="Si sufrió el año pasado"/>
    <n v="270107"/>
    <s v="Atenciones médicas"/>
    <x v="0"/>
    <x v="0"/>
    <n v="0"/>
    <n v="4013.6055703327884"/>
    <n v="3503.4993116690957"/>
  </r>
  <r>
    <n v="8"/>
    <n v="8102"/>
    <s v="Biobío"/>
    <s v="Coronel"/>
    <x v="0"/>
    <x v="0"/>
    <n v="2"/>
    <s v="Vida"/>
    <x v="0"/>
    <x v="0"/>
    <s v="No sufrió antes ni durante el año pasado"/>
    <n v="270107"/>
    <s v="Atenciones médicas"/>
    <x v="0"/>
    <x v="0"/>
    <n v="14662.18134576834"/>
    <n v="8610.4886313625975"/>
    <n v="39256.125893242905"/>
  </r>
  <r>
    <n v="8"/>
    <n v="8102"/>
    <s v="Biobío"/>
    <s v="Coronel"/>
    <x v="0"/>
    <x v="0"/>
    <n v="2"/>
    <s v="Vida"/>
    <x v="0"/>
    <x v="0"/>
    <s v="Si sufrió antes o durante el año pasado"/>
    <n v="270107"/>
    <s v="Atenciones médicas"/>
    <x v="0"/>
    <x v="0"/>
    <n v="12418.373755710611"/>
    <n v="9285.7813757196254"/>
    <n v="8120.1746388847314"/>
  </r>
  <r>
    <n v="8"/>
    <n v="8102"/>
    <s v="Biobío"/>
    <s v="Coronel"/>
    <x v="1"/>
    <x v="1"/>
    <n v="2"/>
    <s v="Vida"/>
    <x v="1"/>
    <x v="1"/>
    <s v="No sufrió antes ni durante el año pasado"/>
    <n v="270107"/>
    <s v="Atenciones médicas"/>
    <x v="1"/>
    <x v="1"/>
    <n v="16268.465383589575"/>
    <n v="9307.1071180642939"/>
    <n v="39088.362063163964"/>
  </r>
  <r>
    <n v="8"/>
    <n v="8102"/>
    <s v="Biobío"/>
    <s v="Coronel"/>
    <x v="1"/>
    <x v="1"/>
    <n v="2"/>
    <s v="Vida"/>
    <x v="1"/>
    <x v="1"/>
    <s v="Si sufrió antes o durante el año pasado"/>
    <n v="270107"/>
    <s v="Atenciones médicas"/>
    <x v="1"/>
    <x v="1"/>
    <n v="5378.0832996360696"/>
    <n v="1315.7517333163858"/>
    <n v="8287.9384689636718"/>
  </r>
  <r>
    <n v="8"/>
    <n v="8103"/>
    <s v="Biobío"/>
    <s v="Chiguayante"/>
    <x v="0"/>
    <x v="0"/>
    <n v="1"/>
    <s v="Año"/>
    <x v="0"/>
    <x v="0"/>
    <s v="No sufrió el año pasado"/>
    <n v="270107"/>
    <s v="Atenciones médicas"/>
    <x v="0"/>
    <x v="0"/>
    <n v="29007.919399124101"/>
    <n v="64935.235406474356"/>
    <n v="29769.43335912898"/>
  </r>
  <r>
    <n v="8"/>
    <n v="8103"/>
    <s v="Biobío"/>
    <s v="Chiguayante"/>
    <x v="0"/>
    <x v="0"/>
    <n v="1"/>
    <s v="Año"/>
    <x v="0"/>
    <x v="0"/>
    <s v="Si sufrió el año pasado"/>
    <n v="270107"/>
    <s v="Atenciones médicas"/>
    <x v="0"/>
    <x v="0"/>
    <n v="3685.1301368308787"/>
    <n v="0"/>
    <n v="0"/>
  </r>
  <r>
    <n v="8"/>
    <n v="8103"/>
    <s v="Biobío"/>
    <s v="Chiguayante"/>
    <x v="0"/>
    <x v="0"/>
    <n v="2"/>
    <s v="Vida"/>
    <x v="0"/>
    <x v="0"/>
    <s v="No sufrió antes ni durante el año pasado"/>
    <n v="270107"/>
    <s v="Atenciones médicas"/>
    <x v="0"/>
    <x v="0"/>
    <n v="22452.2907259071"/>
    <n v="64935.235406474356"/>
    <n v="25584.62247790796"/>
  </r>
  <r>
    <n v="8"/>
    <n v="8103"/>
    <s v="Biobío"/>
    <s v="Chiguayante"/>
    <x v="0"/>
    <x v="0"/>
    <n v="2"/>
    <s v="Vida"/>
    <x v="0"/>
    <x v="0"/>
    <s v="Si sufrió antes o durante el año pasado"/>
    <n v="270107"/>
    <s v="Atenciones médicas"/>
    <x v="0"/>
    <x v="0"/>
    <n v="10240.758810047879"/>
    <n v="0"/>
    <n v="4184.8108812210203"/>
  </r>
  <r>
    <n v="8"/>
    <n v="8103"/>
    <s v="Biobío"/>
    <s v="Chiguayante"/>
    <x v="1"/>
    <x v="1"/>
    <n v="2"/>
    <s v="Vida"/>
    <x v="1"/>
    <x v="1"/>
    <s v="No sufrió antes ni durante el año pasado"/>
    <n v="270107"/>
    <s v="Atenciones médicas"/>
    <x v="1"/>
    <x v="1"/>
    <n v="23266.922326351858"/>
    <n v="22232.403519169868"/>
    <n v="27725.937437758981"/>
  </r>
  <r>
    <n v="8"/>
    <n v="8103"/>
    <s v="Biobío"/>
    <s v="Chiguayante"/>
    <x v="1"/>
    <x v="1"/>
    <n v="2"/>
    <s v="Vida"/>
    <x v="1"/>
    <x v="1"/>
    <s v="Si sufrió antes o durante el año pasado"/>
    <n v="270107"/>
    <s v="Atenciones médicas"/>
    <x v="1"/>
    <x v="1"/>
    <n v="1001.8380267308085"/>
    <n v="0"/>
    <n v="2043.4959213700038"/>
  </r>
  <r>
    <n v="8"/>
    <n v="8105"/>
    <s v="Biobío"/>
    <s v="Hualqui"/>
    <x v="0"/>
    <x v="0"/>
    <n v="1"/>
    <s v="Año"/>
    <x v="0"/>
    <x v="0"/>
    <s v="No sufrió el año pasado"/>
    <n v="270107"/>
    <s v="Atenciones médicas"/>
    <x v="0"/>
    <x v="0"/>
    <n v="0"/>
    <n v="20878.926250894692"/>
    <n v="17776.429421500223"/>
  </r>
  <r>
    <n v="8"/>
    <n v="8105"/>
    <s v="Biobío"/>
    <s v="Hualqui"/>
    <x v="0"/>
    <x v="0"/>
    <n v="1"/>
    <s v="Año"/>
    <x v="0"/>
    <x v="0"/>
    <s v="Si sufrió el año pasado"/>
    <n v="270107"/>
    <s v="Atenciones médicas"/>
    <x v="0"/>
    <x v="0"/>
    <n v="0"/>
    <n v="0"/>
    <n v="5819.9460248502537"/>
  </r>
  <r>
    <n v="8"/>
    <n v="8105"/>
    <s v="Biobío"/>
    <s v="Hualqui"/>
    <x v="0"/>
    <x v="0"/>
    <n v="2"/>
    <s v="Vida"/>
    <x v="0"/>
    <x v="0"/>
    <s v="No sufrió antes ni durante el año pasado"/>
    <n v="270107"/>
    <s v="Atenciones médicas"/>
    <x v="0"/>
    <x v="0"/>
    <n v="0"/>
    <n v="20878.926250894692"/>
    <n v="17776.429421500223"/>
  </r>
  <r>
    <n v="8"/>
    <n v="8105"/>
    <s v="Biobío"/>
    <s v="Hualqui"/>
    <x v="0"/>
    <x v="0"/>
    <n v="2"/>
    <s v="Vida"/>
    <x v="0"/>
    <x v="0"/>
    <s v="Si sufrió antes o durante el año pasado"/>
    <n v="270107"/>
    <s v="Atenciones médicas"/>
    <x v="0"/>
    <x v="0"/>
    <n v="0"/>
    <n v="0"/>
    <n v="5819.9460248502537"/>
  </r>
  <r>
    <n v="8"/>
    <n v="8105"/>
    <s v="Biobío"/>
    <s v="Hualqui"/>
    <x v="1"/>
    <x v="1"/>
    <n v="2"/>
    <s v="Vida"/>
    <x v="1"/>
    <x v="1"/>
    <s v="No sufrió antes ni durante el año pasado"/>
    <n v="270107"/>
    <s v="Atenciones médicas"/>
    <x v="1"/>
    <x v="1"/>
    <n v="0"/>
    <n v="10703.52411623861"/>
    <n v="17776.429421500223"/>
  </r>
  <r>
    <n v="8"/>
    <n v="8105"/>
    <s v="Biobío"/>
    <s v="Hualqui"/>
    <x v="1"/>
    <x v="1"/>
    <n v="2"/>
    <s v="Vida"/>
    <x v="1"/>
    <x v="1"/>
    <s v="Si sufrió antes o durante el año pasado"/>
    <n v="270107"/>
    <s v="Atenciones médicas"/>
    <x v="1"/>
    <x v="1"/>
    <n v="0"/>
    <n v="0"/>
    <n v="5819.9460248502537"/>
  </r>
  <r>
    <n v="8"/>
    <n v="8106"/>
    <s v="Biobío"/>
    <s v="Lota"/>
    <x v="0"/>
    <x v="0"/>
    <n v="1"/>
    <s v="Año"/>
    <x v="0"/>
    <x v="0"/>
    <s v="No sufrió el año pasado"/>
    <n v="270107"/>
    <s v="Atenciones médicas"/>
    <x v="0"/>
    <x v="0"/>
    <n v="31449.520828420129"/>
    <n v="9397.241531379419"/>
    <n v="39448.96709413315"/>
  </r>
  <r>
    <n v="8"/>
    <n v="8106"/>
    <s v="Biobío"/>
    <s v="Lota"/>
    <x v="0"/>
    <x v="0"/>
    <n v="1"/>
    <s v="Año"/>
    <x v="0"/>
    <x v="0"/>
    <s v="Si sufrió el año pasado"/>
    <n v="270107"/>
    <s v="Atenciones médicas"/>
    <x v="0"/>
    <x v="0"/>
    <n v="4682.3746328495163"/>
    <n v="8554.5095148753699"/>
    <n v="0"/>
  </r>
  <r>
    <n v="8"/>
    <n v="8106"/>
    <s v="Biobío"/>
    <s v="Lota"/>
    <x v="0"/>
    <x v="0"/>
    <n v="2"/>
    <s v="Vida"/>
    <x v="0"/>
    <x v="0"/>
    <s v="No sufrió antes ni durante el año pasado"/>
    <n v="270107"/>
    <s v="Atenciones médicas"/>
    <x v="0"/>
    <x v="0"/>
    <n v="14563.814505928007"/>
    <n v="6951.2022479777434"/>
    <n v="33715.60381843886"/>
  </r>
  <r>
    <n v="8"/>
    <n v="8106"/>
    <s v="Biobío"/>
    <s v="Lota"/>
    <x v="0"/>
    <x v="0"/>
    <n v="2"/>
    <s v="Vida"/>
    <x v="0"/>
    <x v="0"/>
    <s v="Si sufrió antes o durante el año pasado"/>
    <n v="270107"/>
    <s v="Atenciones médicas"/>
    <x v="0"/>
    <x v="0"/>
    <n v="21568.080955341637"/>
    <n v="11000.548798277046"/>
    <n v="5733.3632756942861"/>
  </r>
  <r>
    <n v="8"/>
    <n v="8106"/>
    <s v="Biobío"/>
    <s v="Lota"/>
    <x v="1"/>
    <x v="1"/>
    <n v="2"/>
    <s v="Vida"/>
    <x v="1"/>
    <x v="1"/>
    <s v="No sufrió antes ni durante el año pasado"/>
    <n v="270107"/>
    <s v="Atenciones médicas"/>
    <x v="1"/>
    <x v="1"/>
    <n v="18585.854254657719"/>
    <n v="2446.0392834016766"/>
    <n v="32951.206459824774"/>
  </r>
  <r>
    <n v="8"/>
    <n v="8106"/>
    <s v="Biobío"/>
    <s v="Lota"/>
    <x v="1"/>
    <x v="1"/>
    <n v="2"/>
    <s v="Vida"/>
    <x v="1"/>
    <x v="1"/>
    <s v="Si sufrió antes o durante el año pasado"/>
    <n v="270107"/>
    <s v="Atenciones médicas"/>
    <x v="1"/>
    <x v="1"/>
    <n v="2634.9077031923334"/>
    <n v="0"/>
    <n v="6497.760634308368"/>
  </r>
  <r>
    <n v="8"/>
    <n v="8107"/>
    <s v="Biobío"/>
    <s v="Penco"/>
    <x v="0"/>
    <x v="0"/>
    <n v="1"/>
    <s v="Año"/>
    <x v="0"/>
    <x v="0"/>
    <s v="No sufrió el año pasado"/>
    <n v="270107"/>
    <s v="Atenciones médicas"/>
    <x v="0"/>
    <x v="0"/>
    <n v="31576.565457088785"/>
    <n v="21993.38582089961"/>
    <n v="45439.409474922657"/>
  </r>
  <r>
    <n v="8"/>
    <n v="8107"/>
    <s v="Biobío"/>
    <s v="Penco"/>
    <x v="0"/>
    <x v="0"/>
    <n v="1"/>
    <s v="Año"/>
    <x v="0"/>
    <x v="0"/>
    <s v="Si sufrió el año pasado"/>
    <n v="270107"/>
    <s v="Atenciones médicas"/>
    <x v="0"/>
    <x v="0"/>
    <n v="1454.3734057434378"/>
    <n v="0"/>
    <n v="1957.7368699409976"/>
  </r>
  <r>
    <n v="8"/>
    <n v="8107"/>
    <s v="Biobío"/>
    <s v="Penco"/>
    <x v="0"/>
    <x v="0"/>
    <n v="2"/>
    <s v="Vida"/>
    <x v="0"/>
    <x v="0"/>
    <s v="No sufrió antes ni durante el año pasado"/>
    <n v="270107"/>
    <s v="Atenciones médicas"/>
    <x v="0"/>
    <x v="0"/>
    <n v="25034.97078910557"/>
    <n v="21993.38582089961"/>
    <n v="34056.924809150398"/>
  </r>
  <r>
    <n v="8"/>
    <n v="8107"/>
    <s v="Biobío"/>
    <s v="Penco"/>
    <x v="0"/>
    <x v="0"/>
    <n v="2"/>
    <s v="Vida"/>
    <x v="0"/>
    <x v="0"/>
    <s v="Si sufrió antes o durante el año pasado"/>
    <n v="270107"/>
    <s v="Atenciones médicas"/>
    <x v="0"/>
    <x v="0"/>
    <n v="7995.9680737266517"/>
    <n v="0"/>
    <n v="13340.221535713245"/>
  </r>
  <r>
    <n v="8"/>
    <n v="8107"/>
    <s v="Biobío"/>
    <s v="Penco"/>
    <x v="1"/>
    <x v="1"/>
    <n v="2"/>
    <s v="Vida"/>
    <x v="1"/>
    <x v="1"/>
    <s v="No sufrió antes ni durante el año pasado"/>
    <n v="270107"/>
    <s v="Atenciones médicas"/>
    <x v="1"/>
    <x v="1"/>
    <n v="27310.129186209168"/>
    <n v="6258.3149369254825"/>
    <n v="39072.686461947145"/>
  </r>
  <r>
    <n v="8"/>
    <n v="8107"/>
    <s v="Biobío"/>
    <s v="Penco"/>
    <x v="1"/>
    <x v="1"/>
    <n v="2"/>
    <s v="Vida"/>
    <x v="1"/>
    <x v="1"/>
    <s v="Si sufrió antes o durante el año pasado"/>
    <n v="270107"/>
    <s v="Atenciones médicas"/>
    <x v="1"/>
    <x v="1"/>
    <n v="1454.3734057434378"/>
    <n v="2001.7328192746388"/>
    <n v="8324.4598829165061"/>
  </r>
  <r>
    <n v="8"/>
    <n v="8108"/>
    <s v="Biobío"/>
    <s v="San Pedro de la Paz"/>
    <x v="0"/>
    <x v="0"/>
    <n v="1"/>
    <s v="Año"/>
    <x v="0"/>
    <x v="0"/>
    <s v="No sufrió el año pasado"/>
    <n v="270107"/>
    <s v="Atenciones médicas"/>
    <x v="0"/>
    <x v="0"/>
    <n v="23145.985104391355"/>
    <n v="20200.878213712826"/>
    <n v="37143.432752869827"/>
  </r>
  <r>
    <n v="8"/>
    <n v="8108"/>
    <s v="Biobío"/>
    <s v="San Pedro de la Paz"/>
    <x v="0"/>
    <x v="0"/>
    <n v="1"/>
    <s v="Año"/>
    <x v="0"/>
    <x v="0"/>
    <s v="Si sufrió el año pasado"/>
    <n v="270107"/>
    <s v="Atenciones médicas"/>
    <x v="0"/>
    <x v="0"/>
    <n v="89.536445403117497"/>
    <n v="0"/>
    <n v="669.07837251112255"/>
  </r>
  <r>
    <n v="8"/>
    <n v="8108"/>
    <s v="Biobío"/>
    <s v="San Pedro de la Paz"/>
    <x v="0"/>
    <x v="0"/>
    <n v="2"/>
    <s v="Vida"/>
    <x v="0"/>
    <x v="0"/>
    <s v="No sufrió antes ni durante el año pasado"/>
    <n v="270107"/>
    <s v="Atenciones médicas"/>
    <x v="0"/>
    <x v="0"/>
    <n v="19641.854218387529"/>
    <n v="19485.721176152885"/>
    <n v="32346.701229605409"/>
  </r>
  <r>
    <n v="8"/>
    <n v="8108"/>
    <s v="Biobío"/>
    <s v="San Pedro de la Paz"/>
    <x v="0"/>
    <x v="0"/>
    <n v="2"/>
    <s v="Vida"/>
    <x v="0"/>
    <x v="0"/>
    <s v="Si sufrió antes o durante el año pasado"/>
    <n v="270107"/>
    <s v="Atenciones médicas"/>
    <x v="0"/>
    <x v="0"/>
    <n v="3593.667331406943"/>
    <n v="715.1570375599407"/>
    <n v="5465.8098957755437"/>
  </r>
  <r>
    <n v="8"/>
    <n v="8108"/>
    <s v="Biobío"/>
    <s v="San Pedro de la Paz"/>
    <x v="1"/>
    <x v="1"/>
    <n v="2"/>
    <s v="Vida"/>
    <x v="1"/>
    <x v="1"/>
    <s v="No sufrió antes ni durante el año pasado"/>
    <n v="270107"/>
    <s v="Atenciones médicas"/>
    <x v="1"/>
    <x v="1"/>
    <n v="17408.326889422489"/>
    <n v="13948.800442658316"/>
    <n v="34821.291347392209"/>
  </r>
  <r>
    <n v="8"/>
    <n v="8108"/>
    <s v="Biobío"/>
    <s v="San Pedro de la Paz"/>
    <x v="1"/>
    <x v="1"/>
    <n v="2"/>
    <s v="Vida"/>
    <x v="1"/>
    <x v="1"/>
    <s v="Si sufrió antes o durante el año pasado"/>
    <n v="270107"/>
    <s v="Atenciones médicas"/>
    <x v="1"/>
    <x v="1"/>
    <n v="0"/>
    <n v="0"/>
    <n v="2991.2197779887479"/>
  </r>
  <r>
    <n v="8"/>
    <n v="8110"/>
    <s v="Biobío"/>
    <s v="Talcahuano"/>
    <x v="0"/>
    <x v="0"/>
    <n v="1"/>
    <s v="Año"/>
    <x v="0"/>
    <x v="0"/>
    <s v="No sufrió el año pasado"/>
    <n v="270107"/>
    <s v="Atenciones médicas"/>
    <x v="0"/>
    <x v="0"/>
    <n v="51822.688646857619"/>
    <n v="15772.50771571857"/>
    <n v="56415.052235845367"/>
  </r>
  <r>
    <n v="8"/>
    <n v="8110"/>
    <s v="Biobío"/>
    <s v="Talcahuano"/>
    <x v="0"/>
    <x v="0"/>
    <n v="1"/>
    <s v="Año"/>
    <x v="0"/>
    <x v="0"/>
    <s v="Si sufrió el año pasado"/>
    <n v="270107"/>
    <s v="Atenciones médicas"/>
    <x v="0"/>
    <x v="0"/>
    <n v="3203.1697837466691"/>
    <n v="0"/>
    <n v="3484.7226359979886"/>
  </r>
  <r>
    <n v="8"/>
    <n v="8110"/>
    <s v="Biobío"/>
    <s v="Talcahuano"/>
    <x v="0"/>
    <x v="0"/>
    <n v="2"/>
    <s v="Vida"/>
    <x v="0"/>
    <x v="0"/>
    <s v="No sufrió antes ni durante el año pasado"/>
    <n v="270107"/>
    <s v="Atenciones médicas"/>
    <x v="0"/>
    <x v="0"/>
    <n v="45503.908686038965"/>
    <n v="13100.369686710192"/>
    <n v="45591.084938519642"/>
  </r>
  <r>
    <n v="8"/>
    <n v="8110"/>
    <s v="Biobío"/>
    <s v="Talcahuano"/>
    <x v="0"/>
    <x v="0"/>
    <n v="2"/>
    <s v="Vida"/>
    <x v="0"/>
    <x v="0"/>
    <s v="Si sufrió antes o durante el año pasado"/>
    <n v="270107"/>
    <s v="Atenciones médicas"/>
    <x v="0"/>
    <x v="0"/>
    <n v="9521.9497445653196"/>
    <n v="2672.1380290083803"/>
    <n v="14308.689933323765"/>
  </r>
  <r>
    <n v="8"/>
    <n v="8110"/>
    <s v="Biobío"/>
    <s v="Talcahuano"/>
    <x v="1"/>
    <x v="1"/>
    <n v="2"/>
    <s v="Vida"/>
    <x v="1"/>
    <x v="1"/>
    <s v="No sufrió antes ni durante el año pasado"/>
    <n v="270107"/>
    <s v="Atenciones médicas"/>
    <x v="1"/>
    <x v="1"/>
    <n v="40515.530806493269"/>
    <n v="10081.107889633444"/>
    <n v="54219.002446863626"/>
  </r>
  <r>
    <n v="8"/>
    <n v="8110"/>
    <s v="Biobío"/>
    <s v="Talcahuano"/>
    <x v="1"/>
    <x v="1"/>
    <n v="2"/>
    <s v="Vida"/>
    <x v="1"/>
    <x v="1"/>
    <s v="Si sufrió antes o durante el año pasado"/>
    <n v="270107"/>
    <s v="Atenciones médicas"/>
    <x v="1"/>
    <x v="1"/>
    <n v="1606.3093310824006"/>
    <n v="0"/>
    <n v="5680.7724249797511"/>
  </r>
  <r>
    <n v="8"/>
    <n v="8111"/>
    <s v="Biobío"/>
    <s v="Tomé"/>
    <x v="0"/>
    <x v="0"/>
    <n v="1"/>
    <s v="Año"/>
    <x v="0"/>
    <x v="0"/>
    <s v="No sufrió el año pasado"/>
    <n v="270107"/>
    <s v="Atenciones médicas"/>
    <x v="0"/>
    <x v="0"/>
    <n v="24926.665612759305"/>
    <n v="28956.549146470337"/>
    <n v="35123.747669838158"/>
  </r>
  <r>
    <n v="8"/>
    <n v="8111"/>
    <s v="Biobío"/>
    <s v="Tomé"/>
    <x v="0"/>
    <x v="0"/>
    <n v="1"/>
    <s v="Año"/>
    <x v="0"/>
    <x v="0"/>
    <s v="Si sufrió el año pasado"/>
    <n v="270107"/>
    <s v="Atenciones médicas"/>
    <x v="0"/>
    <x v="0"/>
    <n v="3302.2430661678172"/>
    <n v="0"/>
    <n v="0"/>
  </r>
  <r>
    <n v="8"/>
    <n v="8111"/>
    <s v="Biobío"/>
    <s v="Tomé"/>
    <x v="0"/>
    <x v="0"/>
    <n v="2"/>
    <s v="Vida"/>
    <x v="0"/>
    <x v="0"/>
    <s v="No sufrió antes ni durante el año pasado"/>
    <n v="270107"/>
    <s v="Atenciones médicas"/>
    <x v="0"/>
    <x v="0"/>
    <n v="23524.96882190722"/>
    <n v="24479.624507295259"/>
    <n v="31016.887091793062"/>
  </r>
  <r>
    <n v="8"/>
    <n v="8111"/>
    <s v="Biobío"/>
    <s v="Tomé"/>
    <x v="0"/>
    <x v="0"/>
    <n v="2"/>
    <s v="Vida"/>
    <x v="0"/>
    <x v="0"/>
    <s v="Si sufrió antes o durante el año pasado"/>
    <n v="270107"/>
    <s v="Atenciones médicas"/>
    <x v="0"/>
    <x v="0"/>
    <n v="4703.939857019901"/>
    <n v="4476.9246391750839"/>
    <n v="4106.8605780450989"/>
  </r>
  <r>
    <n v="8"/>
    <n v="8111"/>
    <s v="Biobío"/>
    <s v="Tomé"/>
    <x v="1"/>
    <x v="1"/>
    <n v="2"/>
    <s v="Vida"/>
    <x v="1"/>
    <x v="1"/>
    <s v="No sufrió antes ni durante el año pasado"/>
    <n v="270107"/>
    <s v="Atenciones médicas"/>
    <x v="1"/>
    <x v="1"/>
    <n v="9511.5139379248558"/>
    <n v="16384.135990949919"/>
    <n v="35123.747669838158"/>
  </r>
  <r>
    <n v="8"/>
    <n v="8111"/>
    <s v="Biobío"/>
    <s v="Tomé"/>
    <x v="1"/>
    <x v="1"/>
    <n v="2"/>
    <s v="Vida"/>
    <x v="1"/>
    <x v="1"/>
    <s v="Si sufrió antes o durante el año pasado"/>
    <n v="270107"/>
    <s v="Atenciones médicas"/>
    <x v="1"/>
    <x v="1"/>
    <n v="3672.8671549770775"/>
    <n v="1701.6934881949205"/>
    <n v="0"/>
  </r>
  <r>
    <n v="8"/>
    <n v="8112"/>
    <s v="Biobío"/>
    <s v="Hualpén"/>
    <x v="0"/>
    <x v="0"/>
    <n v="1"/>
    <s v="Año"/>
    <x v="0"/>
    <x v="0"/>
    <s v="No sufrió el año pasado"/>
    <n v="270107"/>
    <s v="Atenciones médicas"/>
    <x v="0"/>
    <x v="0"/>
    <n v="0"/>
    <n v="58074.381723459985"/>
    <n v="43980.99056889458"/>
  </r>
  <r>
    <n v="8"/>
    <n v="8112"/>
    <s v="Biobío"/>
    <s v="Hualpén"/>
    <x v="0"/>
    <x v="0"/>
    <n v="1"/>
    <s v="Año"/>
    <x v="0"/>
    <x v="0"/>
    <s v="Si sufrió el año pasado"/>
    <n v="270107"/>
    <s v="Atenciones médicas"/>
    <x v="0"/>
    <x v="0"/>
    <n v="0"/>
    <n v="1168.6951679218907"/>
    <n v="2571.2269058907341"/>
  </r>
  <r>
    <n v="8"/>
    <n v="8112"/>
    <s v="Biobío"/>
    <s v="Hualpén"/>
    <x v="0"/>
    <x v="0"/>
    <n v="2"/>
    <s v="Vida"/>
    <x v="0"/>
    <x v="0"/>
    <s v="No sufrió antes ni durante el año pasado"/>
    <n v="270107"/>
    <s v="Atenciones médicas"/>
    <x v="0"/>
    <x v="0"/>
    <n v="0"/>
    <n v="58074.381723459985"/>
    <n v="38930.22859275814"/>
  </r>
  <r>
    <n v="8"/>
    <n v="8112"/>
    <s v="Biobío"/>
    <s v="Hualpén"/>
    <x v="0"/>
    <x v="0"/>
    <n v="2"/>
    <s v="Vida"/>
    <x v="0"/>
    <x v="0"/>
    <s v="Si sufrió antes o durante el año pasado"/>
    <n v="270107"/>
    <s v="Atenciones médicas"/>
    <x v="0"/>
    <x v="0"/>
    <n v="0"/>
    <n v="1168.6951679218907"/>
    <n v="7621.9888820271744"/>
  </r>
  <r>
    <n v="8"/>
    <n v="8112"/>
    <s v="Biobío"/>
    <s v="Hualpén"/>
    <x v="1"/>
    <x v="1"/>
    <n v="2"/>
    <s v="Vida"/>
    <x v="1"/>
    <x v="1"/>
    <s v="No sufrió antes ni durante el año pasado"/>
    <n v="270107"/>
    <s v="Atenciones médicas"/>
    <x v="1"/>
    <x v="1"/>
    <n v="0"/>
    <n v="34152.622444252396"/>
    <n v="43160.780755665728"/>
  </r>
  <r>
    <n v="8"/>
    <n v="8112"/>
    <s v="Biobío"/>
    <s v="Hualpén"/>
    <x v="1"/>
    <x v="1"/>
    <n v="2"/>
    <s v="Vida"/>
    <x v="1"/>
    <x v="1"/>
    <s v="Si sufrió antes o durante el año pasado"/>
    <n v="270107"/>
    <s v="Atenciones médicas"/>
    <x v="1"/>
    <x v="1"/>
    <n v="0"/>
    <n v="1168.6951679218907"/>
    <n v="3391.4367191195879"/>
  </r>
  <r>
    <n v="8"/>
    <n v="8201"/>
    <s v="Biobío"/>
    <s v="Lebu"/>
    <x v="0"/>
    <x v="0"/>
    <n v="1"/>
    <s v="Año"/>
    <x v="0"/>
    <x v="0"/>
    <s v="No sufrió el año pasado"/>
    <n v="270107"/>
    <s v="Atenciones médicas"/>
    <x v="0"/>
    <x v="0"/>
    <n v="0"/>
    <n v="42247.419555681969"/>
    <n v="0"/>
  </r>
  <r>
    <n v="8"/>
    <n v="8201"/>
    <s v="Biobío"/>
    <s v="Lebu"/>
    <x v="0"/>
    <x v="0"/>
    <n v="1"/>
    <s v="Año"/>
    <x v="0"/>
    <x v="0"/>
    <s v="Si sufrió el año pasado"/>
    <n v="270107"/>
    <s v="Atenciones médicas"/>
    <x v="0"/>
    <x v="0"/>
    <n v="0"/>
    <n v="3670.2028083488021"/>
    <n v="0"/>
  </r>
  <r>
    <n v="8"/>
    <n v="8201"/>
    <s v="Biobío"/>
    <s v="Lebu"/>
    <x v="0"/>
    <x v="0"/>
    <n v="2"/>
    <s v="Vida"/>
    <x v="0"/>
    <x v="0"/>
    <s v="No sufrió antes ni durante el año pasado"/>
    <n v="270107"/>
    <s v="Atenciones médicas"/>
    <x v="0"/>
    <x v="0"/>
    <n v="0"/>
    <n v="42247.419555681969"/>
    <n v="0"/>
  </r>
  <r>
    <n v="8"/>
    <n v="8201"/>
    <s v="Biobío"/>
    <s v="Lebu"/>
    <x v="0"/>
    <x v="0"/>
    <n v="2"/>
    <s v="Vida"/>
    <x v="0"/>
    <x v="0"/>
    <s v="Si sufrió antes o durante el año pasado"/>
    <n v="270107"/>
    <s v="Atenciones médicas"/>
    <x v="0"/>
    <x v="0"/>
    <n v="0"/>
    <n v="3670.2028083488021"/>
    <n v="0"/>
  </r>
  <r>
    <n v="8"/>
    <n v="8201"/>
    <s v="Biobío"/>
    <s v="Lebu"/>
    <x v="1"/>
    <x v="1"/>
    <n v="2"/>
    <s v="Vida"/>
    <x v="1"/>
    <x v="1"/>
    <s v="No sufrió antes ni durante el año pasado"/>
    <n v="270107"/>
    <s v="Atenciones médicas"/>
    <x v="1"/>
    <x v="1"/>
    <n v="0"/>
    <n v="30772.71881846846"/>
    <n v="0"/>
  </r>
  <r>
    <n v="8"/>
    <n v="8202"/>
    <s v="Biobío"/>
    <s v="Arauco"/>
    <x v="0"/>
    <x v="0"/>
    <n v="1"/>
    <s v="Año"/>
    <x v="0"/>
    <x v="0"/>
    <s v="No sufrió el año pasado"/>
    <n v="270107"/>
    <s v="Atenciones médicas"/>
    <x v="0"/>
    <x v="0"/>
    <n v="21221.309077369078"/>
    <n v="62780.825189355914"/>
    <n v="0"/>
  </r>
  <r>
    <n v="8"/>
    <n v="8202"/>
    <s v="Biobío"/>
    <s v="Arauco"/>
    <x v="0"/>
    <x v="0"/>
    <n v="2"/>
    <s v="Vida"/>
    <x v="0"/>
    <x v="0"/>
    <s v="No sufrió antes ni durante el año pasado"/>
    <n v="270107"/>
    <s v="Atenciones médicas"/>
    <x v="0"/>
    <x v="0"/>
    <n v="16136.067448602356"/>
    <n v="62780.825189355914"/>
    <n v="0"/>
  </r>
  <r>
    <n v="8"/>
    <n v="8202"/>
    <s v="Biobío"/>
    <s v="Arauco"/>
    <x v="0"/>
    <x v="0"/>
    <n v="2"/>
    <s v="Vida"/>
    <x v="0"/>
    <x v="0"/>
    <s v="Si sufrió antes o durante el año pasado"/>
    <n v="270107"/>
    <s v="Atenciones médicas"/>
    <x v="0"/>
    <x v="0"/>
    <n v="5085.2416287667229"/>
    <n v="0"/>
    <n v="0"/>
  </r>
  <r>
    <n v="8"/>
    <n v="8202"/>
    <s v="Biobío"/>
    <s v="Arauco"/>
    <x v="1"/>
    <x v="1"/>
    <n v="2"/>
    <s v="Vida"/>
    <x v="1"/>
    <x v="1"/>
    <s v="No sufrió antes ni durante el año pasado"/>
    <n v="270107"/>
    <s v="Atenciones médicas"/>
    <x v="1"/>
    <x v="1"/>
    <n v="10332.721614936567"/>
    <n v="30896.741731749993"/>
    <n v="0"/>
  </r>
  <r>
    <n v="8"/>
    <n v="8203"/>
    <s v="Biobío"/>
    <s v="Cañete"/>
    <x v="0"/>
    <x v="0"/>
    <n v="1"/>
    <s v="Año"/>
    <x v="0"/>
    <x v="0"/>
    <s v="No sufrió el año pasado"/>
    <n v="270107"/>
    <s v="Atenciones médicas"/>
    <x v="0"/>
    <x v="0"/>
    <n v="0"/>
    <n v="31221.52886828798"/>
    <n v="0"/>
  </r>
  <r>
    <n v="8"/>
    <n v="8203"/>
    <s v="Biobío"/>
    <s v="Cañete"/>
    <x v="0"/>
    <x v="0"/>
    <n v="2"/>
    <s v="Vida"/>
    <x v="0"/>
    <x v="0"/>
    <s v="No sufrió antes ni durante el año pasado"/>
    <n v="270107"/>
    <s v="Atenciones médicas"/>
    <x v="0"/>
    <x v="0"/>
    <n v="0"/>
    <n v="23114.508074895992"/>
    <n v="0"/>
  </r>
  <r>
    <n v="8"/>
    <n v="8203"/>
    <s v="Biobío"/>
    <s v="Cañete"/>
    <x v="0"/>
    <x v="0"/>
    <n v="2"/>
    <s v="Vida"/>
    <x v="0"/>
    <x v="0"/>
    <s v="Si sufrió antes o durante el año pasado"/>
    <n v="270107"/>
    <s v="Atenciones médicas"/>
    <x v="0"/>
    <x v="0"/>
    <n v="0"/>
    <n v="8107.0207933919883"/>
    <n v="0"/>
  </r>
  <r>
    <n v="8"/>
    <n v="8203"/>
    <s v="Biobío"/>
    <s v="Cañete"/>
    <x v="1"/>
    <x v="1"/>
    <n v="2"/>
    <s v="Vida"/>
    <x v="1"/>
    <x v="1"/>
    <s v="No sufrió antes ni durante el año pasado"/>
    <n v="270107"/>
    <s v="Atenciones médicas"/>
    <x v="1"/>
    <x v="1"/>
    <n v="0"/>
    <n v="18322.231483650361"/>
    <n v="0"/>
  </r>
  <r>
    <n v="8"/>
    <n v="8205"/>
    <s v="Biobío"/>
    <s v="Curanilahue"/>
    <x v="0"/>
    <x v="0"/>
    <n v="1"/>
    <s v="Año"/>
    <x v="0"/>
    <x v="0"/>
    <s v="No sufrió el año pasado"/>
    <n v="270107"/>
    <s v="Atenciones médicas"/>
    <x v="0"/>
    <x v="0"/>
    <n v="0"/>
    <n v="33020.521560500529"/>
    <n v="0"/>
  </r>
  <r>
    <n v="8"/>
    <n v="8205"/>
    <s v="Biobío"/>
    <s v="Curanilahue"/>
    <x v="0"/>
    <x v="0"/>
    <n v="2"/>
    <s v="Vida"/>
    <x v="0"/>
    <x v="0"/>
    <s v="No sufrió antes ni durante el año pasado"/>
    <n v="270107"/>
    <s v="Atenciones médicas"/>
    <x v="0"/>
    <x v="0"/>
    <n v="0"/>
    <n v="23021.816130946059"/>
    <n v="0"/>
  </r>
  <r>
    <n v="8"/>
    <n v="8205"/>
    <s v="Biobío"/>
    <s v="Curanilahue"/>
    <x v="0"/>
    <x v="0"/>
    <n v="2"/>
    <s v="Vida"/>
    <x v="0"/>
    <x v="0"/>
    <s v="Si sufrió antes o durante el año pasado"/>
    <n v="270107"/>
    <s v="Atenciones médicas"/>
    <x v="0"/>
    <x v="0"/>
    <n v="0"/>
    <n v="9998.705429554464"/>
    <n v="0"/>
  </r>
  <r>
    <n v="8"/>
    <n v="8205"/>
    <s v="Biobío"/>
    <s v="Curanilahue"/>
    <x v="1"/>
    <x v="1"/>
    <n v="2"/>
    <s v="Vida"/>
    <x v="1"/>
    <x v="1"/>
    <s v="No sufrió antes ni durante el año pasado"/>
    <n v="270107"/>
    <s v="Atenciones médicas"/>
    <x v="1"/>
    <x v="1"/>
    <n v="0"/>
    <n v="14380.763868500704"/>
    <n v="0"/>
  </r>
  <r>
    <n v="8"/>
    <n v="8206"/>
    <s v="Biobío"/>
    <s v="Los Álamos"/>
    <x v="0"/>
    <x v="0"/>
    <n v="1"/>
    <s v="Año"/>
    <x v="0"/>
    <x v="0"/>
    <s v="No sufrió el año pasado"/>
    <n v="270107"/>
    <s v="Atenciones médicas"/>
    <x v="0"/>
    <x v="0"/>
    <n v="0"/>
    <n v="56734.452594353337"/>
    <n v="0"/>
  </r>
  <r>
    <n v="8"/>
    <n v="8206"/>
    <s v="Biobío"/>
    <s v="Los Álamos"/>
    <x v="0"/>
    <x v="0"/>
    <n v="1"/>
    <s v="Año"/>
    <x v="0"/>
    <x v="0"/>
    <s v="Si sufrió el año pasado"/>
    <n v="270107"/>
    <s v="Atenciones médicas"/>
    <x v="0"/>
    <x v="0"/>
    <n v="0"/>
    <n v="5090.0495714779991"/>
    <n v="0"/>
  </r>
  <r>
    <n v="8"/>
    <n v="8206"/>
    <s v="Biobío"/>
    <s v="Los Álamos"/>
    <x v="0"/>
    <x v="0"/>
    <n v="2"/>
    <s v="Vida"/>
    <x v="0"/>
    <x v="0"/>
    <s v="No sufrió antes ni durante el año pasado"/>
    <n v="270107"/>
    <s v="Atenciones médicas"/>
    <x v="0"/>
    <x v="0"/>
    <n v="0"/>
    <n v="56734.452594353337"/>
    <n v="0"/>
  </r>
  <r>
    <n v="8"/>
    <n v="8206"/>
    <s v="Biobío"/>
    <s v="Los Álamos"/>
    <x v="0"/>
    <x v="0"/>
    <n v="2"/>
    <s v="Vida"/>
    <x v="0"/>
    <x v="0"/>
    <s v="Si sufrió antes o durante el año pasado"/>
    <n v="270107"/>
    <s v="Atenciones médicas"/>
    <x v="0"/>
    <x v="0"/>
    <n v="0"/>
    <n v="5090.0495714779991"/>
    <n v="0"/>
  </r>
  <r>
    <n v="8"/>
    <n v="8206"/>
    <s v="Biobío"/>
    <s v="Los Álamos"/>
    <x v="1"/>
    <x v="1"/>
    <n v="2"/>
    <s v="Vida"/>
    <x v="1"/>
    <x v="1"/>
    <s v="No sufrió antes ni durante el año pasado"/>
    <n v="270107"/>
    <s v="Atenciones médicas"/>
    <x v="1"/>
    <x v="1"/>
    <n v="0"/>
    <n v="43537.728875829249"/>
    <n v="0"/>
  </r>
  <r>
    <n v="8"/>
    <n v="8206"/>
    <s v="Biobío"/>
    <s v="Los Álamos"/>
    <x v="1"/>
    <x v="1"/>
    <n v="2"/>
    <s v="Vida"/>
    <x v="1"/>
    <x v="1"/>
    <s v="Si sufrió antes o durante el año pasado"/>
    <n v="270107"/>
    <s v="Atenciones médicas"/>
    <x v="1"/>
    <x v="1"/>
    <n v="0"/>
    <n v="8911.8204947271042"/>
    <n v="0"/>
  </r>
  <r>
    <n v="8"/>
    <n v="8301"/>
    <s v="Biobío"/>
    <s v="Los Angeles"/>
    <x v="0"/>
    <x v="0"/>
    <n v="1"/>
    <s v="Año"/>
    <x v="0"/>
    <x v="0"/>
    <s v="No sufrió el año pasado"/>
    <n v="270107"/>
    <s v="Atenciones médicas"/>
    <x v="0"/>
    <x v="0"/>
    <n v="20106.385082359455"/>
    <n v="35190.825051446511"/>
    <n v="27974.06891599104"/>
  </r>
  <r>
    <n v="8"/>
    <n v="8301"/>
    <s v="Biobío"/>
    <s v="Los Angeles"/>
    <x v="0"/>
    <x v="0"/>
    <n v="1"/>
    <s v="Año"/>
    <x v="0"/>
    <x v="0"/>
    <s v="Si sufrió el año pasado"/>
    <n v="270107"/>
    <s v="Atenciones médicas"/>
    <x v="0"/>
    <x v="0"/>
    <n v="788.98973720116271"/>
    <n v="923.81511618152911"/>
    <n v="1960.612470316064"/>
  </r>
  <r>
    <n v="8"/>
    <n v="8301"/>
    <s v="Biobío"/>
    <s v="Los Angeles"/>
    <x v="0"/>
    <x v="0"/>
    <n v="2"/>
    <s v="Vida"/>
    <x v="0"/>
    <x v="0"/>
    <s v="No sufrió antes ni durante el año pasado"/>
    <n v="270107"/>
    <s v="Atenciones médicas"/>
    <x v="0"/>
    <x v="0"/>
    <n v="19506.238753435762"/>
    <n v="34135.537921498842"/>
    <n v="22231.15083181551"/>
  </r>
  <r>
    <n v="8"/>
    <n v="8301"/>
    <s v="Biobío"/>
    <s v="Los Angeles"/>
    <x v="0"/>
    <x v="0"/>
    <n v="2"/>
    <s v="Vida"/>
    <x v="0"/>
    <x v="0"/>
    <s v="Si sufrió antes o durante el año pasado"/>
    <n v="270107"/>
    <s v="Atenciones médicas"/>
    <x v="0"/>
    <x v="0"/>
    <n v="1389.1360661248541"/>
    <n v="1979.1022461291977"/>
    <n v="7703.5305544916"/>
  </r>
  <r>
    <n v="8"/>
    <n v="8301"/>
    <s v="Biobío"/>
    <s v="Los Angeles"/>
    <x v="1"/>
    <x v="1"/>
    <n v="2"/>
    <s v="Vida"/>
    <x v="1"/>
    <x v="1"/>
    <s v="No sufrió antes ni durante el año pasado"/>
    <n v="270107"/>
    <s v="Atenciones médicas"/>
    <x v="1"/>
    <x v="1"/>
    <n v="11999.466097170314"/>
    <n v="22620.679873589965"/>
    <n v="28481.798778513479"/>
  </r>
  <r>
    <n v="8"/>
    <n v="8301"/>
    <s v="Biobío"/>
    <s v="Los Angeles"/>
    <x v="1"/>
    <x v="1"/>
    <n v="2"/>
    <s v="Vida"/>
    <x v="1"/>
    <x v="1"/>
    <s v="Si sufrió antes o durante el año pasado"/>
    <n v="270107"/>
    <s v="Atenciones médicas"/>
    <x v="1"/>
    <x v="1"/>
    <n v="1314.4885408633406"/>
    <n v="0"/>
    <n v="1452.8826077936239"/>
  </r>
  <r>
    <n v="8"/>
    <n v="8304"/>
    <s v="Biobío"/>
    <s v="Laja"/>
    <x v="0"/>
    <x v="0"/>
    <n v="1"/>
    <s v="Año"/>
    <x v="0"/>
    <x v="0"/>
    <s v="No sufrió el año pasado"/>
    <n v="270107"/>
    <s v="Atenciones médicas"/>
    <x v="0"/>
    <x v="0"/>
    <n v="0"/>
    <n v="25473.638190758113"/>
    <n v="0"/>
  </r>
  <r>
    <n v="8"/>
    <n v="8304"/>
    <s v="Biobío"/>
    <s v="Laja"/>
    <x v="0"/>
    <x v="0"/>
    <n v="2"/>
    <s v="Vida"/>
    <x v="0"/>
    <x v="0"/>
    <s v="No sufrió antes ni durante el año pasado"/>
    <n v="270107"/>
    <s v="Atenciones médicas"/>
    <x v="0"/>
    <x v="0"/>
    <n v="0"/>
    <n v="13021.166789622319"/>
    <n v="0"/>
  </r>
  <r>
    <n v="8"/>
    <n v="8304"/>
    <s v="Biobío"/>
    <s v="Laja"/>
    <x v="0"/>
    <x v="0"/>
    <n v="2"/>
    <s v="Vida"/>
    <x v="0"/>
    <x v="0"/>
    <s v="Si sufrió antes o durante el año pasado"/>
    <n v="270107"/>
    <s v="Atenciones médicas"/>
    <x v="0"/>
    <x v="0"/>
    <n v="0"/>
    <n v="12452.471401135792"/>
    <n v="0"/>
  </r>
  <r>
    <n v="8"/>
    <n v="8304"/>
    <s v="Biobío"/>
    <s v="Laja"/>
    <x v="1"/>
    <x v="1"/>
    <n v="2"/>
    <s v="Vida"/>
    <x v="1"/>
    <x v="1"/>
    <s v="No sufrió antes ni durante el año pasado"/>
    <n v="270107"/>
    <s v="Atenciones médicas"/>
    <x v="1"/>
    <x v="1"/>
    <n v="0"/>
    <n v="17186.009430290203"/>
    <n v="0"/>
  </r>
  <r>
    <n v="8"/>
    <n v="8305"/>
    <s v="Biobío"/>
    <s v="Mulchén"/>
    <x v="0"/>
    <x v="0"/>
    <n v="1"/>
    <s v="Año"/>
    <x v="0"/>
    <x v="0"/>
    <s v="No sufrió el año pasado"/>
    <n v="270107"/>
    <s v="Atenciones médicas"/>
    <x v="0"/>
    <x v="0"/>
    <n v="0"/>
    <n v="55249.344723369883"/>
    <n v="27574.530683600471"/>
  </r>
  <r>
    <n v="8"/>
    <n v="8305"/>
    <s v="Biobío"/>
    <s v="Mulchén"/>
    <x v="0"/>
    <x v="0"/>
    <n v="1"/>
    <s v="Año"/>
    <x v="0"/>
    <x v="0"/>
    <s v="Si sufrió el año pasado"/>
    <n v="270107"/>
    <s v="Atenciones médicas"/>
    <x v="0"/>
    <x v="0"/>
    <n v="0"/>
    <n v="0"/>
    <n v="21168.527172157716"/>
  </r>
  <r>
    <n v="8"/>
    <n v="8305"/>
    <s v="Biobío"/>
    <s v="Mulchén"/>
    <x v="0"/>
    <x v="0"/>
    <n v="2"/>
    <s v="Vida"/>
    <x v="0"/>
    <x v="0"/>
    <s v="No sufrió antes ni durante el año pasado"/>
    <n v="270107"/>
    <s v="Atenciones médicas"/>
    <x v="0"/>
    <x v="0"/>
    <n v="0"/>
    <n v="55249.344723369883"/>
    <n v="14852.804642583244"/>
  </r>
  <r>
    <n v="8"/>
    <n v="8305"/>
    <s v="Biobío"/>
    <s v="Mulchén"/>
    <x v="0"/>
    <x v="0"/>
    <n v="2"/>
    <s v="Vida"/>
    <x v="0"/>
    <x v="0"/>
    <s v="Si sufrió antes o durante el año pasado"/>
    <n v="270107"/>
    <s v="Atenciones médicas"/>
    <x v="0"/>
    <x v="0"/>
    <n v="0"/>
    <n v="0"/>
    <n v="33890.253213174947"/>
  </r>
  <r>
    <n v="8"/>
    <n v="8305"/>
    <s v="Biobío"/>
    <s v="Mulchén"/>
    <x v="1"/>
    <x v="1"/>
    <n v="2"/>
    <s v="Vida"/>
    <x v="1"/>
    <x v="1"/>
    <s v="No sufrió antes ni durante el año pasado"/>
    <n v="270107"/>
    <s v="Atenciones médicas"/>
    <x v="1"/>
    <x v="1"/>
    <n v="0"/>
    <n v="18885.410688590615"/>
    <n v="42453.147800050712"/>
  </r>
  <r>
    <n v="8"/>
    <n v="8305"/>
    <s v="Biobío"/>
    <s v="Mulchén"/>
    <x v="1"/>
    <x v="1"/>
    <n v="2"/>
    <s v="Vida"/>
    <x v="1"/>
    <x v="1"/>
    <s v="Si sufrió antes o durante el año pasado"/>
    <n v="270107"/>
    <s v="Atenciones médicas"/>
    <x v="1"/>
    <x v="1"/>
    <n v="0"/>
    <n v="0"/>
    <n v="6289.9100557074735"/>
  </r>
  <r>
    <n v="8"/>
    <n v="8306"/>
    <s v="Biobío"/>
    <s v="Nacimiento"/>
    <x v="0"/>
    <x v="0"/>
    <n v="1"/>
    <s v="Año"/>
    <x v="0"/>
    <x v="0"/>
    <s v="No sufrió el año pasado"/>
    <n v="270107"/>
    <s v="Atenciones médicas"/>
    <x v="0"/>
    <x v="0"/>
    <n v="0"/>
    <n v="20384.351026898003"/>
    <n v="0"/>
  </r>
  <r>
    <n v="8"/>
    <n v="8306"/>
    <s v="Biobío"/>
    <s v="Nacimiento"/>
    <x v="0"/>
    <x v="0"/>
    <n v="2"/>
    <s v="Vida"/>
    <x v="0"/>
    <x v="0"/>
    <s v="No sufrió antes ni durante el año pasado"/>
    <n v="270107"/>
    <s v="Atenciones médicas"/>
    <x v="0"/>
    <x v="0"/>
    <n v="0"/>
    <n v="20384.351026898003"/>
    <n v="0"/>
  </r>
  <r>
    <n v="8"/>
    <n v="8306"/>
    <s v="Biobío"/>
    <s v="Nacimiento"/>
    <x v="1"/>
    <x v="1"/>
    <n v="2"/>
    <s v="Vida"/>
    <x v="1"/>
    <x v="1"/>
    <s v="No sufrió antes ni durante el año pasado"/>
    <n v="270107"/>
    <s v="Atenciones médicas"/>
    <x v="1"/>
    <x v="1"/>
    <n v="0"/>
    <n v="9368.7617232895718"/>
    <n v="0"/>
  </r>
  <r>
    <n v="8"/>
    <n v="8307"/>
    <s v="Biobío"/>
    <s v="Negrete"/>
    <x v="0"/>
    <x v="0"/>
    <n v="1"/>
    <s v="Año"/>
    <x v="0"/>
    <x v="0"/>
    <s v="No sufrió el año pasado"/>
    <n v="270107"/>
    <s v="Atenciones médicas"/>
    <x v="0"/>
    <x v="0"/>
    <n v="0"/>
    <n v="50717.22917092211"/>
    <n v="0"/>
  </r>
  <r>
    <n v="8"/>
    <n v="8307"/>
    <s v="Biobío"/>
    <s v="Negrete"/>
    <x v="0"/>
    <x v="0"/>
    <n v="2"/>
    <s v="Vida"/>
    <x v="0"/>
    <x v="0"/>
    <s v="No sufrió antes ni durante el año pasado"/>
    <n v="270107"/>
    <s v="Atenciones médicas"/>
    <x v="0"/>
    <x v="0"/>
    <n v="0"/>
    <n v="50717.22917092211"/>
    <n v="0"/>
  </r>
  <r>
    <n v="8"/>
    <n v="8307"/>
    <s v="Biobío"/>
    <s v="Negrete"/>
    <x v="1"/>
    <x v="1"/>
    <n v="2"/>
    <s v="Vida"/>
    <x v="1"/>
    <x v="1"/>
    <s v="No sufrió antes ni durante el año pasado"/>
    <n v="270107"/>
    <s v="Atenciones médicas"/>
    <x v="1"/>
    <x v="1"/>
    <n v="0"/>
    <n v="34997.505741260153"/>
    <n v="0"/>
  </r>
  <r>
    <n v="8"/>
    <n v="8312"/>
    <s v="Biobío"/>
    <s v="Tucapel"/>
    <x v="0"/>
    <x v="0"/>
    <n v="1"/>
    <s v="Año"/>
    <x v="0"/>
    <x v="0"/>
    <s v="No sufrió el año pasado"/>
    <n v="270107"/>
    <s v="Atenciones médicas"/>
    <x v="0"/>
    <x v="0"/>
    <n v="0"/>
    <n v="32428.646579614735"/>
    <n v="0"/>
  </r>
  <r>
    <n v="8"/>
    <n v="8312"/>
    <s v="Biobío"/>
    <s v="Tucapel"/>
    <x v="0"/>
    <x v="0"/>
    <n v="2"/>
    <s v="Vida"/>
    <x v="0"/>
    <x v="0"/>
    <s v="No sufrió antes ni durante el año pasado"/>
    <n v="270107"/>
    <s v="Atenciones médicas"/>
    <x v="0"/>
    <x v="0"/>
    <n v="0"/>
    <n v="32428.646579614735"/>
    <n v="0"/>
  </r>
  <r>
    <n v="8"/>
    <n v="8312"/>
    <s v="Biobío"/>
    <s v="Tucapel"/>
    <x v="1"/>
    <x v="1"/>
    <n v="2"/>
    <s v="Vida"/>
    <x v="1"/>
    <x v="1"/>
    <s v="No sufrió antes ni durante el año pasado"/>
    <n v="270107"/>
    <s v="Atenciones médicas"/>
    <x v="1"/>
    <x v="1"/>
    <n v="0"/>
    <n v="14128.449308411724"/>
    <n v="0"/>
  </r>
  <r>
    <n v="8"/>
    <n v="8312"/>
    <s v="Biobío"/>
    <s v="Tucapel"/>
    <x v="1"/>
    <x v="1"/>
    <n v="2"/>
    <s v="Vida"/>
    <x v="1"/>
    <x v="1"/>
    <s v="Si sufrió antes o durante el año pasado"/>
    <n v="270107"/>
    <s v="Atenciones médicas"/>
    <x v="1"/>
    <x v="1"/>
    <n v="0"/>
    <n v="10784.498114708864"/>
    <n v="0"/>
  </r>
  <r>
    <n v="8"/>
    <n v="16101"/>
    <s v="Biobío"/>
    <s v="Chillán"/>
    <x v="0"/>
    <x v="0"/>
    <n v="1"/>
    <s v="Año"/>
    <x v="0"/>
    <x v="0"/>
    <s v="No sufrió el año pasado"/>
    <n v="270107"/>
    <s v="Atenciones médicas"/>
    <x v="0"/>
    <x v="0"/>
    <n v="26520.113265460521"/>
    <n v="35247.163981716243"/>
    <n v="0"/>
  </r>
  <r>
    <n v="8"/>
    <n v="16101"/>
    <s v="Biobío"/>
    <s v="Chillán"/>
    <x v="0"/>
    <x v="0"/>
    <n v="1"/>
    <s v="Año"/>
    <x v="0"/>
    <x v="0"/>
    <s v="Si sufrió el año pasado"/>
    <n v="270107"/>
    <s v="Atenciones médicas"/>
    <x v="0"/>
    <x v="0"/>
    <n v="2392.300542550202"/>
    <n v="1851.8805294394492"/>
    <n v="0"/>
  </r>
  <r>
    <n v="8"/>
    <n v="16101"/>
    <s v="Biobío"/>
    <s v="Chillán"/>
    <x v="0"/>
    <x v="0"/>
    <n v="2"/>
    <s v="Vida"/>
    <x v="0"/>
    <x v="0"/>
    <s v="No sufrió antes ni durante el año pasado"/>
    <n v="270107"/>
    <s v="Atenciones médicas"/>
    <x v="0"/>
    <x v="0"/>
    <n v="20294.295657436829"/>
    <n v="32486.157059444602"/>
    <n v="0"/>
  </r>
  <r>
    <n v="8"/>
    <n v="16101"/>
    <s v="Biobío"/>
    <s v="Chillán"/>
    <x v="0"/>
    <x v="0"/>
    <n v="2"/>
    <s v="Vida"/>
    <x v="0"/>
    <x v="0"/>
    <s v="Si sufrió antes o durante el año pasado"/>
    <n v="270107"/>
    <s v="Atenciones médicas"/>
    <x v="0"/>
    <x v="0"/>
    <n v="8618.1181505738932"/>
    <n v="4612.8874517110953"/>
    <n v="0"/>
  </r>
  <r>
    <n v="8"/>
    <n v="16101"/>
    <s v="Biobío"/>
    <s v="Chillán"/>
    <x v="1"/>
    <x v="1"/>
    <n v="2"/>
    <s v="Vida"/>
    <x v="1"/>
    <x v="1"/>
    <s v="No sufrió antes ni durante el año pasado"/>
    <n v="270107"/>
    <s v="Atenciones médicas"/>
    <x v="1"/>
    <x v="1"/>
    <n v="18984.393575859758"/>
    <n v="22069.664026198559"/>
    <n v="0"/>
  </r>
  <r>
    <n v="8"/>
    <n v="16101"/>
    <s v="Biobío"/>
    <s v="Chillán"/>
    <x v="1"/>
    <x v="1"/>
    <n v="2"/>
    <s v="Vida"/>
    <x v="1"/>
    <x v="1"/>
    <s v="Si sufrió antes o durante el año pasado"/>
    <n v="270107"/>
    <s v="Atenciones médicas"/>
    <x v="1"/>
    <x v="1"/>
    <n v="1554.1577502539826"/>
    <n v="1415.4226047122488"/>
    <n v="0"/>
  </r>
  <r>
    <n v="8"/>
    <n v="16103"/>
    <s v="Biobío"/>
    <s v="Chillán Viejo"/>
    <x v="0"/>
    <x v="0"/>
    <n v="1"/>
    <s v="Año"/>
    <x v="0"/>
    <x v="0"/>
    <s v="No sufrió el año pasado"/>
    <n v="270107"/>
    <s v="Atenciones médicas"/>
    <x v="0"/>
    <x v="0"/>
    <n v="0"/>
    <n v="36061.38561993355"/>
    <n v="0"/>
  </r>
  <r>
    <n v="8"/>
    <n v="16103"/>
    <s v="Biobío"/>
    <s v="Chillán Viejo"/>
    <x v="0"/>
    <x v="0"/>
    <n v="2"/>
    <s v="Vida"/>
    <x v="0"/>
    <x v="0"/>
    <s v="No sufrió antes ni durante el año pasado"/>
    <n v="270107"/>
    <s v="Atenciones médicas"/>
    <x v="0"/>
    <x v="0"/>
    <n v="0"/>
    <n v="36061.38561993355"/>
    <n v="0"/>
  </r>
  <r>
    <n v="8"/>
    <n v="16103"/>
    <s v="Biobío"/>
    <s v="Chillán Viejo"/>
    <x v="1"/>
    <x v="1"/>
    <n v="2"/>
    <s v="Vida"/>
    <x v="1"/>
    <x v="1"/>
    <s v="No sufrió antes ni durante el año pasado"/>
    <n v="270107"/>
    <s v="Atenciones médicas"/>
    <x v="1"/>
    <x v="1"/>
    <n v="0"/>
    <n v="26844.117291225459"/>
    <n v="0"/>
  </r>
  <r>
    <n v="8"/>
    <n v="16103"/>
    <s v="Biobío"/>
    <s v="Chillán Viejo"/>
    <x v="1"/>
    <x v="1"/>
    <n v="2"/>
    <s v="Vida"/>
    <x v="1"/>
    <x v="1"/>
    <s v="Si sufrió antes o durante el año pasado"/>
    <n v="270107"/>
    <s v="Atenciones médicas"/>
    <x v="1"/>
    <x v="1"/>
    <n v="0"/>
    <n v="3072.422776236032"/>
    <n v="0"/>
  </r>
  <r>
    <n v="8"/>
    <n v="16107"/>
    <s v="Biobío"/>
    <s v="Quillón"/>
    <x v="0"/>
    <x v="0"/>
    <n v="1"/>
    <s v="Año"/>
    <x v="0"/>
    <x v="0"/>
    <s v="No sufrió el año pasado"/>
    <n v="270107"/>
    <s v="Atenciones médicas"/>
    <x v="0"/>
    <x v="0"/>
    <n v="0"/>
    <n v="75799.068869595561"/>
    <n v="0"/>
  </r>
  <r>
    <n v="8"/>
    <n v="16107"/>
    <s v="Biobío"/>
    <s v="Quillón"/>
    <x v="0"/>
    <x v="0"/>
    <n v="2"/>
    <s v="Vida"/>
    <x v="0"/>
    <x v="0"/>
    <s v="No sufrió antes ni durante el año pasado"/>
    <n v="270107"/>
    <s v="Atenciones médicas"/>
    <x v="0"/>
    <x v="0"/>
    <n v="0"/>
    <n v="75799.068869595561"/>
    <n v="0"/>
  </r>
  <r>
    <n v="8"/>
    <n v="16107"/>
    <s v="Biobío"/>
    <s v="Quillón"/>
    <x v="1"/>
    <x v="1"/>
    <n v="2"/>
    <s v="Vida"/>
    <x v="1"/>
    <x v="1"/>
    <s v="No sufrió antes ni durante el año pasado"/>
    <n v="270107"/>
    <s v="Atenciones médicas"/>
    <x v="1"/>
    <x v="1"/>
    <n v="0"/>
    <n v="42699.230439317151"/>
    <n v="0"/>
  </r>
  <r>
    <n v="8"/>
    <n v="16301"/>
    <s v="Biobío"/>
    <s v="San Carlos"/>
    <x v="0"/>
    <x v="0"/>
    <n v="1"/>
    <s v="Año"/>
    <x v="0"/>
    <x v="0"/>
    <s v="No sufrió el año pasado"/>
    <n v="270107"/>
    <s v="Atenciones médicas"/>
    <x v="0"/>
    <x v="0"/>
    <n v="18837.890987347408"/>
    <n v="37024.525330126242"/>
    <n v="0"/>
  </r>
  <r>
    <n v="8"/>
    <n v="16301"/>
    <s v="Biobío"/>
    <s v="San Carlos"/>
    <x v="0"/>
    <x v="0"/>
    <n v="1"/>
    <s v="Año"/>
    <x v="0"/>
    <x v="0"/>
    <s v="Si sufrió el año pasado"/>
    <n v="270107"/>
    <s v="Atenciones médicas"/>
    <x v="0"/>
    <x v="0"/>
    <n v="936.88545879559194"/>
    <n v="0"/>
    <n v="0"/>
  </r>
  <r>
    <n v="8"/>
    <n v="16301"/>
    <s v="Biobío"/>
    <s v="San Carlos"/>
    <x v="0"/>
    <x v="0"/>
    <n v="2"/>
    <s v="Vida"/>
    <x v="0"/>
    <x v="0"/>
    <s v="No sufrió antes ni durante el año pasado"/>
    <n v="270107"/>
    <s v="Atenciones médicas"/>
    <x v="0"/>
    <x v="0"/>
    <n v="18837.890987347408"/>
    <n v="37024.525330126242"/>
    <n v="0"/>
  </r>
  <r>
    <n v="8"/>
    <n v="16301"/>
    <s v="Biobío"/>
    <s v="San Carlos"/>
    <x v="0"/>
    <x v="0"/>
    <n v="2"/>
    <s v="Vida"/>
    <x v="0"/>
    <x v="0"/>
    <s v="Si sufrió antes o durante el año pasado"/>
    <n v="270107"/>
    <s v="Atenciones médicas"/>
    <x v="0"/>
    <x v="0"/>
    <n v="936.88545879559194"/>
    <n v="0"/>
    <n v="0"/>
  </r>
  <r>
    <n v="8"/>
    <n v="16301"/>
    <s v="Biobío"/>
    <s v="San Carlos"/>
    <x v="1"/>
    <x v="1"/>
    <n v="2"/>
    <s v="Vida"/>
    <x v="1"/>
    <x v="1"/>
    <s v="No sufrió antes ni durante el año pasado"/>
    <n v="270107"/>
    <s v="Atenciones médicas"/>
    <x v="1"/>
    <x v="1"/>
    <n v="13539.38629364402"/>
    <n v="26342.550964847222"/>
    <n v="0"/>
  </r>
  <r>
    <n v="8"/>
    <n v="16301"/>
    <s v="Biobío"/>
    <s v="San Carlos"/>
    <x v="1"/>
    <x v="1"/>
    <n v="2"/>
    <s v="Vida"/>
    <x v="1"/>
    <x v="1"/>
    <s v="Si sufrió antes o durante el año pasado"/>
    <n v="270107"/>
    <s v="Atenciones médicas"/>
    <x v="1"/>
    <x v="1"/>
    <n v="936.88545879559194"/>
    <n v="0"/>
    <n v="0"/>
  </r>
  <r>
    <n v="8"/>
    <n v="16305"/>
    <s v="Biobío"/>
    <s v="San Nicolás"/>
    <x v="0"/>
    <x v="0"/>
    <n v="1"/>
    <s v="Año"/>
    <x v="0"/>
    <x v="0"/>
    <s v="No sufrió el año pasado"/>
    <n v="270107"/>
    <s v="Atenciones médicas"/>
    <x v="0"/>
    <x v="0"/>
    <n v="0"/>
    <n v="50733.276643990917"/>
    <n v="0"/>
  </r>
  <r>
    <n v="8"/>
    <n v="16305"/>
    <s v="Biobío"/>
    <s v="San Nicolás"/>
    <x v="0"/>
    <x v="0"/>
    <n v="2"/>
    <s v="Vida"/>
    <x v="0"/>
    <x v="0"/>
    <s v="No sufrió antes ni durante el año pasado"/>
    <n v="270107"/>
    <s v="Atenciones médicas"/>
    <x v="0"/>
    <x v="0"/>
    <n v="0"/>
    <n v="50733.276643990917"/>
    <n v="0"/>
  </r>
  <r>
    <n v="8"/>
    <n v="16305"/>
    <s v="Biobío"/>
    <s v="San Nicolás"/>
    <x v="1"/>
    <x v="1"/>
    <n v="2"/>
    <s v="Vida"/>
    <x v="1"/>
    <x v="1"/>
    <s v="No sufrió antes ni durante el año pasado"/>
    <n v="270107"/>
    <s v="Atenciones médicas"/>
    <x v="1"/>
    <x v="1"/>
    <n v="0"/>
    <n v="33275.294928097843"/>
    <n v="0"/>
  </r>
  <r>
    <n v="9"/>
    <n v="9101"/>
    <s v="Araucanía"/>
    <s v="Temuco"/>
    <x v="0"/>
    <x v="0"/>
    <n v="1"/>
    <s v="Año"/>
    <x v="0"/>
    <x v="0"/>
    <s v="No sufrió el año pasado"/>
    <n v="270107"/>
    <s v="Atenciones médicas"/>
    <x v="0"/>
    <x v="0"/>
    <n v="27415.35338727411"/>
    <n v="29430.213148613078"/>
    <n v="37924.491533223088"/>
  </r>
  <r>
    <n v="9"/>
    <n v="9101"/>
    <s v="Araucanía"/>
    <s v="Temuco"/>
    <x v="0"/>
    <x v="0"/>
    <n v="1"/>
    <s v="Año"/>
    <x v="0"/>
    <x v="0"/>
    <s v="Si sufrió el año pasado"/>
    <n v="270107"/>
    <s v="Atenciones médicas"/>
    <x v="0"/>
    <x v="0"/>
    <n v="2177.4830142933665"/>
    <n v="1587.2379235683827"/>
    <n v="408.57836481436016"/>
  </r>
  <r>
    <n v="9"/>
    <n v="9101"/>
    <s v="Araucanía"/>
    <s v="Temuco"/>
    <x v="0"/>
    <x v="0"/>
    <n v="2"/>
    <s v="Vida"/>
    <x v="0"/>
    <x v="0"/>
    <s v="No sufrió antes ni durante el año pasado"/>
    <n v="270107"/>
    <s v="Atenciones médicas"/>
    <x v="0"/>
    <x v="0"/>
    <n v="24918.947872910263"/>
    <n v="27881.930132789723"/>
    <n v="32951.422077776355"/>
  </r>
  <r>
    <n v="9"/>
    <n v="9101"/>
    <s v="Araucanía"/>
    <s v="Temuco"/>
    <x v="0"/>
    <x v="0"/>
    <n v="2"/>
    <s v="Vida"/>
    <x v="0"/>
    <x v="0"/>
    <s v="Si sufrió antes o durante el año pasado"/>
    <n v="270107"/>
    <s v="Atenciones médicas"/>
    <x v="0"/>
    <x v="0"/>
    <n v="4673.8885286572131"/>
    <n v="3135.5209393917389"/>
    <n v="5381.6478202610851"/>
  </r>
  <r>
    <n v="9"/>
    <n v="9101"/>
    <s v="Araucanía"/>
    <s v="Temuco"/>
    <x v="1"/>
    <x v="1"/>
    <n v="2"/>
    <s v="Vida"/>
    <x v="1"/>
    <x v="1"/>
    <s v="No sufrió antes ni durante el año pasado"/>
    <n v="270107"/>
    <s v="Atenciones médicas"/>
    <x v="1"/>
    <x v="1"/>
    <n v="21185.264018493981"/>
    <n v="19823.618110510699"/>
    <n v="34760.819388317839"/>
  </r>
  <r>
    <n v="9"/>
    <n v="9101"/>
    <s v="Araucanía"/>
    <s v="Temuco"/>
    <x v="1"/>
    <x v="1"/>
    <n v="2"/>
    <s v="Vida"/>
    <x v="1"/>
    <x v="1"/>
    <s v="Si sufrió antes o durante el año pasado"/>
    <n v="270107"/>
    <s v="Atenciones médicas"/>
    <x v="1"/>
    <x v="1"/>
    <n v="1957.2326689408249"/>
    <n v="996.41072826487868"/>
    <n v="3458.2253766932236"/>
  </r>
  <r>
    <n v="9"/>
    <n v="9102"/>
    <s v="Araucanía"/>
    <s v="Carahue"/>
    <x v="0"/>
    <x v="0"/>
    <n v="1"/>
    <s v="Año"/>
    <x v="0"/>
    <x v="0"/>
    <s v="No sufrió el año pasado"/>
    <n v="270107"/>
    <s v="Atenciones médicas"/>
    <x v="0"/>
    <x v="0"/>
    <n v="0"/>
    <n v="42939.259533215329"/>
    <n v="0"/>
  </r>
  <r>
    <n v="9"/>
    <n v="9102"/>
    <s v="Araucanía"/>
    <s v="Carahue"/>
    <x v="0"/>
    <x v="0"/>
    <n v="1"/>
    <s v="Año"/>
    <x v="0"/>
    <x v="0"/>
    <s v="Si sufrió el año pasado"/>
    <n v="270107"/>
    <s v="Atenciones médicas"/>
    <x v="0"/>
    <x v="0"/>
    <n v="0"/>
    <n v="3530.6616279202849"/>
    <n v="0"/>
  </r>
  <r>
    <n v="9"/>
    <n v="9102"/>
    <s v="Araucanía"/>
    <s v="Carahue"/>
    <x v="0"/>
    <x v="0"/>
    <n v="2"/>
    <s v="Vida"/>
    <x v="0"/>
    <x v="0"/>
    <s v="No sufrió antes ni durante el año pasado"/>
    <n v="270107"/>
    <s v="Atenciones médicas"/>
    <x v="0"/>
    <x v="0"/>
    <n v="0"/>
    <n v="39818.140582264692"/>
    <n v="0"/>
  </r>
  <r>
    <n v="9"/>
    <n v="9102"/>
    <s v="Araucanía"/>
    <s v="Carahue"/>
    <x v="0"/>
    <x v="0"/>
    <n v="2"/>
    <s v="Vida"/>
    <x v="0"/>
    <x v="0"/>
    <s v="Si sufrió antes o durante el año pasado"/>
    <n v="270107"/>
    <s v="Atenciones médicas"/>
    <x v="0"/>
    <x v="0"/>
    <n v="0"/>
    <n v="6651.7805788709211"/>
    <n v="0"/>
  </r>
  <r>
    <n v="9"/>
    <n v="9102"/>
    <s v="Araucanía"/>
    <s v="Carahue"/>
    <x v="1"/>
    <x v="1"/>
    <n v="2"/>
    <s v="Vida"/>
    <x v="1"/>
    <x v="1"/>
    <s v="No sufrió antes ni durante el año pasado"/>
    <n v="270107"/>
    <s v="Atenciones médicas"/>
    <x v="1"/>
    <x v="1"/>
    <n v="0"/>
    <n v="37517.919013119114"/>
    <n v="0"/>
  </r>
  <r>
    <n v="9"/>
    <n v="9102"/>
    <s v="Araucanía"/>
    <s v="Carahue"/>
    <x v="1"/>
    <x v="1"/>
    <n v="2"/>
    <s v="Vida"/>
    <x v="1"/>
    <x v="1"/>
    <s v="Si sufrió antes o durante el año pasado"/>
    <n v="270107"/>
    <s v="Atenciones médicas"/>
    <x v="1"/>
    <x v="1"/>
    <n v="0"/>
    <n v="2300.2215691455831"/>
    <n v="0"/>
  </r>
  <r>
    <n v="9"/>
    <n v="9103"/>
    <s v="Araucanía"/>
    <s v="Cunco"/>
    <x v="0"/>
    <x v="0"/>
    <n v="1"/>
    <s v="Año"/>
    <x v="0"/>
    <x v="0"/>
    <s v="No sufrió el año pasado"/>
    <n v="270107"/>
    <s v="Atenciones médicas"/>
    <x v="0"/>
    <x v="0"/>
    <n v="0"/>
    <n v="12622.462343987921"/>
    <n v="0"/>
  </r>
  <r>
    <n v="9"/>
    <n v="9103"/>
    <s v="Araucanía"/>
    <s v="Cunco"/>
    <x v="0"/>
    <x v="0"/>
    <n v="2"/>
    <s v="Vida"/>
    <x v="0"/>
    <x v="0"/>
    <s v="No sufrió antes ni durante el año pasado"/>
    <n v="270107"/>
    <s v="Atenciones médicas"/>
    <x v="0"/>
    <x v="0"/>
    <n v="0"/>
    <n v="12622.462343987921"/>
    <n v="0"/>
  </r>
  <r>
    <n v="9"/>
    <n v="9103"/>
    <s v="Araucanía"/>
    <s v="Cunco"/>
    <x v="1"/>
    <x v="1"/>
    <n v="2"/>
    <s v="Vida"/>
    <x v="1"/>
    <x v="1"/>
    <s v="No sufrió antes ni durante el año pasado"/>
    <n v="270107"/>
    <s v="Atenciones médicas"/>
    <x v="1"/>
    <x v="1"/>
    <n v="0"/>
    <n v="9379.114134358404"/>
    <n v="0"/>
  </r>
  <r>
    <n v="9"/>
    <n v="9105"/>
    <s v="Araucanía"/>
    <s v="Freire"/>
    <x v="0"/>
    <x v="0"/>
    <n v="1"/>
    <s v="Año"/>
    <x v="0"/>
    <x v="0"/>
    <s v="No sufrió el año pasado"/>
    <n v="270107"/>
    <s v="Atenciones médicas"/>
    <x v="0"/>
    <x v="0"/>
    <n v="0"/>
    <n v="14912.665899466019"/>
    <n v="42889.756876166583"/>
  </r>
  <r>
    <n v="9"/>
    <n v="9105"/>
    <s v="Araucanía"/>
    <s v="Freire"/>
    <x v="0"/>
    <x v="0"/>
    <n v="1"/>
    <s v="Año"/>
    <x v="0"/>
    <x v="0"/>
    <s v="Si sufrió el año pasado"/>
    <n v="270107"/>
    <s v="Atenciones médicas"/>
    <x v="0"/>
    <x v="0"/>
    <n v="0"/>
    <n v="3543.3718980421595"/>
    <n v="0"/>
  </r>
  <r>
    <n v="9"/>
    <n v="9105"/>
    <s v="Araucanía"/>
    <s v="Freire"/>
    <x v="0"/>
    <x v="0"/>
    <n v="2"/>
    <s v="Vida"/>
    <x v="0"/>
    <x v="0"/>
    <s v="No sufrió antes ni durante el año pasado"/>
    <n v="270107"/>
    <s v="Atenciones médicas"/>
    <x v="0"/>
    <x v="0"/>
    <n v="0"/>
    <n v="14912.665899466019"/>
    <n v="39096.282044765634"/>
  </r>
  <r>
    <n v="9"/>
    <n v="9105"/>
    <s v="Araucanía"/>
    <s v="Freire"/>
    <x v="0"/>
    <x v="0"/>
    <n v="2"/>
    <s v="Vida"/>
    <x v="0"/>
    <x v="0"/>
    <s v="Si sufrió antes o durante el año pasado"/>
    <n v="270107"/>
    <s v="Atenciones médicas"/>
    <x v="0"/>
    <x v="0"/>
    <n v="0"/>
    <n v="3543.3718980421595"/>
    <n v="3793.474831400948"/>
  </r>
  <r>
    <n v="9"/>
    <n v="9105"/>
    <s v="Araucanía"/>
    <s v="Freire"/>
    <x v="1"/>
    <x v="1"/>
    <n v="2"/>
    <s v="Vida"/>
    <x v="1"/>
    <x v="1"/>
    <s v="No sufrió antes ni durante el año pasado"/>
    <n v="270107"/>
    <s v="Atenciones médicas"/>
    <x v="1"/>
    <x v="1"/>
    <n v="0"/>
    <n v="10176.7615369298"/>
    <n v="33526.495807392428"/>
  </r>
  <r>
    <n v="9"/>
    <n v="9105"/>
    <s v="Araucanía"/>
    <s v="Freire"/>
    <x v="1"/>
    <x v="1"/>
    <n v="2"/>
    <s v="Vida"/>
    <x v="1"/>
    <x v="1"/>
    <s v="Si sufrió antes o durante el año pasado"/>
    <n v="270107"/>
    <s v="Atenciones médicas"/>
    <x v="1"/>
    <x v="1"/>
    <n v="0"/>
    <n v="0"/>
    <n v="9363.2610687741526"/>
  </r>
  <r>
    <n v="9"/>
    <n v="9107"/>
    <s v="Araucanía"/>
    <s v="Gorbea"/>
    <x v="0"/>
    <x v="0"/>
    <n v="1"/>
    <s v="Año"/>
    <x v="0"/>
    <x v="0"/>
    <s v="No sufrió el año pasado"/>
    <n v="270107"/>
    <s v="Atenciones médicas"/>
    <x v="0"/>
    <x v="0"/>
    <n v="0"/>
    <n v="0"/>
    <n v="61181.180110388304"/>
  </r>
  <r>
    <n v="9"/>
    <n v="9107"/>
    <s v="Araucanía"/>
    <s v="Gorbea"/>
    <x v="0"/>
    <x v="0"/>
    <n v="2"/>
    <s v="Vida"/>
    <x v="0"/>
    <x v="0"/>
    <s v="No sufrió antes ni durante el año pasado"/>
    <n v="270107"/>
    <s v="Atenciones médicas"/>
    <x v="0"/>
    <x v="0"/>
    <n v="0"/>
    <n v="0"/>
    <n v="57089.087887849812"/>
  </r>
  <r>
    <n v="9"/>
    <n v="9107"/>
    <s v="Araucanía"/>
    <s v="Gorbea"/>
    <x v="0"/>
    <x v="0"/>
    <n v="2"/>
    <s v="Vida"/>
    <x v="0"/>
    <x v="0"/>
    <s v="Si sufrió antes o durante el año pasado"/>
    <n v="270107"/>
    <s v="Atenciones médicas"/>
    <x v="0"/>
    <x v="0"/>
    <n v="0"/>
    <n v="0"/>
    <n v="4092.0922225384857"/>
  </r>
  <r>
    <n v="9"/>
    <n v="9107"/>
    <s v="Araucanía"/>
    <s v="Gorbea"/>
    <x v="1"/>
    <x v="1"/>
    <n v="2"/>
    <s v="Vida"/>
    <x v="1"/>
    <x v="1"/>
    <s v="No sufrió antes ni durante el año pasado"/>
    <n v="270107"/>
    <s v="Atenciones médicas"/>
    <x v="1"/>
    <x v="1"/>
    <n v="0"/>
    <n v="0"/>
    <n v="54808.803522071132"/>
  </r>
  <r>
    <n v="9"/>
    <n v="9107"/>
    <s v="Araucanía"/>
    <s v="Gorbea"/>
    <x v="1"/>
    <x v="1"/>
    <n v="2"/>
    <s v="Vida"/>
    <x v="1"/>
    <x v="1"/>
    <s v="Si sufrió antes o durante el año pasado"/>
    <n v="270107"/>
    <s v="Atenciones médicas"/>
    <x v="1"/>
    <x v="1"/>
    <n v="0"/>
    <n v="0"/>
    <n v="6372.3765883171718"/>
  </r>
  <r>
    <n v="9"/>
    <n v="9108"/>
    <s v="Araucanía"/>
    <s v="Lautaro"/>
    <x v="0"/>
    <x v="0"/>
    <n v="1"/>
    <s v="Año"/>
    <x v="0"/>
    <x v="0"/>
    <s v="No sufrió el año pasado"/>
    <n v="270107"/>
    <s v="Atenciones médicas"/>
    <x v="0"/>
    <x v="0"/>
    <n v="0"/>
    <n v="26293.693506851563"/>
    <n v="32534.052608656169"/>
  </r>
  <r>
    <n v="9"/>
    <n v="9108"/>
    <s v="Araucanía"/>
    <s v="Lautaro"/>
    <x v="0"/>
    <x v="0"/>
    <n v="1"/>
    <s v="Año"/>
    <x v="0"/>
    <x v="0"/>
    <s v="Si sufrió el año pasado"/>
    <n v="270107"/>
    <s v="Atenciones médicas"/>
    <x v="0"/>
    <x v="0"/>
    <n v="0"/>
    <n v="1473.0731808869161"/>
    <n v="0"/>
  </r>
  <r>
    <n v="9"/>
    <n v="9108"/>
    <s v="Araucanía"/>
    <s v="Lautaro"/>
    <x v="0"/>
    <x v="0"/>
    <n v="2"/>
    <s v="Vida"/>
    <x v="0"/>
    <x v="0"/>
    <s v="No sufrió antes ni durante el año pasado"/>
    <n v="270107"/>
    <s v="Atenciones médicas"/>
    <x v="0"/>
    <x v="0"/>
    <n v="0"/>
    <n v="26293.693506851563"/>
    <n v="27647.424044580755"/>
  </r>
  <r>
    <n v="9"/>
    <n v="9108"/>
    <s v="Araucanía"/>
    <s v="Lautaro"/>
    <x v="0"/>
    <x v="0"/>
    <n v="2"/>
    <s v="Vida"/>
    <x v="0"/>
    <x v="0"/>
    <s v="Si sufrió antes o durante el año pasado"/>
    <n v="270107"/>
    <s v="Atenciones médicas"/>
    <x v="0"/>
    <x v="0"/>
    <n v="0"/>
    <n v="1473.0731808869161"/>
    <n v="4886.6285640754068"/>
  </r>
  <r>
    <n v="9"/>
    <n v="9108"/>
    <s v="Araucanía"/>
    <s v="Lautaro"/>
    <x v="1"/>
    <x v="1"/>
    <n v="2"/>
    <s v="Vida"/>
    <x v="1"/>
    <x v="1"/>
    <s v="No sufrió antes ni durante el año pasado"/>
    <n v="270107"/>
    <s v="Atenciones médicas"/>
    <x v="1"/>
    <x v="1"/>
    <n v="0"/>
    <n v="18486.13664158728"/>
    <n v="24320.122037688903"/>
  </r>
  <r>
    <n v="9"/>
    <n v="9108"/>
    <s v="Araucanía"/>
    <s v="Lautaro"/>
    <x v="1"/>
    <x v="1"/>
    <n v="2"/>
    <s v="Vida"/>
    <x v="1"/>
    <x v="1"/>
    <s v="Si sufrió antes o durante el año pasado"/>
    <n v="270107"/>
    <s v="Atenciones médicas"/>
    <x v="1"/>
    <x v="1"/>
    <n v="0"/>
    <n v="0"/>
    <n v="8213.9305709672626"/>
  </r>
  <r>
    <n v="9"/>
    <n v="9109"/>
    <s v="Araucanía"/>
    <s v="Loncoche"/>
    <x v="0"/>
    <x v="0"/>
    <n v="1"/>
    <s v="Año"/>
    <x v="0"/>
    <x v="0"/>
    <s v="No sufrió el año pasado"/>
    <n v="270107"/>
    <s v="Atenciones médicas"/>
    <x v="0"/>
    <x v="0"/>
    <n v="0"/>
    <n v="13201.795652910114"/>
    <n v="76780.313469879518"/>
  </r>
  <r>
    <n v="9"/>
    <n v="9109"/>
    <s v="Araucanía"/>
    <s v="Loncoche"/>
    <x v="0"/>
    <x v="0"/>
    <n v="2"/>
    <s v="Vida"/>
    <x v="0"/>
    <x v="0"/>
    <s v="No sufrió antes ni durante el año pasado"/>
    <n v="270107"/>
    <s v="Atenciones médicas"/>
    <x v="0"/>
    <x v="0"/>
    <n v="0"/>
    <n v="13201.795652910114"/>
    <n v="68257.129361128871"/>
  </r>
  <r>
    <n v="9"/>
    <n v="9109"/>
    <s v="Araucanía"/>
    <s v="Loncoche"/>
    <x v="0"/>
    <x v="0"/>
    <n v="2"/>
    <s v="Vida"/>
    <x v="0"/>
    <x v="0"/>
    <s v="Si sufrió antes o durante el año pasado"/>
    <n v="270107"/>
    <s v="Atenciones médicas"/>
    <x v="0"/>
    <x v="0"/>
    <n v="0"/>
    <n v="0"/>
    <n v="8523.1841087506691"/>
  </r>
  <r>
    <n v="9"/>
    <n v="9109"/>
    <s v="Araucanía"/>
    <s v="Loncoche"/>
    <x v="1"/>
    <x v="1"/>
    <n v="2"/>
    <s v="Vida"/>
    <x v="1"/>
    <x v="1"/>
    <s v="No sufrió antes ni durante el año pasado"/>
    <n v="270107"/>
    <s v="Atenciones médicas"/>
    <x v="1"/>
    <x v="1"/>
    <n v="0"/>
    <n v="9979.3111522114559"/>
    <n v="72882.52965126904"/>
  </r>
  <r>
    <n v="9"/>
    <n v="9109"/>
    <s v="Araucanía"/>
    <s v="Loncoche"/>
    <x v="1"/>
    <x v="1"/>
    <n v="2"/>
    <s v="Vida"/>
    <x v="1"/>
    <x v="1"/>
    <s v="Si sufrió antes o durante el año pasado"/>
    <n v="270107"/>
    <s v="Atenciones médicas"/>
    <x v="1"/>
    <x v="1"/>
    <n v="0"/>
    <n v="0"/>
    <n v="3897.7838186104941"/>
  </r>
  <r>
    <n v="9"/>
    <n v="9111"/>
    <s v="Araucanía"/>
    <s v="Nueva Imperial"/>
    <x v="0"/>
    <x v="0"/>
    <n v="1"/>
    <s v="Año"/>
    <x v="0"/>
    <x v="0"/>
    <s v="No sufrió el año pasado"/>
    <n v="270107"/>
    <s v="Atenciones médicas"/>
    <x v="0"/>
    <x v="0"/>
    <n v="14709.963918956426"/>
    <n v="0"/>
    <n v="29728.985161652006"/>
  </r>
  <r>
    <n v="9"/>
    <n v="9111"/>
    <s v="Araucanía"/>
    <s v="Nueva Imperial"/>
    <x v="0"/>
    <x v="0"/>
    <n v="1"/>
    <s v="Año"/>
    <x v="0"/>
    <x v="0"/>
    <s v="Si sufrió el año pasado"/>
    <n v="270107"/>
    <s v="Atenciones médicas"/>
    <x v="0"/>
    <x v="0"/>
    <n v="3965.8309433496779"/>
    <n v="0"/>
    <n v="0"/>
  </r>
  <r>
    <n v="9"/>
    <n v="9111"/>
    <s v="Araucanía"/>
    <s v="Nueva Imperial"/>
    <x v="0"/>
    <x v="0"/>
    <n v="2"/>
    <s v="Vida"/>
    <x v="0"/>
    <x v="0"/>
    <s v="No sufrió antes ni durante el año pasado"/>
    <n v="270107"/>
    <s v="Atenciones médicas"/>
    <x v="0"/>
    <x v="0"/>
    <n v="14099.361643075215"/>
    <n v="0"/>
    <n v="27893.801072271272"/>
  </r>
  <r>
    <n v="9"/>
    <n v="9111"/>
    <s v="Araucanía"/>
    <s v="Nueva Imperial"/>
    <x v="0"/>
    <x v="0"/>
    <n v="2"/>
    <s v="Vida"/>
    <x v="0"/>
    <x v="0"/>
    <s v="Si sufrió antes o durante el año pasado"/>
    <n v="270107"/>
    <s v="Atenciones médicas"/>
    <x v="0"/>
    <x v="0"/>
    <n v="4576.4332192308875"/>
    <n v="0"/>
    <n v="1835.1840893807318"/>
  </r>
  <r>
    <n v="9"/>
    <n v="9111"/>
    <s v="Araucanía"/>
    <s v="Nueva Imperial"/>
    <x v="1"/>
    <x v="1"/>
    <n v="2"/>
    <s v="Vida"/>
    <x v="1"/>
    <x v="1"/>
    <s v="No sufrió antes ni durante el año pasado"/>
    <n v="270107"/>
    <s v="Atenciones médicas"/>
    <x v="1"/>
    <x v="1"/>
    <n v="13300.644524624542"/>
    <n v="0"/>
    <n v="28706.344087168909"/>
  </r>
  <r>
    <n v="9"/>
    <n v="9111"/>
    <s v="Araucanía"/>
    <s v="Nueva Imperial"/>
    <x v="1"/>
    <x v="1"/>
    <n v="2"/>
    <s v="Vida"/>
    <x v="1"/>
    <x v="1"/>
    <s v="Si sufrió antes o durante el año pasado"/>
    <n v="270107"/>
    <s v="Atenciones médicas"/>
    <x v="1"/>
    <x v="1"/>
    <n v="3466.2472630832331"/>
    <n v="0"/>
    <n v="1022.6410744830961"/>
  </r>
  <r>
    <n v="9"/>
    <n v="9112"/>
    <s v="Araucanía"/>
    <s v="Padre Las Casas"/>
    <x v="0"/>
    <x v="0"/>
    <n v="1"/>
    <s v="Año"/>
    <x v="0"/>
    <x v="0"/>
    <s v="No sufrió el año pasado"/>
    <n v="270107"/>
    <s v="Atenciones médicas"/>
    <x v="0"/>
    <x v="0"/>
    <n v="15936.520003801197"/>
    <n v="8980.2081083806352"/>
    <n v="25105.780785686111"/>
  </r>
  <r>
    <n v="9"/>
    <n v="9112"/>
    <s v="Araucanía"/>
    <s v="Padre Las Casas"/>
    <x v="0"/>
    <x v="0"/>
    <n v="1"/>
    <s v="Año"/>
    <x v="0"/>
    <x v="0"/>
    <s v="Si sufrió el año pasado"/>
    <n v="270107"/>
    <s v="Atenciones médicas"/>
    <x v="0"/>
    <x v="0"/>
    <n v="184.62958689129934"/>
    <n v="1892.9689247376555"/>
    <n v="754.92647651946152"/>
  </r>
  <r>
    <n v="9"/>
    <n v="9112"/>
    <s v="Araucanía"/>
    <s v="Padre Las Casas"/>
    <x v="0"/>
    <x v="0"/>
    <n v="2"/>
    <s v="Vida"/>
    <x v="0"/>
    <x v="0"/>
    <s v="No sufrió antes ni durante el año pasado"/>
    <n v="270107"/>
    <s v="Atenciones médicas"/>
    <x v="0"/>
    <x v="0"/>
    <n v="14272.138580795809"/>
    <n v="8980.2081083806352"/>
    <n v="22365.47478186166"/>
  </r>
  <r>
    <n v="9"/>
    <n v="9112"/>
    <s v="Araucanía"/>
    <s v="Padre Las Casas"/>
    <x v="0"/>
    <x v="0"/>
    <n v="2"/>
    <s v="Vida"/>
    <x v="0"/>
    <x v="0"/>
    <s v="Si sufrió antes o durante el año pasado"/>
    <n v="270107"/>
    <s v="Atenciones médicas"/>
    <x v="0"/>
    <x v="0"/>
    <n v="1849.0110098966888"/>
    <n v="1892.9689247376555"/>
    <n v="2740.3060038244544"/>
  </r>
  <r>
    <n v="9"/>
    <n v="9112"/>
    <s v="Araucanía"/>
    <s v="Padre Las Casas"/>
    <x v="1"/>
    <x v="1"/>
    <n v="2"/>
    <s v="Vida"/>
    <x v="1"/>
    <x v="1"/>
    <s v="No sufrió antes ni durante el año pasado"/>
    <n v="270107"/>
    <s v="Atenciones médicas"/>
    <x v="1"/>
    <x v="1"/>
    <n v="9329.2244199780071"/>
    <n v="8075.1471439837269"/>
    <n v="18515.382369633655"/>
  </r>
  <r>
    <n v="9"/>
    <n v="9112"/>
    <s v="Araucanía"/>
    <s v="Padre Las Casas"/>
    <x v="1"/>
    <x v="1"/>
    <n v="2"/>
    <s v="Vida"/>
    <x v="1"/>
    <x v="1"/>
    <s v="Si sufrió antes o durante el año pasado"/>
    <n v="270107"/>
    <s v="Atenciones médicas"/>
    <x v="1"/>
    <x v="1"/>
    <n v="555.2463311657458"/>
    <n v="0"/>
    <n v="6924.6483906499134"/>
  </r>
  <r>
    <n v="9"/>
    <n v="9113"/>
    <s v="Araucanía"/>
    <s v="Perquenco"/>
    <x v="0"/>
    <x v="0"/>
    <n v="1"/>
    <s v="Año"/>
    <x v="0"/>
    <x v="0"/>
    <s v="No sufrió el año pasado"/>
    <n v="270107"/>
    <s v="Atenciones médicas"/>
    <x v="0"/>
    <x v="0"/>
    <n v="0"/>
    <n v="0"/>
    <n v="42778.877181900825"/>
  </r>
  <r>
    <n v="9"/>
    <n v="9113"/>
    <s v="Araucanía"/>
    <s v="Perquenco"/>
    <x v="0"/>
    <x v="0"/>
    <n v="2"/>
    <s v="Vida"/>
    <x v="0"/>
    <x v="0"/>
    <s v="No sufrió antes ni durante el año pasado"/>
    <n v="270107"/>
    <s v="Atenciones médicas"/>
    <x v="0"/>
    <x v="0"/>
    <n v="0"/>
    <n v="0"/>
    <n v="42778.877181900825"/>
  </r>
  <r>
    <n v="9"/>
    <n v="9113"/>
    <s v="Araucanía"/>
    <s v="Perquenco"/>
    <x v="1"/>
    <x v="1"/>
    <n v="2"/>
    <s v="Vida"/>
    <x v="1"/>
    <x v="1"/>
    <s v="No sufrió antes ni durante el año pasado"/>
    <n v="270107"/>
    <s v="Atenciones médicas"/>
    <x v="1"/>
    <x v="1"/>
    <n v="0"/>
    <n v="0"/>
    <n v="42778.877181900825"/>
  </r>
  <r>
    <n v="9"/>
    <n v="9115"/>
    <s v="Araucanía"/>
    <s v="Pucón"/>
    <x v="0"/>
    <x v="0"/>
    <n v="1"/>
    <s v="Año"/>
    <x v="0"/>
    <x v="0"/>
    <s v="No sufrió el año pasado"/>
    <n v="270107"/>
    <s v="Atenciones médicas"/>
    <x v="0"/>
    <x v="0"/>
    <n v="0"/>
    <n v="55077.418047314182"/>
    <n v="29641.595836892142"/>
  </r>
  <r>
    <n v="9"/>
    <n v="9115"/>
    <s v="Araucanía"/>
    <s v="Pucón"/>
    <x v="0"/>
    <x v="0"/>
    <n v="1"/>
    <s v="Año"/>
    <x v="0"/>
    <x v="0"/>
    <s v="Si sufrió el año pasado"/>
    <n v="270107"/>
    <s v="Atenciones médicas"/>
    <x v="0"/>
    <x v="0"/>
    <n v="0"/>
    <n v="0"/>
    <n v="7234.5805445496544"/>
  </r>
  <r>
    <n v="9"/>
    <n v="9115"/>
    <s v="Araucanía"/>
    <s v="Pucón"/>
    <x v="0"/>
    <x v="0"/>
    <n v="2"/>
    <s v="Vida"/>
    <x v="0"/>
    <x v="0"/>
    <s v="No sufrió antes ni durante el año pasado"/>
    <n v="270107"/>
    <s v="Atenciones médicas"/>
    <x v="0"/>
    <x v="0"/>
    <n v="0"/>
    <n v="48856.459939333232"/>
    <n v="16295.249948909977"/>
  </r>
  <r>
    <n v="9"/>
    <n v="9115"/>
    <s v="Araucanía"/>
    <s v="Pucón"/>
    <x v="0"/>
    <x v="0"/>
    <n v="2"/>
    <s v="Vida"/>
    <x v="0"/>
    <x v="0"/>
    <s v="Si sufrió antes o durante el año pasado"/>
    <n v="270107"/>
    <s v="Atenciones médicas"/>
    <x v="0"/>
    <x v="0"/>
    <n v="0"/>
    <n v="6220.9581079809495"/>
    <n v="20580.926432531822"/>
  </r>
  <r>
    <n v="9"/>
    <n v="9115"/>
    <s v="Araucanía"/>
    <s v="Pucón"/>
    <x v="1"/>
    <x v="1"/>
    <n v="2"/>
    <s v="Vida"/>
    <x v="1"/>
    <x v="1"/>
    <s v="No sufrió antes ni durante el año pasado"/>
    <n v="270107"/>
    <s v="Atenciones médicas"/>
    <x v="1"/>
    <x v="1"/>
    <n v="0"/>
    <n v="25593.099630769146"/>
    <n v="29641.595836892142"/>
  </r>
  <r>
    <n v="9"/>
    <n v="9115"/>
    <s v="Araucanía"/>
    <s v="Pucón"/>
    <x v="1"/>
    <x v="1"/>
    <n v="2"/>
    <s v="Vida"/>
    <x v="1"/>
    <x v="1"/>
    <s v="Si sufrió antes o durante el año pasado"/>
    <n v="270107"/>
    <s v="Atenciones médicas"/>
    <x v="1"/>
    <x v="1"/>
    <n v="0"/>
    <n v="0"/>
    <n v="7234.5805445496544"/>
  </r>
  <r>
    <n v="9"/>
    <n v="9117"/>
    <s v="Araucanía"/>
    <s v="Teodoro Schmidt"/>
    <x v="0"/>
    <x v="0"/>
    <n v="1"/>
    <s v="Año"/>
    <x v="0"/>
    <x v="0"/>
    <s v="No sufrió el año pasado"/>
    <n v="270107"/>
    <s v="Atenciones médicas"/>
    <x v="0"/>
    <x v="0"/>
    <n v="0"/>
    <n v="48541.740382975651"/>
    <n v="0"/>
  </r>
  <r>
    <n v="9"/>
    <n v="9117"/>
    <s v="Araucanía"/>
    <s v="Teodoro Schmidt"/>
    <x v="0"/>
    <x v="0"/>
    <n v="2"/>
    <s v="Vida"/>
    <x v="0"/>
    <x v="0"/>
    <s v="No sufrió antes ni durante el año pasado"/>
    <n v="270107"/>
    <s v="Atenciones médicas"/>
    <x v="0"/>
    <x v="0"/>
    <n v="0"/>
    <n v="45321.17706234879"/>
    <n v="0"/>
  </r>
  <r>
    <n v="9"/>
    <n v="9117"/>
    <s v="Araucanía"/>
    <s v="Teodoro Schmidt"/>
    <x v="0"/>
    <x v="0"/>
    <n v="2"/>
    <s v="Vida"/>
    <x v="0"/>
    <x v="0"/>
    <s v="Si sufrió antes o durante el año pasado"/>
    <n v="270107"/>
    <s v="Atenciones médicas"/>
    <x v="0"/>
    <x v="0"/>
    <n v="0"/>
    <n v="3220.5633206268553"/>
    <n v="0"/>
  </r>
  <r>
    <n v="9"/>
    <n v="9117"/>
    <s v="Araucanía"/>
    <s v="Teodoro Schmidt"/>
    <x v="1"/>
    <x v="1"/>
    <n v="2"/>
    <s v="Vida"/>
    <x v="1"/>
    <x v="1"/>
    <s v="No sufrió antes ni durante el año pasado"/>
    <n v="270107"/>
    <s v="Atenciones médicas"/>
    <x v="1"/>
    <x v="1"/>
    <n v="0"/>
    <n v="25063.764366899995"/>
    <n v="0"/>
  </r>
  <r>
    <n v="9"/>
    <n v="9118"/>
    <s v="Araucanía"/>
    <s v="Toltén"/>
    <x v="0"/>
    <x v="0"/>
    <n v="1"/>
    <s v="Año"/>
    <x v="0"/>
    <x v="0"/>
    <s v="No sufrió el año pasado"/>
    <n v="270107"/>
    <s v="Atenciones médicas"/>
    <x v="0"/>
    <x v="0"/>
    <n v="0"/>
    <n v="39697.347668677736"/>
    <n v="0"/>
  </r>
  <r>
    <n v="9"/>
    <n v="9118"/>
    <s v="Araucanía"/>
    <s v="Toltén"/>
    <x v="0"/>
    <x v="0"/>
    <n v="2"/>
    <s v="Vida"/>
    <x v="0"/>
    <x v="0"/>
    <s v="No sufrió antes ni durante el año pasado"/>
    <n v="270107"/>
    <s v="Atenciones médicas"/>
    <x v="0"/>
    <x v="0"/>
    <n v="0"/>
    <n v="39697.347668677736"/>
    <n v="0"/>
  </r>
  <r>
    <n v="9"/>
    <n v="9118"/>
    <s v="Araucanía"/>
    <s v="Toltén"/>
    <x v="1"/>
    <x v="1"/>
    <n v="2"/>
    <s v="Vida"/>
    <x v="1"/>
    <x v="1"/>
    <s v="No sufrió antes ni durante el año pasado"/>
    <n v="270107"/>
    <s v="Atenciones médicas"/>
    <x v="1"/>
    <x v="1"/>
    <n v="0"/>
    <n v="34691.257735173218"/>
    <n v="0"/>
  </r>
  <r>
    <n v="9"/>
    <n v="9119"/>
    <s v="Araucanía"/>
    <s v="Vilcún"/>
    <x v="0"/>
    <x v="0"/>
    <n v="1"/>
    <s v="Año"/>
    <x v="0"/>
    <x v="0"/>
    <s v="No sufrió el año pasado"/>
    <n v="270107"/>
    <s v="Atenciones médicas"/>
    <x v="0"/>
    <x v="0"/>
    <n v="0"/>
    <n v="7816.8521486591999"/>
    <n v="15135.338897030899"/>
  </r>
  <r>
    <n v="9"/>
    <n v="9119"/>
    <s v="Araucanía"/>
    <s v="Vilcún"/>
    <x v="0"/>
    <x v="0"/>
    <n v="1"/>
    <s v="Año"/>
    <x v="0"/>
    <x v="0"/>
    <s v="Si sufrió el año pasado"/>
    <n v="270107"/>
    <s v="Atenciones médicas"/>
    <x v="0"/>
    <x v="0"/>
    <n v="0"/>
    <n v="0"/>
    <n v="4842.0179857827916"/>
  </r>
  <r>
    <n v="9"/>
    <n v="9119"/>
    <s v="Araucanía"/>
    <s v="Vilcún"/>
    <x v="0"/>
    <x v="0"/>
    <n v="2"/>
    <s v="Vida"/>
    <x v="0"/>
    <x v="0"/>
    <s v="No sufrió antes ni durante el año pasado"/>
    <n v="270107"/>
    <s v="Atenciones médicas"/>
    <x v="0"/>
    <x v="0"/>
    <n v="0"/>
    <n v="4699.6066172670771"/>
    <n v="15135.338897030899"/>
  </r>
  <r>
    <n v="9"/>
    <n v="9119"/>
    <s v="Araucanía"/>
    <s v="Vilcún"/>
    <x v="0"/>
    <x v="0"/>
    <n v="2"/>
    <s v="Vida"/>
    <x v="0"/>
    <x v="0"/>
    <s v="Si sufrió antes o durante el año pasado"/>
    <n v="270107"/>
    <s v="Atenciones médicas"/>
    <x v="0"/>
    <x v="0"/>
    <n v="0"/>
    <n v="3117.2455313921241"/>
    <n v="4842.0179857827916"/>
  </r>
  <r>
    <n v="9"/>
    <n v="9119"/>
    <s v="Araucanía"/>
    <s v="Vilcún"/>
    <x v="1"/>
    <x v="1"/>
    <n v="2"/>
    <s v="Vida"/>
    <x v="1"/>
    <x v="1"/>
    <s v="No sufrió antes ni durante el año pasado"/>
    <n v="270107"/>
    <s v="Atenciones médicas"/>
    <x v="1"/>
    <x v="1"/>
    <n v="0"/>
    <n v="6084.6920028650193"/>
    <n v="19977.356882813689"/>
  </r>
  <r>
    <n v="9"/>
    <n v="9120"/>
    <s v="Araucanía"/>
    <s v="Villarrica"/>
    <x v="0"/>
    <x v="0"/>
    <n v="1"/>
    <s v="Año"/>
    <x v="0"/>
    <x v="0"/>
    <s v="No sufrió el año pasado"/>
    <n v="270107"/>
    <s v="Atenciones médicas"/>
    <x v="0"/>
    <x v="0"/>
    <n v="16713.720026398769"/>
    <n v="25566.935190181328"/>
    <n v="35114.4094299918"/>
  </r>
  <r>
    <n v="9"/>
    <n v="9120"/>
    <s v="Araucanía"/>
    <s v="Villarrica"/>
    <x v="0"/>
    <x v="0"/>
    <n v="1"/>
    <s v="Año"/>
    <x v="0"/>
    <x v="0"/>
    <s v="Si sufrió el año pasado"/>
    <n v="270107"/>
    <s v="Atenciones médicas"/>
    <x v="0"/>
    <x v="0"/>
    <n v="2166.8988780523578"/>
    <n v="0"/>
    <n v="1709.4309933505913"/>
  </r>
  <r>
    <n v="9"/>
    <n v="9120"/>
    <s v="Araucanía"/>
    <s v="Villarrica"/>
    <x v="0"/>
    <x v="0"/>
    <n v="2"/>
    <s v="Vida"/>
    <x v="0"/>
    <x v="0"/>
    <s v="No sufrió antes ni durante el año pasado"/>
    <n v="270107"/>
    <s v="Atenciones médicas"/>
    <x v="0"/>
    <x v="0"/>
    <n v="14643.98328078023"/>
    <n v="23097.338260816883"/>
    <n v="29755.509085169844"/>
  </r>
  <r>
    <n v="9"/>
    <n v="9120"/>
    <s v="Araucanía"/>
    <s v="Villarrica"/>
    <x v="0"/>
    <x v="0"/>
    <n v="2"/>
    <s v="Vida"/>
    <x v="0"/>
    <x v="0"/>
    <s v="Si sufrió antes o durante el año pasado"/>
    <n v="270107"/>
    <s v="Atenciones médicas"/>
    <x v="0"/>
    <x v="0"/>
    <n v="4236.6356236708953"/>
    <n v="2469.5969293644448"/>
    <n v="7068.3313381725538"/>
  </r>
  <r>
    <n v="9"/>
    <n v="9120"/>
    <s v="Araucanía"/>
    <s v="Villarrica"/>
    <x v="1"/>
    <x v="1"/>
    <n v="2"/>
    <s v="Vida"/>
    <x v="1"/>
    <x v="1"/>
    <s v="No sufrió antes ni durante el año pasado"/>
    <n v="270107"/>
    <s v="Atenciones médicas"/>
    <x v="1"/>
    <x v="1"/>
    <n v="11472.464618317812"/>
    <n v="15134.838321628904"/>
    <n v="30654.587821849196"/>
  </r>
  <r>
    <n v="9"/>
    <n v="9120"/>
    <s v="Araucanía"/>
    <s v="Villarrica"/>
    <x v="1"/>
    <x v="1"/>
    <n v="2"/>
    <s v="Vida"/>
    <x v="1"/>
    <x v="1"/>
    <s v="Si sufrió antes o durante el año pasado"/>
    <n v="270107"/>
    <s v="Atenciones médicas"/>
    <x v="1"/>
    <x v="1"/>
    <n v="978.95431546527834"/>
    <n v="0"/>
    <n v="6169.2526014932"/>
  </r>
  <r>
    <n v="9"/>
    <n v="9201"/>
    <s v="Araucanía"/>
    <s v="Angol"/>
    <x v="0"/>
    <x v="0"/>
    <n v="1"/>
    <s v="Año"/>
    <x v="0"/>
    <x v="0"/>
    <s v="No sufrió el año pasado"/>
    <n v="270107"/>
    <s v="Atenciones médicas"/>
    <x v="0"/>
    <x v="0"/>
    <n v="27232.526029033103"/>
    <n v="19878.32732928326"/>
    <n v="0"/>
  </r>
  <r>
    <n v="9"/>
    <n v="9201"/>
    <s v="Araucanía"/>
    <s v="Angol"/>
    <x v="0"/>
    <x v="0"/>
    <n v="1"/>
    <s v="Año"/>
    <x v="0"/>
    <x v="0"/>
    <s v="Si sufrió el año pasado"/>
    <n v="270107"/>
    <s v="Atenciones médicas"/>
    <x v="0"/>
    <x v="0"/>
    <n v="613.87468746501474"/>
    <n v="0"/>
    <n v="0"/>
  </r>
  <r>
    <n v="9"/>
    <n v="9201"/>
    <s v="Araucanía"/>
    <s v="Angol"/>
    <x v="0"/>
    <x v="0"/>
    <n v="2"/>
    <s v="Vida"/>
    <x v="0"/>
    <x v="0"/>
    <s v="No sufrió antes ni durante el año pasado"/>
    <n v="270107"/>
    <s v="Atenciones médicas"/>
    <x v="0"/>
    <x v="0"/>
    <n v="23558.607306788072"/>
    <n v="19878.32732928326"/>
    <n v="0"/>
  </r>
  <r>
    <n v="9"/>
    <n v="9201"/>
    <s v="Araucanía"/>
    <s v="Angol"/>
    <x v="0"/>
    <x v="0"/>
    <n v="2"/>
    <s v="Vida"/>
    <x v="0"/>
    <x v="0"/>
    <s v="Si sufrió antes o durante el año pasado"/>
    <n v="270107"/>
    <s v="Atenciones médicas"/>
    <x v="0"/>
    <x v="0"/>
    <n v="4287.7934097100424"/>
    <n v="0"/>
    <n v="0"/>
  </r>
  <r>
    <n v="9"/>
    <n v="9201"/>
    <s v="Araucanía"/>
    <s v="Angol"/>
    <x v="1"/>
    <x v="1"/>
    <n v="2"/>
    <s v="Vida"/>
    <x v="1"/>
    <x v="1"/>
    <s v="No sufrió antes ni durante el año pasado"/>
    <n v="270107"/>
    <s v="Atenciones médicas"/>
    <x v="1"/>
    <x v="1"/>
    <n v="19772.735754002315"/>
    <n v="16211.794105211648"/>
    <n v="0"/>
  </r>
  <r>
    <n v="9"/>
    <n v="9202"/>
    <s v="Araucanía"/>
    <s v="Collipulli"/>
    <x v="0"/>
    <x v="0"/>
    <n v="1"/>
    <s v="Año"/>
    <x v="0"/>
    <x v="0"/>
    <s v="No sufrió el año pasado"/>
    <n v="270107"/>
    <s v="Atenciones médicas"/>
    <x v="0"/>
    <x v="0"/>
    <n v="0"/>
    <n v="55631.475281699946"/>
    <n v="0"/>
  </r>
  <r>
    <n v="9"/>
    <n v="9202"/>
    <s v="Araucanía"/>
    <s v="Collipulli"/>
    <x v="0"/>
    <x v="0"/>
    <n v="2"/>
    <s v="Vida"/>
    <x v="0"/>
    <x v="0"/>
    <s v="No sufrió antes ni durante el año pasado"/>
    <n v="270107"/>
    <s v="Atenciones médicas"/>
    <x v="0"/>
    <x v="0"/>
    <n v="0"/>
    <n v="46328.203563789633"/>
    <n v="0"/>
  </r>
  <r>
    <n v="9"/>
    <n v="9202"/>
    <s v="Araucanía"/>
    <s v="Collipulli"/>
    <x v="0"/>
    <x v="0"/>
    <n v="2"/>
    <s v="Vida"/>
    <x v="0"/>
    <x v="0"/>
    <s v="Si sufrió antes o durante el año pasado"/>
    <n v="270107"/>
    <s v="Atenciones médicas"/>
    <x v="0"/>
    <x v="0"/>
    <n v="0"/>
    <n v="9303.2717179103001"/>
    <n v="0"/>
  </r>
  <r>
    <n v="9"/>
    <n v="9202"/>
    <s v="Araucanía"/>
    <s v="Collipulli"/>
    <x v="1"/>
    <x v="1"/>
    <n v="2"/>
    <s v="Vida"/>
    <x v="1"/>
    <x v="1"/>
    <s v="No sufrió antes ni durante el año pasado"/>
    <n v="270107"/>
    <s v="Atenciones médicas"/>
    <x v="1"/>
    <x v="1"/>
    <n v="0"/>
    <n v="33325.07454774576"/>
    <n v="0"/>
  </r>
  <r>
    <n v="9"/>
    <n v="9202"/>
    <s v="Araucanía"/>
    <s v="Collipulli"/>
    <x v="1"/>
    <x v="1"/>
    <n v="2"/>
    <s v="Vida"/>
    <x v="1"/>
    <x v="1"/>
    <s v="Si sufrió antes o durante el año pasado"/>
    <n v="270107"/>
    <s v="Atenciones médicas"/>
    <x v="1"/>
    <x v="1"/>
    <n v="0"/>
    <n v="1109.3025972508858"/>
    <n v="0"/>
  </r>
  <r>
    <n v="9"/>
    <n v="9203"/>
    <s v="Araucanía"/>
    <s v="Curacautín"/>
    <x v="0"/>
    <x v="0"/>
    <n v="1"/>
    <s v="Año"/>
    <x v="0"/>
    <x v="0"/>
    <s v="No sufrió el año pasado"/>
    <n v="270107"/>
    <s v="Atenciones médicas"/>
    <x v="0"/>
    <x v="0"/>
    <n v="0"/>
    <n v="38420.021376893892"/>
    <n v="16263.578393203048"/>
  </r>
  <r>
    <n v="9"/>
    <n v="9203"/>
    <s v="Araucanía"/>
    <s v="Curacautín"/>
    <x v="0"/>
    <x v="0"/>
    <n v="2"/>
    <s v="Vida"/>
    <x v="0"/>
    <x v="0"/>
    <s v="No sufrió antes ni durante el año pasado"/>
    <n v="270107"/>
    <s v="Atenciones médicas"/>
    <x v="0"/>
    <x v="0"/>
    <n v="0"/>
    <n v="32804.460651662179"/>
    <n v="16263.578393203048"/>
  </r>
  <r>
    <n v="9"/>
    <n v="9203"/>
    <s v="Araucanía"/>
    <s v="Curacautín"/>
    <x v="0"/>
    <x v="0"/>
    <n v="2"/>
    <s v="Vida"/>
    <x v="0"/>
    <x v="0"/>
    <s v="Si sufrió antes o durante el año pasado"/>
    <n v="270107"/>
    <s v="Atenciones médicas"/>
    <x v="0"/>
    <x v="0"/>
    <n v="0"/>
    <n v="5615.5607252317159"/>
    <n v="0"/>
  </r>
  <r>
    <n v="9"/>
    <n v="9203"/>
    <s v="Araucanía"/>
    <s v="Curacautín"/>
    <x v="1"/>
    <x v="1"/>
    <n v="2"/>
    <s v="Vida"/>
    <x v="1"/>
    <x v="1"/>
    <s v="No sufrió antes ni durante el año pasado"/>
    <n v="270107"/>
    <s v="Atenciones médicas"/>
    <x v="1"/>
    <x v="1"/>
    <n v="0"/>
    <n v="17964.736438059601"/>
    <n v="16263.578393203048"/>
  </r>
  <r>
    <n v="9"/>
    <n v="9203"/>
    <s v="Araucanía"/>
    <s v="Curacautín"/>
    <x v="1"/>
    <x v="1"/>
    <n v="2"/>
    <s v="Vida"/>
    <x v="1"/>
    <x v="1"/>
    <s v="Si sufrió antes o durante el año pasado"/>
    <n v="270107"/>
    <s v="Atenciones médicas"/>
    <x v="1"/>
    <x v="1"/>
    <n v="0"/>
    <n v="2807.7803626158579"/>
    <n v="0"/>
  </r>
  <r>
    <n v="9"/>
    <n v="9204"/>
    <s v="Araucanía"/>
    <s v="Ercilla"/>
    <x v="0"/>
    <x v="0"/>
    <n v="1"/>
    <s v="Año"/>
    <x v="0"/>
    <x v="0"/>
    <s v="No sufrió el año pasado"/>
    <n v="270107"/>
    <s v="Atenciones médicas"/>
    <x v="0"/>
    <x v="0"/>
    <n v="0"/>
    <n v="20604.279557234808"/>
    <n v="0"/>
  </r>
  <r>
    <n v="9"/>
    <n v="9204"/>
    <s v="Araucanía"/>
    <s v="Ercilla"/>
    <x v="0"/>
    <x v="0"/>
    <n v="2"/>
    <s v="Vida"/>
    <x v="0"/>
    <x v="0"/>
    <s v="No sufrió antes ni durante el año pasado"/>
    <n v="270107"/>
    <s v="Atenciones médicas"/>
    <x v="0"/>
    <x v="0"/>
    <n v="0"/>
    <n v="20604.279557234808"/>
    <n v="0"/>
  </r>
  <r>
    <n v="9"/>
    <n v="9204"/>
    <s v="Araucanía"/>
    <s v="Ercilla"/>
    <x v="1"/>
    <x v="1"/>
    <n v="2"/>
    <s v="Vida"/>
    <x v="1"/>
    <x v="1"/>
    <s v="No sufrió antes ni durante el año pasado"/>
    <n v="270107"/>
    <s v="Atenciones médicas"/>
    <x v="1"/>
    <x v="1"/>
    <n v="0"/>
    <n v="6707.0041200706301"/>
    <n v="0"/>
  </r>
  <r>
    <n v="9"/>
    <n v="9206"/>
    <s v="Araucanía"/>
    <s v="Los Sauces"/>
    <x v="0"/>
    <x v="0"/>
    <n v="1"/>
    <s v="Año"/>
    <x v="0"/>
    <x v="0"/>
    <s v="No sufrió el año pasado"/>
    <n v="270107"/>
    <s v="Atenciones médicas"/>
    <x v="0"/>
    <x v="0"/>
    <n v="0"/>
    <n v="38522.266476504679"/>
    <n v="0"/>
  </r>
  <r>
    <n v="9"/>
    <n v="9206"/>
    <s v="Araucanía"/>
    <s v="Los Sauces"/>
    <x v="0"/>
    <x v="0"/>
    <n v="2"/>
    <s v="Vida"/>
    <x v="0"/>
    <x v="0"/>
    <s v="No sufrió antes ni durante el año pasado"/>
    <n v="270107"/>
    <s v="Atenciones médicas"/>
    <x v="0"/>
    <x v="0"/>
    <n v="0"/>
    <n v="38522.266476504679"/>
    <n v="0"/>
  </r>
  <r>
    <n v="9"/>
    <n v="9206"/>
    <s v="Araucanía"/>
    <s v="Los Sauces"/>
    <x v="1"/>
    <x v="1"/>
    <n v="2"/>
    <s v="Vida"/>
    <x v="1"/>
    <x v="1"/>
    <s v="No sufrió antes ni durante el año pasado"/>
    <n v="270107"/>
    <s v="Atenciones médicas"/>
    <x v="1"/>
    <x v="1"/>
    <n v="0"/>
    <n v="31784.937041806821"/>
    <n v="0"/>
  </r>
  <r>
    <n v="9"/>
    <n v="9207"/>
    <s v="Araucanía"/>
    <s v="Lumaco"/>
    <x v="0"/>
    <x v="0"/>
    <n v="1"/>
    <s v="Año"/>
    <x v="0"/>
    <x v="0"/>
    <s v="No sufrió el año pasado"/>
    <n v="270107"/>
    <s v="Atenciones médicas"/>
    <x v="0"/>
    <x v="0"/>
    <n v="0"/>
    <n v="13843.369670881997"/>
    <n v="0"/>
  </r>
  <r>
    <n v="9"/>
    <n v="9207"/>
    <s v="Araucanía"/>
    <s v="Lumaco"/>
    <x v="0"/>
    <x v="0"/>
    <n v="1"/>
    <s v="Año"/>
    <x v="0"/>
    <x v="0"/>
    <s v="Si sufrió el año pasado"/>
    <n v="270107"/>
    <s v="Atenciones médicas"/>
    <x v="0"/>
    <x v="0"/>
    <n v="0"/>
    <n v="7814.8111593630774"/>
    <n v="0"/>
  </r>
  <r>
    <n v="9"/>
    <n v="9207"/>
    <s v="Araucanía"/>
    <s v="Lumaco"/>
    <x v="0"/>
    <x v="0"/>
    <n v="2"/>
    <s v="Vida"/>
    <x v="0"/>
    <x v="0"/>
    <s v="No sufrió antes ni durante el año pasado"/>
    <n v="270107"/>
    <s v="Atenciones médicas"/>
    <x v="0"/>
    <x v="0"/>
    <n v="0"/>
    <n v="13843.369670881997"/>
    <n v="0"/>
  </r>
  <r>
    <n v="9"/>
    <n v="9207"/>
    <s v="Araucanía"/>
    <s v="Lumaco"/>
    <x v="0"/>
    <x v="0"/>
    <n v="2"/>
    <s v="Vida"/>
    <x v="0"/>
    <x v="0"/>
    <s v="Si sufrió antes o durante el año pasado"/>
    <n v="270107"/>
    <s v="Atenciones médicas"/>
    <x v="0"/>
    <x v="0"/>
    <n v="0"/>
    <n v="7814.8111593630774"/>
    <n v="0"/>
  </r>
  <r>
    <n v="9"/>
    <n v="9207"/>
    <s v="Araucanía"/>
    <s v="Lumaco"/>
    <x v="1"/>
    <x v="1"/>
    <n v="2"/>
    <s v="Vida"/>
    <x v="1"/>
    <x v="1"/>
    <s v="No sufrió antes ni durante el año pasado"/>
    <n v="270107"/>
    <s v="Atenciones médicas"/>
    <x v="1"/>
    <x v="1"/>
    <n v="0"/>
    <n v="13843.369670881997"/>
    <n v="0"/>
  </r>
  <r>
    <n v="9"/>
    <n v="9207"/>
    <s v="Araucanía"/>
    <s v="Lumaco"/>
    <x v="1"/>
    <x v="1"/>
    <n v="2"/>
    <s v="Vida"/>
    <x v="1"/>
    <x v="1"/>
    <s v="Si sufrió antes o durante el año pasado"/>
    <n v="270107"/>
    <s v="Atenciones médicas"/>
    <x v="1"/>
    <x v="1"/>
    <n v="0"/>
    <n v="2811.6857481247534"/>
    <n v="0"/>
  </r>
  <r>
    <n v="9"/>
    <n v="9208"/>
    <s v="Araucanía"/>
    <s v="Purén"/>
    <x v="0"/>
    <x v="0"/>
    <n v="1"/>
    <s v="Año"/>
    <x v="0"/>
    <x v="0"/>
    <s v="No sufrió el año pasado"/>
    <n v="270107"/>
    <s v="Atenciones médicas"/>
    <x v="0"/>
    <x v="0"/>
    <n v="0"/>
    <n v="60872.798654608734"/>
    <n v="0"/>
  </r>
  <r>
    <n v="9"/>
    <n v="9208"/>
    <s v="Araucanía"/>
    <s v="Purén"/>
    <x v="0"/>
    <x v="0"/>
    <n v="2"/>
    <s v="Vida"/>
    <x v="0"/>
    <x v="0"/>
    <s v="No sufrió antes ni durante el año pasado"/>
    <n v="270107"/>
    <s v="Atenciones médicas"/>
    <x v="0"/>
    <x v="0"/>
    <n v="0"/>
    <n v="46440.034535622894"/>
    <n v="0"/>
  </r>
  <r>
    <n v="9"/>
    <n v="9208"/>
    <s v="Araucanía"/>
    <s v="Purén"/>
    <x v="0"/>
    <x v="0"/>
    <n v="2"/>
    <s v="Vida"/>
    <x v="0"/>
    <x v="0"/>
    <s v="Si sufrió antes o durante el año pasado"/>
    <n v="270107"/>
    <s v="Atenciones médicas"/>
    <x v="0"/>
    <x v="0"/>
    <n v="0"/>
    <n v="14432.764118985844"/>
    <n v="0"/>
  </r>
  <r>
    <n v="9"/>
    <n v="9208"/>
    <s v="Araucanía"/>
    <s v="Purén"/>
    <x v="1"/>
    <x v="1"/>
    <n v="2"/>
    <s v="Vida"/>
    <x v="1"/>
    <x v="1"/>
    <s v="No sufrió antes ni durante el año pasado"/>
    <n v="270107"/>
    <s v="Atenciones médicas"/>
    <x v="1"/>
    <x v="1"/>
    <n v="0"/>
    <n v="34202.407810281751"/>
    <n v="0"/>
  </r>
  <r>
    <n v="9"/>
    <n v="9209"/>
    <s v="Araucanía"/>
    <s v="Renaico"/>
    <x v="0"/>
    <x v="0"/>
    <n v="1"/>
    <s v="Año"/>
    <x v="0"/>
    <x v="0"/>
    <s v="No sufrió el año pasado"/>
    <n v="270107"/>
    <s v="Atenciones médicas"/>
    <x v="0"/>
    <x v="0"/>
    <n v="0"/>
    <n v="62939.476218927819"/>
    <n v="0"/>
  </r>
  <r>
    <n v="9"/>
    <n v="9209"/>
    <s v="Araucanía"/>
    <s v="Renaico"/>
    <x v="0"/>
    <x v="0"/>
    <n v="2"/>
    <s v="Vida"/>
    <x v="0"/>
    <x v="0"/>
    <s v="No sufrió antes ni durante el año pasado"/>
    <n v="270107"/>
    <s v="Atenciones médicas"/>
    <x v="0"/>
    <x v="0"/>
    <n v="0"/>
    <n v="55493.57940995034"/>
    <n v="0"/>
  </r>
  <r>
    <n v="9"/>
    <n v="9209"/>
    <s v="Araucanía"/>
    <s v="Renaico"/>
    <x v="0"/>
    <x v="0"/>
    <n v="2"/>
    <s v="Vida"/>
    <x v="0"/>
    <x v="0"/>
    <s v="Si sufrió antes o durante el año pasado"/>
    <n v="270107"/>
    <s v="Atenciones médicas"/>
    <x v="0"/>
    <x v="0"/>
    <n v="0"/>
    <n v="7445.8968089774971"/>
    <n v="0"/>
  </r>
  <r>
    <n v="9"/>
    <n v="9209"/>
    <s v="Araucanía"/>
    <s v="Renaico"/>
    <x v="1"/>
    <x v="1"/>
    <n v="2"/>
    <s v="Vida"/>
    <x v="1"/>
    <x v="1"/>
    <s v="No sufrió antes ni durante el año pasado"/>
    <n v="270107"/>
    <s v="Atenciones médicas"/>
    <x v="1"/>
    <x v="1"/>
    <n v="0"/>
    <n v="60260.521921391628"/>
    <n v="0"/>
  </r>
  <r>
    <n v="9"/>
    <n v="9210"/>
    <s v="Araucanía"/>
    <s v="Traiguen"/>
    <x v="0"/>
    <x v="0"/>
    <n v="1"/>
    <s v="Año"/>
    <x v="0"/>
    <x v="0"/>
    <s v="No sufrió el año pasado"/>
    <n v="270107"/>
    <s v="Atenciones médicas"/>
    <x v="0"/>
    <x v="0"/>
    <n v="0"/>
    <n v="10560.361243214677"/>
    <n v="0"/>
  </r>
  <r>
    <n v="9"/>
    <n v="9210"/>
    <s v="Araucanía"/>
    <s v="Traiguen"/>
    <x v="0"/>
    <x v="0"/>
    <n v="2"/>
    <s v="Vida"/>
    <x v="0"/>
    <x v="0"/>
    <s v="No sufrió antes ni durante el año pasado"/>
    <n v="270107"/>
    <s v="Atenciones médicas"/>
    <x v="0"/>
    <x v="0"/>
    <n v="0"/>
    <n v="10560.361243214677"/>
    <n v="0"/>
  </r>
  <r>
    <n v="9"/>
    <n v="9210"/>
    <s v="Araucanía"/>
    <s v="Traiguen"/>
    <x v="1"/>
    <x v="1"/>
    <n v="2"/>
    <s v="Vida"/>
    <x v="1"/>
    <x v="1"/>
    <s v="No sufrió antes ni durante el año pasado"/>
    <n v="270107"/>
    <s v="Atenciones médicas"/>
    <x v="1"/>
    <x v="1"/>
    <n v="0"/>
    <n v="7532.8997133752837"/>
    <n v="0"/>
  </r>
  <r>
    <n v="9"/>
    <n v="9211"/>
    <s v="Araucanía"/>
    <s v="Victoria"/>
    <x v="0"/>
    <x v="0"/>
    <n v="1"/>
    <s v="Año"/>
    <x v="0"/>
    <x v="0"/>
    <s v="No sufrió el año pasado"/>
    <n v="270107"/>
    <s v="Atenciones médicas"/>
    <x v="0"/>
    <x v="0"/>
    <n v="22892.325315005728"/>
    <n v="36078.360069002032"/>
    <n v="0"/>
  </r>
  <r>
    <n v="9"/>
    <n v="9211"/>
    <s v="Araucanía"/>
    <s v="Victoria"/>
    <x v="0"/>
    <x v="0"/>
    <n v="1"/>
    <s v="Año"/>
    <x v="0"/>
    <x v="0"/>
    <s v="Si sufrió el año pasado"/>
    <n v="270107"/>
    <s v="Atenciones médicas"/>
    <x v="0"/>
    <x v="0"/>
    <n v="378.0068728522337"/>
    <n v="0"/>
    <n v="0"/>
  </r>
  <r>
    <n v="9"/>
    <n v="9211"/>
    <s v="Araucanía"/>
    <s v="Victoria"/>
    <x v="0"/>
    <x v="0"/>
    <n v="2"/>
    <s v="Vida"/>
    <x v="0"/>
    <x v="0"/>
    <s v="No sufrió antes ni durante el año pasado"/>
    <n v="270107"/>
    <s v="Atenciones médicas"/>
    <x v="0"/>
    <x v="0"/>
    <n v="22099.083619702178"/>
    <n v="31878.250019700128"/>
    <n v="0"/>
  </r>
  <r>
    <n v="9"/>
    <n v="9211"/>
    <s v="Araucanía"/>
    <s v="Victoria"/>
    <x v="0"/>
    <x v="0"/>
    <n v="2"/>
    <s v="Vida"/>
    <x v="0"/>
    <x v="0"/>
    <s v="Si sufrió antes o durante el año pasado"/>
    <n v="270107"/>
    <s v="Atenciones médicas"/>
    <x v="0"/>
    <x v="0"/>
    <n v="1171.2485681557846"/>
    <n v="4200.1100493019112"/>
    <n v="0"/>
  </r>
  <r>
    <n v="9"/>
    <n v="9211"/>
    <s v="Araucanía"/>
    <s v="Victoria"/>
    <x v="1"/>
    <x v="1"/>
    <n v="2"/>
    <s v="Vida"/>
    <x v="1"/>
    <x v="1"/>
    <s v="No sufrió antes ni durante el año pasado"/>
    <n v="270107"/>
    <s v="Atenciones médicas"/>
    <x v="1"/>
    <x v="1"/>
    <n v="19879.725085910653"/>
    <n v="22791.136988351831"/>
    <n v="0"/>
  </r>
  <r>
    <n v="9"/>
    <n v="9211"/>
    <s v="Araucanía"/>
    <s v="Victoria"/>
    <x v="1"/>
    <x v="1"/>
    <n v="2"/>
    <s v="Vida"/>
    <x v="1"/>
    <x v="1"/>
    <s v="Si sufrió antes o durante el año pasado"/>
    <n v="270107"/>
    <s v="Atenciones médicas"/>
    <x v="1"/>
    <x v="1"/>
    <n v="1832.7605956471937"/>
    <n v="0"/>
    <n v="0"/>
  </r>
  <r>
    <n v="10"/>
    <n v="10101"/>
    <s v="Los Lagos"/>
    <s v="Puerto Montt"/>
    <x v="0"/>
    <x v="0"/>
    <n v="1"/>
    <s v="Año"/>
    <x v="0"/>
    <x v="0"/>
    <s v="No sufrió el año pasado"/>
    <n v="270107"/>
    <s v="Atenciones médicas"/>
    <x v="0"/>
    <x v="0"/>
    <n v="21919.34168894972"/>
    <n v="23509.730112602498"/>
    <n v="30716.857381602909"/>
  </r>
  <r>
    <n v="10"/>
    <n v="10101"/>
    <s v="Los Lagos"/>
    <s v="Puerto Montt"/>
    <x v="0"/>
    <x v="0"/>
    <n v="1"/>
    <s v="Año"/>
    <x v="0"/>
    <x v="0"/>
    <s v="Si sufrió el año pasado"/>
    <n v="270107"/>
    <s v="Atenciones médicas"/>
    <x v="0"/>
    <x v="0"/>
    <n v="590.97610327508062"/>
    <n v="344.14723280633001"/>
    <n v="452.38271999049732"/>
  </r>
  <r>
    <n v="10"/>
    <n v="10101"/>
    <s v="Los Lagos"/>
    <s v="Puerto Montt"/>
    <x v="0"/>
    <x v="0"/>
    <n v="2"/>
    <s v="Vida"/>
    <x v="0"/>
    <x v="0"/>
    <s v="No sufrió antes ni durante el año pasado"/>
    <n v="270107"/>
    <s v="Atenciones médicas"/>
    <x v="0"/>
    <x v="0"/>
    <n v="19314.653588310586"/>
    <n v="22971.279910174548"/>
    <n v="28930.680518783603"/>
  </r>
  <r>
    <n v="10"/>
    <n v="10101"/>
    <s v="Los Lagos"/>
    <s v="Puerto Montt"/>
    <x v="0"/>
    <x v="0"/>
    <n v="2"/>
    <s v="Vida"/>
    <x v="0"/>
    <x v="0"/>
    <s v="Si sufrió antes o durante el año pasado"/>
    <n v="270107"/>
    <s v="Atenciones médicas"/>
    <x v="0"/>
    <x v="0"/>
    <n v="3195.6642039142134"/>
    <n v="882.59743523428006"/>
    <n v="2238.5595828098053"/>
  </r>
  <r>
    <n v="10"/>
    <n v="10101"/>
    <s v="Los Lagos"/>
    <s v="Puerto Montt"/>
    <x v="1"/>
    <x v="1"/>
    <n v="2"/>
    <s v="Vida"/>
    <x v="1"/>
    <x v="1"/>
    <s v="No sufrió antes ni durante el año pasado"/>
    <n v="270107"/>
    <s v="Atenciones médicas"/>
    <x v="1"/>
    <x v="1"/>
    <n v="17458.084629129757"/>
    <n v="15330.617950740108"/>
    <n v="29327.207631498291"/>
  </r>
  <r>
    <n v="10"/>
    <n v="10101"/>
    <s v="Los Lagos"/>
    <s v="Puerto Montt"/>
    <x v="1"/>
    <x v="1"/>
    <n v="2"/>
    <s v="Vida"/>
    <x v="1"/>
    <x v="1"/>
    <s v="Si sufrió antes o durante el año pasado"/>
    <n v="270107"/>
    <s v="Atenciones médicas"/>
    <x v="1"/>
    <x v="1"/>
    <n v="1521.5839342364834"/>
    <n v="181.99060004262179"/>
    <n v="1159.798034083743"/>
  </r>
  <r>
    <n v="10"/>
    <n v="10102"/>
    <s v="Los Lagos"/>
    <s v="Calbuco"/>
    <x v="0"/>
    <x v="0"/>
    <n v="1"/>
    <s v="Año"/>
    <x v="0"/>
    <x v="0"/>
    <s v="No sufrió el año pasado"/>
    <n v="270107"/>
    <s v="Atenciones médicas"/>
    <x v="0"/>
    <x v="0"/>
    <n v="0"/>
    <n v="15554.47105256352"/>
    <n v="0"/>
  </r>
  <r>
    <n v="10"/>
    <n v="10102"/>
    <s v="Los Lagos"/>
    <s v="Calbuco"/>
    <x v="0"/>
    <x v="0"/>
    <n v="2"/>
    <s v="Vida"/>
    <x v="0"/>
    <x v="0"/>
    <s v="No sufrió antes ni durante el año pasado"/>
    <n v="270107"/>
    <s v="Atenciones médicas"/>
    <x v="0"/>
    <x v="0"/>
    <n v="0"/>
    <n v="15554.47105256352"/>
    <n v="0"/>
  </r>
  <r>
    <n v="10"/>
    <n v="10102"/>
    <s v="Los Lagos"/>
    <s v="Calbuco"/>
    <x v="1"/>
    <x v="1"/>
    <n v="2"/>
    <s v="Vida"/>
    <x v="1"/>
    <x v="1"/>
    <s v="No sufrió antes ni durante el año pasado"/>
    <n v="270107"/>
    <s v="Atenciones médicas"/>
    <x v="1"/>
    <x v="1"/>
    <n v="0"/>
    <n v="9669.2327534108626"/>
    <n v="0"/>
  </r>
  <r>
    <n v="10"/>
    <n v="10104"/>
    <s v="Los Lagos"/>
    <s v="Fresia"/>
    <x v="0"/>
    <x v="0"/>
    <n v="1"/>
    <s v="Año"/>
    <x v="0"/>
    <x v="0"/>
    <s v="No sufrió el año pasado"/>
    <n v="270107"/>
    <s v="Atenciones médicas"/>
    <x v="0"/>
    <x v="0"/>
    <n v="0"/>
    <n v="12965.00756564501"/>
    <n v="0"/>
  </r>
  <r>
    <n v="10"/>
    <n v="10104"/>
    <s v="Los Lagos"/>
    <s v="Fresia"/>
    <x v="0"/>
    <x v="0"/>
    <n v="2"/>
    <s v="Vida"/>
    <x v="0"/>
    <x v="0"/>
    <s v="No sufrió antes ni durante el año pasado"/>
    <n v="270107"/>
    <s v="Atenciones médicas"/>
    <x v="0"/>
    <x v="0"/>
    <n v="0"/>
    <n v="12965.00756564501"/>
    <n v="0"/>
  </r>
  <r>
    <n v="10"/>
    <n v="10104"/>
    <s v="Los Lagos"/>
    <s v="Fresia"/>
    <x v="1"/>
    <x v="1"/>
    <n v="2"/>
    <s v="Vida"/>
    <x v="1"/>
    <x v="1"/>
    <s v="No sufrió antes ni durante el año pasado"/>
    <n v="270107"/>
    <s v="Atenciones médicas"/>
    <x v="1"/>
    <x v="1"/>
    <n v="0"/>
    <n v="12965.00756564501"/>
    <n v="0"/>
  </r>
  <r>
    <n v="10"/>
    <n v="10105"/>
    <s v="Los Lagos"/>
    <s v="Frutillar"/>
    <x v="0"/>
    <x v="0"/>
    <n v="1"/>
    <s v="Año"/>
    <x v="0"/>
    <x v="0"/>
    <s v="No sufrió el año pasado"/>
    <n v="270107"/>
    <s v="Atenciones médicas"/>
    <x v="0"/>
    <x v="0"/>
    <n v="0"/>
    <n v="9546.9225102109831"/>
    <n v="28270.355991655204"/>
  </r>
  <r>
    <n v="10"/>
    <n v="10105"/>
    <s v="Los Lagos"/>
    <s v="Frutillar"/>
    <x v="0"/>
    <x v="0"/>
    <n v="1"/>
    <s v="Año"/>
    <x v="0"/>
    <x v="0"/>
    <s v="Si sufrió el año pasado"/>
    <n v="270107"/>
    <s v="Atenciones médicas"/>
    <x v="0"/>
    <x v="0"/>
    <n v="0"/>
    <n v="0"/>
    <n v="2601.9260248232213"/>
  </r>
  <r>
    <n v="10"/>
    <n v="10105"/>
    <s v="Los Lagos"/>
    <s v="Frutillar"/>
    <x v="0"/>
    <x v="0"/>
    <n v="2"/>
    <s v="Vida"/>
    <x v="0"/>
    <x v="0"/>
    <s v="No sufrió antes ni durante el año pasado"/>
    <n v="270107"/>
    <s v="Atenciones médicas"/>
    <x v="0"/>
    <x v="0"/>
    <n v="0"/>
    <n v="9546.9225102109831"/>
    <n v="21113.099453080722"/>
  </r>
  <r>
    <n v="10"/>
    <n v="10105"/>
    <s v="Los Lagos"/>
    <s v="Frutillar"/>
    <x v="0"/>
    <x v="0"/>
    <n v="2"/>
    <s v="Vida"/>
    <x v="0"/>
    <x v="0"/>
    <s v="Si sufrió antes o durante el año pasado"/>
    <n v="270107"/>
    <s v="Atenciones médicas"/>
    <x v="0"/>
    <x v="0"/>
    <n v="0"/>
    <n v="0"/>
    <n v="9759.1825633977078"/>
  </r>
  <r>
    <n v="10"/>
    <n v="10105"/>
    <s v="Los Lagos"/>
    <s v="Frutillar"/>
    <x v="1"/>
    <x v="1"/>
    <n v="2"/>
    <s v="Vida"/>
    <x v="1"/>
    <x v="1"/>
    <s v="No sufrió antes ni durante el año pasado"/>
    <n v="270107"/>
    <s v="Atenciones médicas"/>
    <x v="1"/>
    <x v="1"/>
    <n v="0"/>
    <n v="7151.9432558763547"/>
    <n v="21449.403727052584"/>
  </r>
  <r>
    <n v="10"/>
    <n v="10105"/>
    <s v="Los Lagos"/>
    <s v="Frutillar"/>
    <x v="1"/>
    <x v="1"/>
    <n v="2"/>
    <s v="Vida"/>
    <x v="1"/>
    <x v="1"/>
    <s v="Si sufrió antes o durante el año pasado"/>
    <n v="270107"/>
    <s v="Atenciones médicas"/>
    <x v="1"/>
    <x v="1"/>
    <n v="0"/>
    <n v="0"/>
    <n v="9422.878289425842"/>
  </r>
  <r>
    <n v="10"/>
    <n v="10107"/>
    <s v="Los Lagos"/>
    <s v="Llanquihue"/>
    <x v="0"/>
    <x v="0"/>
    <n v="1"/>
    <s v="Año"/>
    <x v="0"/>
    <x v="0"/>
    <s v="No sufrió el año pasado"/>
    <n v="270107"/>
    <s v="Atenciones médicas"/>
    <x v="0"/>
    <x v="0"/>
    <n v="0"/>
    <n v="39636.533567914776"/>
    <n v="38594.841138933058"/>
  </r>
  <r>
    <n v="10"/>
    <n v="10107"/>
    <s v="Los Lagos"/>
    <s v="Llanquihue"/>
    <x v="0"/>
    <x v="0"/>
    <n v="1"/>
    <s v="Año"/>
    <x v="0"/>
    <x v="0"/>
    <s v="Si sufrió el año pasado"/>
    <n v="270107"/>
    <s v="Atenciones médicas"/>
    <x v="0"/>
    <x v="0"/>
    <n v="0"/>
    <n v="2427.6857079830861"/>
    <n v="0"/>
  </r>
  <r>
    <n v="10"/>
    <n v="10107"/>
    <s v="Los Lagos"/>
    <s v="Llanquihue"/>
    <x v="0"/>
    <x v="0"/>
    <n v="2"/>
    <s v="Vida"/>
    <x v="0"/>
    <x v="0"/>
    <s v="No sufrió antes ni durante el año pasado"/>
    <n v="270107"/>
    <s v="Atenciones médicas"/>
    <x v="0"/>
    <x v="0"/>
    <n v="0"/>
    <n v="39636.533567914776"/>
    <n v="28023.468989956516"/>
  </r>
  <r>
    <n v="10"/>
    <n v="10107"/>
    <s v="Los Lagos"/>
    <s v="Llanquihue"/>
    <x v="0"/>
    <x v="0"/>
    <n v="2"/>
    <s v="Vida"/>
    <x v="0"/>
    <x v="0"/>
    <s v="Si sufrió antes o durante el año pasado"/>
    <n v="270107"/>
    <s v="Atenciones médicas"/>
    <x v="0"/>
    <x v="0"/>
    <n v="0"/>
    <n v="2427.6857079830861"/>
    <n v="10571.372148976543"/>
  </r>
  <r>
    <n v="10"/>
    <n v="10107"/>
    <s v="Los Lagos"/>
    <s v="Llanquihue"/>
    <x v="1"/>
    <x v="1"/>
    <n v="2"/>
    <s v="Vida"/>
    <x v="1"/>
    <x v="1"/>
    <s v="No sufrió antes ni durante el año pasado"/>
    <n v="270107"/>
    <s v="Atenciones médicas"/>
    <x v="1"/>
    <x v="1"/>
    <n v="0"/>
    <n v="33881.646671368057"/>
    <n v="34539.891109944503"/>
  </r>
  <r>
    <n v="10"/>
    <n v="10107"/>
    <s v="Los Lagos"/>
    <s v="Llanquihue"/>
    <x v="1"/>
    <x v="1"/>
    <n v="2"/>
    <s v="Vida"/>
    <x v="1"/>
    <x v="1"/>
    <s v="Si sufrió antes o durante el año pasado"/>
    <n v="270107"/>
    <s v="Atenciones médicas"/>
    <x v="1"/>
    <x v="1"/>
    <n v="0"/>
    <n v="0"/>
    <n v="2473.617125277693"/>
  </r>
  <r>
    <n v="10"/>
    <n v="10108"/>
    <s v="Los Lagos"/>
    <s v="Maullín"/>
    <x v="0"/>
    <x v="0"/>
    <n v="1"/>
    <s v="Año"/>
    <x v="0"/>
    <x v="0"/>
    <s v="No sufrió el año pasado"/>
    <n v="270107"/>
    <s v="Atenciones médicas"/>
    <x v="0"/>
    <x v="0"/>
    <n v="0"/>
    <n v="11687.703002109498"/>
    <n v="0"/>
  </r>
  <r>
    <n v="10"/>
    <n v="10108"/>
    <s v="Los Lagos"/>
    <s v="Maullín"/>
    <x v="0"/>
    <x v="0"/>
    <n v="2"/>
    <s v="Vida"/>
    <x v="0"/>
    <x v="0"/>
    <s v="No sufrió antes ni durante el año pasado"/>
    <n v="270107"/>
    <s v="Atenciones médicas"/>
    <x v="0"/>
    <x v="0"/>
    <n v="0"/>
    <n v="11687.703002109498"/>
    <n v="0"/>
  </r>
  <r>
    <n v="10"/>
    <n v="10108"/>
    <s v="Los Lagos"/>
    <s v="Maullín"/>
    <x v="1"/>
    <x v="1"/>
    <n v="2"/>
    <s v="Vida"/>
    <x v="1"/>
    <x v="1"/>
    <s v="No sufrió antes ni durante el año pasado"/>
    <n v="270107"/>
    <s v="Atenciones médicas"/>
    <x v="1"/>
    <x v="1"/>
    <n v="0"/>
    <n v="6242.5422872031922"/>
    <n v="0"/>
  </r>
  <r>
    <n v="10"/>
    <n v="10109"/>
    <s v="Los Lagos"/>
    <s v="Puerto Varas"/>
    <x v="0"/>
    <x v="0"/>
    <n v="1"/>
    <s v="Año"/>
    <x v="0"/>
    <x v="0"/>
    <s v="No sufrió el año pasado"/>
    <n v="270107"/>
    <s v="Atenciones médicas"/>
    <x v="0"/>
    <x v="0"/>
    <n v="17425.672487022181"/>
    <n v="16927.894197644768"/>
    <n v="46133.500286626819"/>
  </r>
  <r>
    <n v="10"/>
    <n v="10109"/>
    <s v="Los Lagos"/>
    <s v="Puerto Varas"/>
    <x v="0"/>
    <x v="0"/>
    <n v="1"/>
    <s v="Año"/>
    <x v="0"/>
    <x v="0"/>
    <s v="Si sufrió el año pasado"/>
    <n v="270107"/>
    <s v="Atenciones médicas"/>
    <x v="0"/>
    <x v="0"/>
    <n v="1885.3232656913638"/>
    <n v="0"/>
    <n v="3588.8471822295351"/>
  </r>
  <r>
    <n v="10"/>
    <n v="10109"/>
    <s v="Los Lagos"/>
    <s v="Puerto Varas"/>
    <x v="0"/>
    <x v="0"/>
    <n v="2"/>
    <s v="Vida"/>
    <x v="0"/>
    <x v="0"/>
    <s v="No sufrió antes ni durante el año pasado"/>
    <n v="270107"/>
    <s v="Atenciones médicas"/>
    <x v="0"/>
    <x v="0"/>
    <n v="17425.672487022181"/>
    <n v="16927.894197644768"/>
    <n v="44316.593663837848"/>
  </r>
  <r>
    <n v="10"/>
    <n v="10109"/>
    <s v="Los Lagos"/>
    <s v="Puerto Varas"/>
    <x v="0"/>
    <x v="0"/>
    <n v="2"/>
    <s v="Vida"/>
    <x v="0"/>
    <x v="0"/>
    <s v="Si sufrió antes o durante el año pasado"/>
    <n v="270107"/>
    <s v="Atenciones médicas"/>
    <x v="0"/>
    <x v="0"/>
    <n v="1885.3232656913638"/>
    <n v="0"/>
    <n v="5405.7538050185112"/>
  </r>
  <r>
    <n v="10"/>
    <n v="10109"/>
    <s v="Los Lagos"/>
    <s v="Puerto Varas"/>
    <x v="1"/>
    <x v="1"/>
    <n v="2"/>
    <s v="Vida"/>
    <x v="1"/>
    <x v="1"/>
    <s v="No sufrió antes ni durante el año pasado"/>
    <n v="270107"/>
    <s v="Atenciones médicas"/>
    <x v="1"/>
    <x v="1"/>
    <n v="15101.462954223691"/>
    <n v="14002.416471272227"/>
    <n v="48034.466967005261"/>
  </r>
  <r>
    <n v="10"/>
    <n v="10109"/>
    <s v="Los Lagos"/>
    <s v="Puerto Varas"/>
    <x v="1"/>
    <x v="1"/>
    <n v="2"/>
    <s v="Vida"/>
    <x v="1"/>
    <x v="1"/>
    <s v="Si sufrió antes o durante el año pasado"/>
    <n v="270107"/>
    <s v="Atenciones médicas"/>
    <x v="1"/>
    <x v="1"/>
    <n v="226.52194431335536"/>
    <n v="961.35997355214658"/>
    <n v="1687.88050185109"/>
  </r>
  <r>
    <n v="10"/>
    <n v="10201"/>
    <s v="Los Lagos"/>
    <s v="Castro"/>
    <x v="0"/>
    <x v="0"/>
    <n v="1"/>
    <s v="Año"/>
    <x v="0"/>
    <x v="0"/>
    <s v="No sufrió el año pasado"/>
    <n v="270107"/>
    <s v="Atenciones médicas"/>
    <x v="0"/>
    <x v="0"/>
    <n v="20887.40987243483"/>
    <n v="35586.084639025117"/>
    <n v="38209.118982499378"/>
  </r>
  <r>
    <n v="10"/>
    <n v="10201"/>
    <s v="Los Lagos"/>
    <s v="Castro"/>
    <x v="0"/>
    <x v="0"/>
    <n v="1"/>
    <s v="Año"/>
    <x v="0"/>
    <x v="0"/>
    <s v="Si sufrió el año pasado"/>
    <n v="270107"/>
    <s v="Atenciones médicas"/>
    <x v="0"/>
    <x v="0"/>
    <n v="1249.0293954520243"/>
    <n v="0"/>
    <n v="4209.2636365104936"/>
  </r>
  <r>
    <n v="10"/>
    <n v="10201"/>
    <s v="Los Lagos"/>
    <s v="Castro"/>
    <x v="0"/>
    <x v="0"/>
    <n v="2"/>
    <s v="Vida"/>
    <x v="0"/>
    <x v="0"/>
    <s v="No sufrió antes ni durante el año pasado"/>
    <n v="270107"/>
    <s v="Atenciones médicas"/>
    <x v="0"/>
    <x v="0"/>
    <n v="20457.016084303938"/>
    <n v="35586.084639025117"/>
    <n v="30694.391339739101"/>
  </r>
  <r>
    <n v="10"/>
    <n v="10201"/>
    <s v="Los Lagos"/>
    <s v="Castro"/>
    <x v="0"/>
    <x v="0"/>
    <n v="2"/>
    <s v="Vida"/>
    <x v="0"/>
    <x v="0"/>
    <s v="Si sufrió antes o durante el año pasado"/>
    <n v="270107"/>
    <s v="Atenciones médicas"/>
    <x v="0"/>
    <x v="0"/>
    <n v="1679.4231835829173"/>
    <n v="0"/>
    <n v="11723.991279270778"/>
  </r>
  <r>
    <n v="10"/>
    <n v="10201"/>
    <s v="Los Lagos"/>
    <s v="Castro"/>
    <x v="1"/>
    <x v="1"/>
    <n v="2"/>
    <s v="Vida"/>
    <x v="1"/>
    <x v="1"/>
    <s v="No sufrió antes ni durante el año pasado"/>
    <n v="270107"/>
    <s v="Atenciones médicas"/>
    <x v="1"/>
    <x v="1"/>
    <n v="18755.407653910152"/>
    <n v="24376.416519234652"/>
    <n v="41799.860132820861"/>
  </r>
  <r>
    <n v="10"/>
    <n v="10201"/>
    <s v="Los Lagos"/>
    <s v="Castro"/>
    <x v="1"/>
    <x v="1"/>
    <n v="2"/>
    <s v="Vida"/>
    <x v="1"/>
    <x v="1"/>
    <s v="Si sufrió antes o durante el año pasado"/>
    <n v="270107"/>
    <s v="Atenciones médicas"/>
    <x v="1"/>
    <x v="1"/>
    <n v="658.90183028286185"/>
    <n v="0"/>
    <n v="0"/>
  </r>
  <r>
    <n v="10"/>
    <n v="10202"/>
    <s v="Los Lagos"/>
    <s v="Ancud"/>
    <x v="0"/>
    <x v="0"/>
    <n v="1"/>
    <s v="Año"/>
    <x v="0"/>
    <x v="0"/>
    <s v="No sufrió el año pasado"/>
    <n v="270107"/>
    <s v="Atenciones médicas"/>
    <x v="0"/>
    <x v="0"/>
    <n v="20853.56564791012"/>
    <n v="21979.090304272966"/>
    <n v="47131.571988319236"/>
  </r>
  <r>
    <n v="10"/>
    <n v="10202"/>
    <s v="Los Lagos"/>
    <s v="Ancud"/>
    <x v="0"/>
    <x v="0"/>
    <n v="1"/>
    <s v="Año"/>
    <x v="0"/>
    <x v="0"/>
    <s v="Si sufrió el año pasado"/>
    <n v="270107"/>
    <s v="Atenciones médicas"/>
    <x v="0"/>
    <x v="0"/>
    <n v="1351.994668190041"/>
    <n v="0"/>
    <n v="0"/>
  </r>
  <r>
    <n v="10"/>
    <n v="10202"/>
    <s v="Los Lagos"/>
    <s v="Ancud"/>
    <x v="0"/>
    <x v="0"/>
    <n v="2"/>
    <s v="Vida"/>
    <x v="0"/>
    <x v="0"/>
    <s v="No sufrió antes ni durante el año pasado"/>
    <n v="270107"/>
    <s v="Atenciones médicas"/>
    <x v="0"/>
    <x v="0"/>
    <n v="20853.56564791012"/>
    <n v="21979.090304272966"/>
    <n v="47131.571988319236"/>
  </r>
  <r>
    <n v="10"/>
    <n v="10202"/>
    <s v="Los Lagos"/>
    <s v="Ancud"/>
    <x v="0"/>
    <x v="0"/>
    <n v="2"/>
    <s v="Vida"/>
    <x v="0"/>
    <x v="0"/>
    <s v="Si sufrió antes o durante el año pasado"/>
    <n v="270107"/>
    <s v="Atenciones médicas"/>
    <x v="0"/>
    <x v="0"/>
    <n v="1351.994668190041"/>
    <n v="0"/>
    <n v="0"/>
  </r>
  <r>
    <n v="10"/>
    <n v="10202"/>
    <s v="Los Lagos"/>
    <s v="Ancud"/>
    <x v="1"/>
    <x v="1"/>
    <n v="2"/>
    <s v="Vida"/>
    <x v="1"/>
    <x v="1"/>
    <s v="No sufrió antes ni durante el año pasado"/>
    <n v="270107"/>
    <s v="Atenciones médicas"/>
    <x v="1"/>
    <x v="1"/>
    <n v="14472.055603161001"/>
    <n v="13230.427203652062"/>
    <n v="46438.039556268748"/>
  </r>
  <r>
    <n v="10"/>
    <n v="10202"/>
    <s v="Los Lagos"/>
    <s v="Ancud"/>
    <x v="1"/>
    <x v="1"/>
    <n v="2"/>
    <s v="Vida"/>
    <x v="1"/>
    <x v="1"/>
    <s v="Si sufrió antes o durante el año pasado"/>
    <n v="270107"/>
    <s v="Atenciones médicas"/>
    <x v="1"/>
    <x v="1"/>
    <n v="1192.5164238788918"/>
    <n v="0"/>
    <n v="693.53243205049682"/>
  </r>
  <r>
    <n v="10"/>
    <n v="10203"/>
    <s v="Los Lagos"/>
    <s v="Chonchi"/>
    <x v="0"/>
    <x v="0"/>
    <n v="1"/>
    <s v="Año"/>
    <x v="0"/>
    <x v="0"/>
    <s v="No sufrió el año pasado"/>
    <n v="270107"/>
    <s v="Atenciones médicas"/>
    <x v="0"/>
    <x v="0"/>
    <n v="0"/>
    <n v="36924.149258376267"/>
    <n v="0"/>
  </r>
  <r>
    <n v="10"/>
    <n v="10203"/>
    <s v="Los Lagos"/>
    <s v="Chonchi"/>
    <x v="0"/>
    <x v="0"/>
    <n v="2"/>
    <s v="Vida"/>
    <x v="0"/>
    <x v="0"/>
    <s v="No sufrió antes ni durante el año pasado"/>
    <n v="270107"/>
    <s v="Atenciones médicas"/>
    <x v="0"/>
    <x v="0"/>
    <n v="0"/>
    <n v="36924.149258376267"/>
    <n v="0"/>
  </r>
  <r>
    <n v="10"/>
    <n v="10203"/>
    <s v="Los Lagos"/>
    <s v="Chonchi"/>
    <x v="1"/>
    <x v="1"/>
    <n v="2"/>
    <s v="Vida"/>
    <x v="1"/>
    <x v="1"/>
    <s v="No sufrió antes ni durante el año pasado"/>
    <n v="270107"/>
    <s v="Atenciones médicas"/>
    <x v="1"/>
    <x v="1"/>
    <n v="0"/>
    <n v="23811.900850384187"/>
    <n v="0"/>
  </r>
  <r>
    <n v="10"/>
    <n v="10203"/>
    <s v="Los Lagos"/>
    <s v="Chonchi"/>
    <x v="1"/>
    <x v="1"/>
    <n v="2"/>
    <s v="Vida"/>
    <x v="1"/>
    <x v="1"/>
    <s v="Si sufrió antes o durante el año pasado"/>
    <n v="270107"/>
    <s v="Atenciones médicas"/>
    <x v="1"/>
    <x v="1"/>
    <n v="0"/>
    <n v="2959.2959445177771"/>
    <n v="0"/>
  </r>
  <r>
    <n v="10"/>
    <n v="10205"/>
    <s v="Los Lagos"/>
    <s v="Dalcahue"/>
    <x v="0"/>
    <x v="0"/>
    <n v="1"/>
    <s v="Año"/>
    <x v="0"/>
    <x v="0"/>
    <s v="No sufrió el año pasado"/>
    <n v="270107"/>
    <s v="Atenciones médicas"/>
    <x v="0"/>
    <x v="0"/>
    <n v="0"/>
    <n v="26782.62421253576"/>
    <n v="0"/>
  </r>
  <r>
    <n v="10"/>
    <n v="10205"/>
    <s v="Los Lagos"/>
    <s v="Dalcahue"/>
    <x v="0"/>
    <x v="0"/>
    <n v="2"/>
    <s v="Vida"/>
    <x v="0"/>
    <x v="0"/>
    <s v="No sufrió antes ni durante el año pasado"/>
    <n v="270107"/>
    <s v="Atenciones médicas"/>
    <x v="0"/>
    <x v="0"/>
    <n v="0"/>
    <n v="26782.62421253576"/>
    <n v="0"/>
  </r>
  <r>
    <n v="10"/>
    <n v="10205"/>
    <s v="Los Lagos"/>
    <s v="Dalcahue"/>
    <x v="1"/>
    <x v="1"/>
    <n v="2"/>
    <s v="Vida"/>
    <x v="1"/>
    <x v="1"/>
    <s v="No sufrió antes ni durante el año pasado"/>
    <n v="270107"/>
    <s v="Atenciones médicas"/>
    <x v="1"/>
    <x v="1"/>
    <n v="0"/>
    <n v="18963.818466099488"/>
    <n v="0"/>
  </r>
  <r>
    <n v="10"/>
    <n v="10208"/>
    <s v="Los Lagos"/>
    <s v="Quellon"/>
    <x v="0"/>
    <x v="0"/>
    <n v="1"/>
    <s v="Año"/>
    <x v="0"/>
    <x v="0"/>
    <s v="No sufrió el año pasado"/>
    <n v="270107"/>
    <s v="Atenciones médicas"/>
    <x v="0"/>
    <x v="0"/>
    <n v="0"/>
    <n v="34547.619644419741"/>
    <n v="0"/>
  </r>
  <r>
    <n v="10"/>
    <n v="10208"/>
    <s v="Los Lagos"/>
    <s v="Quellon"/>
    <x v="0"/>
    <x v="0"/>
    <n v="2"/>
    <s v="Vida"/>
    <x v="0"/>
    <x v="0"/>
    <s v="No sufrió antes ni durante el año pasado"/>
    <n v="270107"/>
    <s v="Atenciones médicas"/>
    <x v="0"/>
    <x v="0"/>
    <n v="0"/>
    <n v="34547.619644419741"/>
    <n v="0"/>
  </r>
  <r>
    <n v="10"/>
    <n v="10208"/>
    <s v="Los Lagos"/>
    <s v="Quellon"/>
    <x v="1"/>
    <x v="1"/>
    <n v="2"/>
    <s v="Vida"/>
    <x v="1"/>
    <x v="1"/>
    <s v="No sufrió antes ni durante el año pasado"/>
    <n v="270107"/>
    <s v="Atenciones médicas"/>
    <x v="1"/>
    <x v="1"/>
    <n v="0"/>
    <n v="28780.490941318516"/>
    <n v="0"/>
  </r>
  <r>
    <n v="10"/>
    <n v="10209"/>
    <s v="Los Lagos"/>
    <s v="Quemchi"/>
    <x v="0"/>
    <x v="0"/>
    <n v="1"/>
    <s v="Año"/>
    <x v="0"/>
    <x v="0"/>
    <s v="No sufrió el año pasado"/>
    <n v="270107"/>
    <s v="Atenciones médicas"/>
    <x v="0"/>
    <x v="0"/>
    <n v="0"/>
    <n v="28928.378345942099"/>
    <n v="0"/>
  </r>
  <r>
    <n v="10"/>
    <n v="10209"/>
    <s v="Los Lagos"/>
    <s v="Quemchi"/>
    <x v="0"/>
    <x v="0"/>
    <n v="1"/>
    <s v="Año"/>
    <x v="0"/>
    <x v="0"/>
    <s v="Si sufrió el año pasado"/>
    <n v="270107"/>
    <s v="Atenciones médicas"/>
    <x v="0"/>
    <x v="0"/>
    <n v="0"/>
    <n v="4001.3390778648513"/>
    <n v="0"/>
  </r>
  <r>
    <n v="10"/>
    <n v="10209"/>
    <s v="Los Lagos"/>
    <s v="Quemchi"/>
    <x v="0"/>
    <x v="0"/>
    <n v="2"/>
    <s v="Vida"/>
    <x v="0"/>
    <x v="0"/>
    <s v="No sufrió antes ni durante el año pasado"/>
    <n v="270107"/>
    <s v="Atenciones médicas"/>
    <x v="0"/>
    <x v="0"/>
    <n v="0"/>
    <n v="28928.378345942099"/>
    <n v="0"/>
  </r>
  <r>
    <n v="10"/>
    <n v="10209"/>
    <s v="Los Lagos"/>
    <s v="Quemchi"/>
    <x v="0"/>
    <x v="0"/>
    <n v="2"/>
    <s v="Vida"/>
    <x v="0"/>
    <x v="0"/>
    <s v="Si sufrió antes o durante el año pasado"/>
    <n v="270107"/>
    <s v="Atenciones médicas"/>
    <x v="0"/>
    <x v="0"/>
    <n v="0"/>
    <n v="4001.3390778648513"/>
    <n v="0"/>
  </r>
  <r>
    <n v="10"/>
    <n v="10209"/>
    <s v="Los Lagos"/>
    <s v="Quemchi"/>
    <x v="1"/>
    <x v="1"/>
    <n v="2"/>
    <s v="Vida"/>
    <x v="1"/>
    <x v="1"/>
    <s v="No sufrió antes ni durante el año pasado"/>
    <n v="270107"/>
    <s v="Atenciones médicas"/>
    <x v="1"/>
    <x v="1"/>
    <n v="0"/>
    <n v="9070.7960285215686"/>
    <n v="0"/>
  </r>
  <r>
    <n v="10"/>
    <n v="10209"/>
    <s v="Los Lagos"/>
    <s v="Quemchi"/>
    <x v="1"/>
    <x v="1"/>
    <n v="2"/>
    <s v="Vida"/>
    <x v="1"/>
    <x v="1"/>
    <s v="Si sufrió antes o durante el año pasado"/>
    <n v="270107"/>
    <s v="Atenciones médicas"/>
    <x v="1"/>
    <x v="1"/>
    <n v="0"/>
    <n v="4001.3390778648513"/>
    <n v="0"/>
  </r>
  <r>
    <n v="10"/>
    <n v="10210"/>
    <s v="Los Lagos"/>
    <s v="Quinchao"/>
    <x v="0"/>
    <x v="0"/>
    <n v="1"/>
    <s v="Año"/>
    <x v="0"/>
    <x v="0"/>
    <s v="No sufrió el año pasado"/>
    <n v="270107"/>
    <s v="Atenciones médicas"/>
    <x v="0"/>
    <x v="0"/>
    <n v="0"/>
    <n v="19332.426478333695"/>
    <n v="0"/>
  </r>
  <r>
    <n v="10"/>
    <n v="10210"/>
    <s v="Los Lagos"/>
    <s v="Quinchao"/>
    <x v="0"/>
    <x v="0"/>
    <n v="2"/>
    <s v="Vida"/>
    <x v="0"/>
    <x v="0"/>
    <s v="No sufrió antes ni durante el año pasado"/>
    <n v="270107"/>
    <s v="Atenciones médicas"/>
    <x v="0"/>
    <x v="0"/>
    <n v="0"/>
    <n v="19332.426478333695"/>
    <n v="0"/>
  </r>
  <r>
    <n v="10"/>
    <n v="10210"/>
    <s v="Los Lagos"/>
    <s v="Quinchao"/>
    <x v="1"/>
    <x v="1"/>
    <n v="2"/>
    <s v="Vida"/>
    <x v="1"/>
    <x v="1"/>
    <s v="No sufrió antes ni durante el año pasado"/>
    <n v="270107"/>
    <s v="Atenciones médicas"/>
    <x v="1"/>
    <x v="1"/>
    <n v="0"/>
    <n v="5316.5997916016249"/>
    <n v="0"/>
  </r>
  <r>
    <n v="10"/>
    <n v="10301"/>
    <s v="Los Lagos"/>
    <s v="Osorno"/>
    <x v="0"/>
    <x v="0"/>
    <n v="1"/>
    <s v="Año"/>
    <x v="0"/>
    <x v="0"/>
    <s v="No sufrió el año pasado"/>
    <n v="270107"/>
    <s v="Atenciones médicas"/>
    <x v="0"/>
    <x v="0"/>
    <n v="25975.849650455468"/>
    <n v="31328.374687684322"/>
    <n v="27576.371568817303"/>
  </r>
  <r>
    <n v="10"/>
    <n v="10301"/>
    <s v="Los Lagos"/>
    <s v="Osorno"/>
    <x v="0"/>
    <x v="0"/>
    <n v="1"/>
    <s v="Año"/>
    <x v="0"/>
    <x v="0"/>
    <s v="Si sufrió el año pasado"/>
    <n v="270107"/>
    <s v="Atenciones médicas"/>
    <x v="0"/>
    <x v="0"/>
    <n v="1853.3426141694156"/>
    <n v="534.33137180484391"/>
    <n v="3284.4801928357724"/>
  </r>
  <r>
    <n v="10"/>
    <n v="10301"/>
    <s v="Los Lagos"/>
    <s v="Osorno"/>
    <x v="0"/>
    <x v="0"/>
    <n v="2"/>
    <s v="Vida"/>
    <x v="0"/>
    <x v="0"/>
    <s v="No sufrió antes ni durante el año pasado"/>
    <n v="270107"/>
    <s v="Atenciones médicas"/>
    <x v="0"/>
    <x v="0"/>
    <n v="24146.717913022425"/>
    <n v="30528.698003049431"/>
    <n v="23922.487470021479"/>
  </r>
  <r>
    <n v="10"/>
    <n v="10301"/>
    <s v="Los Lagos"/>
    <s v="Osorno"/>
    <x v="0"/>
    <x v="0"/>
    <n v="2"/>
    <s v="Vida"/>
    <x v="0"/>
    <x v="0"/>
    <s v="Si sufrió antes o durante el año pasado"/>
    <n v="270107"/>
    <s v="Atenciones médicas"/>
    <x v="0"/>
    <x v="0"/>
    <n v="3682.4743516024573"/>
    <n v="1334.0080564397335"/>
    <n v="6408.4277464710176"/>
  </r>
  <r>
    <n v="10"/>
    <n v="10301"/>
    <s v="Los Lagos"/>
    <s v="Osorno"/>
    <x v="1"/>
    <x v="1"/>
    <n v="2"/>
    <s v="Vida"/>
    <x v="1"/>
    <x v="1"/>
    <s v="No sufrió antes ni durante el año pasado"/>
    <n v="270107"/>
    <s v="Atenciones médicas"/>
    <x v="1"/>
    <x v="1"/>
    <n v="18332.475864782253"/>
    <n v="19659.598780196862"/>
    <n v="27240.194982131394"/>
  </r>
  <r>
    <n v="10"/>
    <n v="10301"/>
    <s v="Los Lagos"/>
    <s v="Osorno"/>
    <x v="1"/>
    <x v="1"/>
    <n v="2"/>
    <s v="Vida"/>
    <x v="1"/>
    <x v="1"/>
    <s v="Si sufrió antes o durante el año pasado"/>
    <n v="270107"/>
    <s v="Atenciones médicas"/>
    <x v="1"/>
    <x v="1"/>
    <n v="1014.4357352540629"/>
    <n v="467.96476051898145"/>
    <n v="2825.2002450250611"/>
  </r>
  <r>
    <n v="10"/>
    <n v="10302"/>
    <s v="Los Lagos"/>
    <s v="Puerto Octay"/>
    <x v="0"/>
    <x v="0"/>
    <n v="1"/>
    <s v="Año"/>
    <x v="0"/>
    <x v="0"/>
    <s v="No sufrió el año pasado"/>
    <n v="270107"/>
    <s v="Atenciones médicas"/>
    <x v="0"/>
    <x v="0"/>
    <n v="0"/>
    <n v="17724.296442325223"/>
    <n v="0"/>
  </r>
  <r>
    <n v="10"/>
    <n v="10302"/>
    <s v="Los Lagos"/>
    <s v="Puerto Octay"/>
    <x v="0"/>
    <x v="0"/>
    <n v="2"/>
    <s v="Vida"/>
    <x v="0"/>
    <x v="0"/>
    <s v="No sufrió antes ni durante el año pasado"/>
    <n v="270107"/>
    <s v="Atenciones médicas"/>
    <x v="0"/>
    <x v="0"/>
    <n v="0"/>
    <n v="17724.296442325223"/>
    <n v="0"/>
  </r>
  <r>
    <n v="10"/>
    <n v="10302"/>
    <s v="Los Lagos"/>
    <s v="Puerto Octay"/>
    <x v="1"/>
    <x v="1"/>
    <n v="2"/>
    <s v="Vida"/>
    <x v="1"/>
    <x v="1"/>
    <s v="No sufrió antes ni durante el año pasado"/>
    <n v="270107"/>
    <s v="Atenciones médicas"/>
    <x v="1"/>
    <x v="1"/>
    <n v="0"/>
    <n v="8862.1482211626117"/>
    <n v="0"/>
  </r>
  <r>
    <n v="10"/>
    <n v="10303"/>
    <s v="Los Lagos"/>
    <s v="Purranque"/>
    <x v="0"/>
    <x v="0"/>
    <n v="1"/>
    <s v="Año"/>
    <x v="0"/>
    <x v="0"/>
    <s v="No sufrió el año pasado"/>
    <n v="270107"/>
    <s v="Atenciones médicas"/>
    <x v="0"/>
    <x v="0"/>
    <n v="0"/>
    <n v="7226.3515374398121"/>
    <n v="0"/>
  </r>
  <r>
    <n v="10"/>
    <n v="10303"/>
    <s v="Los Lagos"/>
    <s v="Purranque"/>
    <x v="0"/>
    <x v="0"/>
    <n v="2"/>
    <s v="Vida"/>
    <x v="0"/>
    <x v="0"/>
    <s v="No sufrió antes ni durante el año pasado"/>
    <n v="270107"/>
    <s v="Atenciones médicas"/>
    <x v="0"/>
    <x v="0"/>
    <n v="0"/>
    <n v="7226.3515374398121"/>
    <n v="0"/>
  </r>
  <r>
    <n v="10"/>
    <n v="10303"/>
    <s v="Los Lagos"/>
    <s v="Purranque"/>
    <x v="1"/>
    <x v="1"/>
    <n v="2"/>
    <s v="Vida"/>
    <x v="1"/>
    <x v="1"/>
    <s v="No sufrió antes ni durante el año pasado"/>
    <n v="270107"/>
    <s v="Atenciones médicas"/>
    <x v="1"/>
    <x v="1"/>
    <n v="0"/>
    <n v="2231.1277910307749"/>
    <n v="0"/>
  </r>
  <r>
    <n v="10"/>
    <n v="10305"/>
    <s v="Los Lagos"/>
    <s v="Rio Negro"/>
    <x v="0"/>
    <x v="0"/>
    <n v="1"/>
    <s v="Año"/>
    <x v="0"/>
    <x v="0"/>
    <s v="No sufrió el año pasado"/>
    <n v="270107"/>
    <s v="Atenciones médicas"/>
    <x v="0"/>
    <x v="0"/>
    <n v="0"/>
    <n v="11908.992400102199"/>
    <n v="0"/>
  </r>
  <r>
    <n v="10"/>
    <n v="10305"/>
    <s v="Los Lagos"/>
    <s v="Rio Negro"/>
    <x v="0"/>
    <x v="0"/>
    <n v="2"/>
    <s v="Vida"/>
    <x v="0"/>
    <x v="0"/>
    <s v="No sufrió antes ni durante el año pasado"/>
    <n v="270107"/>
    <s v="Atenciones médicas"/>
    <x v="0"/>
    <x v="0"/>
    <n v="0"/>
    <n v="11908.992400102199"/>
    <n v="0"/>
  </r>
  <r>
    <n v="10"/>
    <n v="10305"/>
    <s v="Los Lagos"/>
    <s v="Rio Negro"/>
    <x v="1"/>
    <x v="1"/>
    <n v="2"/>
    <s v="Vida"/>
    <x v="1"/>
    <x v="1"/>
    <s v="No sufrió antes ni durante el año pasado"/>
    <n v="270107"/>
    <s v="Atenciones médicas"/>
    <x v="1"/>
    <x v="1"/>
    <n v="0"/>
    <n v="11908.992400102199"/>
    <n v="0"/>
  </r>
  <r>
    <n v="10"/>
    <n v="10306"/>
    <s v="Los Lagos"/>
    <s v="San Juan De La Costa"/>
    <x v="0"/>
    <x v="0"/>
    <n v="1"/>
    <s v="Año"/>
    <x v="0"/>
    <x v="0"/>
    <s v="No sufrió el año pasado"/>
    <n v="270107"/>
    <s v="Atenciones médicas"/>
    <x v="0"/>
    <x v="0"/>
    <n v="0"/>
    <n v="38614.745202816899"/>
    <n v="0"/>
  </r>
  <r>
    <n v="10"/>
    <n v="10306"/>
    <s v="Los Lagos"/>
    <s v="San Juan De La Costa"/>
    <x v="0"/>
    <x v="0"/>
    <n v="2"/>
    <s v="Vida"/>
    <x v="0"/>
    <x v="0"/>
    <s v="No sufrió antes ni durante el año pasado"/>
    <n v="270107"/>
    <s v="Atenciones médicas"/>
    <x v="0"/>
    <x v="0"/>
    <n v="0"/>
    <n v="38614.745202816899"/>
    <n v="0"/>
  </r>
  <r>
    <n v="10"/>
    <n v="10306"/>
    <s v="Los Lagos"/>
    <s v="San Juan De La Costa"/>
    <x v="1"/>
    <x v="1"/>
    <n v="2"/>
    <s v="Vida"/>
    <x v="1"/>
    <x v="1"/>
    <s v="No sufrió antes ni durante el año pasado"/>
    <n v="270107"/>
    <s v="Atenciones médicas"/>
    <x v="1"/>
    <x v="1"/>
    <n v="0"/>
    <n v="16252.671813029883"/>
    <n v="0"/>
  </r>
  <r>
    <n v="10"/>
    <n v="10307"/>
    <s v="Los Lagos"/>
    <s v="San Pablo"/>
    <x v="0"/>
    <x v="0"/>
    <n v="1"/>
    <s v="Año"/>
    <x v="0"/>
    <x v="0"/>
    <s v="No sufrió el año pasado"/>
    <n v="270107"/>
    <s v="Atenciones médicas"/>
    <x v="0"/>
    <x v="0"/>
    <n v="0"/>
    <n v="36327.291746319781"/>
    <n v="23046.839410243181"/>
  </r>
  <r>
    <n v="10"/>
    <n v="10307"/>
    <s v="Los Lagos"/>
    <s v="San Pablo"/>
    <x v="0"/>
    <x v="0"/>
    <n v="1"/>
    <s v="Año"/>
    <x v="0"/>
    <x v="0"/>
    <s v="Si sufrió el año pasado"/>
    <n v="270107"/>
    <s v="Atenciones médicas"/>
    <x v="0"/>
    <x v="0"/>
    <n v="0"/>
    <n v="0"/>
    <n v="2790.2965981237558"/>
  </r>
  <r>
    <n v="10"/>
    <n v="10307"/>
    <s v="Los Lagos"/>
    <s v="San Pablo"/>
    <x v="0"/>
    <x v="0"/>
    <n v="2"/>
    <s v="Vida"/>
    <x v="0"/>
    <x v="0"/>
    <s v="No sufrió antes ni durante el año pasado"/>
    <n v="270107"/>
    <s v="Atenciones médicas"/>
    <x v="0"/>
    <x v="0"/>
    <n v="0"/>
    <n v="36327.291746319781"/>
    <n v="20256.542812119427"/>
  </r>
  <r>
    <n v="10"/>
    <n v="10307"/>
    <s v="Los Lagos"/>
    <s v="San Pablo"/>
    <x v="0"/>
    <x v="0"/>
    <n v="2"/>
    <s v="Vida"/>
    <x v="0"/>
    <x v="0"/>
    <s v="Si sufrió antes o durante el año pasado"/>
    <n v="270107"/>
    <s v="Atenciones médicas"/>
    <x v="0"/>
    <x v="0"/>
    <n v="0"/>
    <n v="0"/>
    <n v="5580.5931962475115"/>
  </r>
  <r>
    <n v="10"/>
    <n v="10307"/>
    <s v="Los Lagos"/>
    <s v="San Pablo"/>
    <x v="1"/>
    <x v="1"/>
    <n v="2"/>
    <s v="Vida"/>
    <x v="1"/>
    <x v="1"/>
    <s v="No sufrió antes ni durante el año pasado"/>
    <n v="270107"/>
    <s v="Atenciones médicas"/>
    <x v="1"/>
    <x v="1"/>
    <n v="0"/>
    <n v="17623.177633519004"/>
    <n v="20256.542812119427"/>
  </r>
  <r>
    <n v="10"/>
    <n v="10307"/>
    <s v="Los Lagos"/>
    <s v="San Pablo"/>
    <x v="1"/>
    <x v="1"/>
    <n v="2"/>
    <s v="Vida"/>
    <x v="1"/>
    <x v="1"/>
    <s v="Si sufrió antes o durante el año pasado"/>
    <n v="270107"/>
    <s v="Atenciones médicas"/>
    <x v="1"/>
    <x v="1"/>
    <n v="0"/>
    <n v="0"/>
    <n v="5580.5931962475115"/>
  </r>
  <r>
    <n v="10"/>
    <n v="10403"/>
    <s v="Los Lagos"/>
    <s v="Hualaihué"/>
    <x v="0"/>
    <x v="0"/>
    <n v="1"/>
    <s v="Año"/>
    <x v="0"/>
    <x v="0"/>
    <s v="No sufrió el año pasado"/>
    <n v="270107"/>
    <s v="Atenciones médicas"/>
    <x v="0"/>
    <x v="0"/>
    <n v="0"/>
    <n v="21079.71124010341"/>
    <n v="0"/>
  </r>
  <r>
    <n v="10"/>
    <n v="10403"/>
    <s v="Los Lagos"/>
    <s v="Hualaihué"/>
    <x v="0"/>
    <x v="0"/>
    <n v="2"/>
    <s v="Vida"/>
    <x v="0"/>
    <x v="0"/>
    <s v="No sufrió antes ni durante el año pasado"/>
    <n v="270107"/>
    <s v="Atenciones médicas"/>
    <x v="0"/>
    <x v="0"/>
    <n v="0"/>
    <n v="21079.71124010341"/>
    <n v="0"/>
  </r>
  <r>
    <n v="10"/>
    <n v="10403"/>
    <s v="Los Lagos"/>
    <s v="Hualaihué"/>
    <x v="1"/>
    <x v="1"/>
    <n v="2"/>
    <s v="Vida"/>
    <x v="1"/>
    <x v="1"/>
    <s v="No sufrió antes ni durante el año pasado"/>
    <n v="270107"/>
    <s v="Atenciones médicas"/>
    <x v="1"/>
    <x v="1"/>
    <n v="0"/>
    <n v="9867.2559366157748"/>
    <n v="0"/>
  </r>
  <r>
    <n v="11"/>
    <n v="11101"/>
    <s v="Aysén"/>
    <s v="Coihaique"/>
    <x v="0"/>
    <x v="0"/>
    <n v="1"/>
    <s v="Año"/>
    <x v="0"/>
    <x v="0"/>
    <s v="No sufrió el año pasado"/>
    <n v="270107"/>
    <s v="Atenciones médicas"/>
    <x v="0"/>
    <x v="0"/>
    <n v="25067.399419328081"/>
    <n v="26461.947399380053"/>
    <n v="28080.741304877276"/>
  </r>
  <r>
    <n v="11"/>
    <n v="11101"/>
    <s v="Aysén"/>
    <s v="Coihaique"/>
    <x v="0"/>
    <x v="0"/>
    <n v="1"/>
    <s v="Año"/>
    <x v="0"/>
    <x v="0"/>
    <s v="Si sufrió el año pasado"/>
    <n v="270107"/>
    <s v="Atenciones médicas"/>
    <x v="0"/>
    <x v="0"/>
    <n v="504.63154984100652"/>
    <n v="829.34729849005907"/>
    <n v="1464.2189193524498"/>
  </r>
  <r>
    <n v="11"/>
    <n v="11101"/>
    <s v="Aysén"/>
    <s v="Coihaique"/>
    <x v="0"/>
    <x v="0"/>
    <n v="2"/>
    <s v="Vida"/>
    <x v="0"/>
    <x v="0"/>
    <s v="No sufrió antes ni durante el año pasado"/>
    <n v="270107"/>
    <s v="Atenciones médicas"/>
    <x v="0"/>
    <x v="0"/>
    <n v="24605.972625466613"/>
    <n v="25834.019240225705"/>
    <n v="23667.211897921668"/>
  </r>
  <r>
    <n v="11"/>
    <n v="11101"/>
    <s v="Aysén"/>
    <s v="Coihaique"/>
    <x v="0"/>
    <x v="0"/>
    <n v="2"/>
    <s v="Vida"/>
    <x v="0"/>
    <x v="0"/>
    <s v="Si sufrió antes o durante el año pasado"/>
    <n v="270107"/>
    <s v="Atenciones médicas"/>
    <x v="0"/>
    <x v="0"/>
    <n v="966.05834370247476"/>
    <n v="1457.2754576443988"/>
    <n v="5877.7483263080458"/>
  </r>
  <r>
    <n v="11"/>
    <n v="11101"/>
    <s v="Aysén"/>
    <s v="Coihaique"/>
    <x v="1"/>
    <x v="1"/>
    <n v="2"/>
    <s v="Vida"/>
    <x v="1"/>
    <x v="1"/>
    <s v="No sufrió antes ni durante el año pasado"/>
    <n v="270107"/>
    <s v="Atenciones médicas"/>
    <x v="1"/>
    <x v="1"/>
    <n v="19049.841006497994"/>
    <n v="15980.366137920373"/>
    <n v="25935.708436299705"/>
  </r>
  <r>
    <n v="11"/>
    <n v="11101"/>
    <s v="Aysén"/>
    <s v="Coihaique"/>
    <x v="1"/>
    <x v="1"/>
    <n v="2"/>
    <s v="Vida"/>
    <x v="1"/>
    <x v="1"/>
    <s v="Si sufrió antes o durante el año pasado"/>
    <n v="270107"/>
    <s v="Atenciones médicas"/>
    <x v="1"/>
    <x v="1"/>
    <n v="240.21844324623254"/>
    <n v="321.29051712715096"/>
    <n v="3609.251787930004"/>
  </r>
  <r>
    <n v="11"/>
    <n v="11201"/>
    <s v="Aysén"/>
    <s v="Aisén"/>
    <x v="0"/>
    <x v="0"/>
    <n v="1"/>
    <s v="Año"/>
    <x v="0"/>
    <x v="0"/>
    <s v="No sufrió el año pasado"/>
    <n v="270107"/>
    <s v="Atenciones médicas"/>
    <x v="0"/>
    <x v="0"/>
    <n v="0"/>
    <n v="38576.436649501549"/>
    <n v="39713.06840212988"/>
  </r>
  <r>
    <n v="11"/>
    <n v="11201"/>
    <s v="Aysén"/>
    <s v="Aisén"/>
    <x v="0"/>
    <x v="0"/>
    <n v="1"/>
    <s v="Año"/>
    <x v="0"/>
    <x v="0"/>
    <s v="Si sufrió el año pasado"/>
    <n v="270107"/>
    <s v="Atenciones médicas"/>
    <x v="0"/>
    <x v="0"/>
    <n v="0"/>
    <n v="1133.8240478802197"/>
    <n v="545.83027297210162"/>
  </r>
  <r>
    <n v="11"/>
    <n v="11201"/>
    <s v="Aysén"/>
    <s v="Aisén"/>
    <x v="0"/>
    <x v="0"/>
    <n v="2"/>
    <s v="Vida"/>
    <x v="0"/>
    <x v="0"/>
    <s v="No sufrió antes ni durante el año pasado"/>
    <n v="270107"/>
    <s v="Atenciones médicas"/>
    <x v="0"/>
    <x v="0"/>
    <n v="0"/>
    <n v="34101.92835477709"/>
    <n v="35273.381769789732"/>
  </r>
  <r>
    <n v="11"/>
    <n v="11201"/>
    <s v="Aysén"/>
    <s v="Aisén"/>
    <x v="0"/>
    <x v="0"/>
    <n v="2"/>
    <s v="Vida"/>
    <x v="0"/>
    <x v="0"/>
    <s v="Si sufrió antes o durante el año pasado"/>
    <n v="270107"/>
    <s v="Atenciones médicas"/>
    <x v="0"/>
    <x v="0"/>
    <n v="0"/>
    <n v="5608.3323426046691"/>
    <n v="4985.5169053122572"/>
  </r>
  <r>
    <n v="11"/>
    <n v="11201"/>
    <s v="Aysén"/>
    <s v="Aisén"/>
    <x v="1"/>
    <x v="1"/>
    <n v="2"/>
    <s v="Vida"/>
    <x v="1"/>
    <x v="1"/>
    <s v="No sufrió antes ni durante el año pasado"/>
    <n v="270107"/>
    <s v="Atenciones médicas"/>
    <x v="1"/>
    <x v="1"/>
    <n v="0"/>
    <n v="28934.415445823037"/>
    <n v="39097.470585530275"/>
  </r>
  <r>
    <n v="11"/>
    <n v="11201"/>
    <s v="Aysén"/>
    <s v="Aisén"/>
    <x v="1"/>
    <x v="1"/>
    <n v="2"/>
    <s v="Vida"/>
    <x v="1"/>
    <x v="1"/>
    <s v="Si sufrió antes o durante el año pasado"/>
    <n v="270107"/>
    <s v="Atenciones médicas"/>
    <x v="1"/>
    <x v="1"/>
    <n v="0"/>
    <n v="1565.9373334049212"/>
    <n v="1161.4280895717104"/>
  </r>
  <r>
    <n v="11"/>
    <n v="11202"/>
    <s v="Aysén"/>
    <s v="Cisnes"/>
    <x v="0"/>
    <x v="0"/>
    <n v="1"/>
    <s v="Año"/>
    <x v="0"/>
    <x v="0"/>
    <s v="No sufrió el año pasado"/>
    <n v="270107"/>
    <s v="Atenciones médicas"/>
    <x v="0"/>
    <x v="0"/>
    <n v="0"/>
    <n v="33682.550430817995"/>
    <n v="0"/>
  </r>
  <r>
    <n v="11"/>
    <n v="11202"/>
    <s v="Aysén"/>
    <s v="Cisnes"/>
    <x v="0"/>
    <x v="0"/>
    <n v="1"/>
    <s v="Año"/>
    <x v="0"/>
    <x v="0"/>
    <s v="Si sufrió el año pasado"/>
    <n v="270107"/>
    <s v="Atenciones médicas"/>
    <x v="0"/>
    <x v="0"/>
    <n v="0"/>
    <n v="2741.0141752448421"/>
    <n v="0"/>
  </r>
  <r>
    <n v="11"/>
    <n v="11202"/>
    <s v="Aysén"/>
    <s v="Cisnes"/>
    <x v="0"/>
    <x v="0"/>
    <n v="2"/>
    <s v="Vida"/>
    <x v="0"/>
    <x v="0"/>
    <s v="No sufrió antes ni durante el año pasado"/>
    <n v="270107"/>
    <s v="Atenciones médicas"/>
    <x v="0"/>
    <x v="0"/>
    <n v="0"/>
    <n v="32088.973052085821"/>
    <n v="0"/>
  </r>
  <r>
    <n v="11"/>
    <n v="11202"/>
    <s v="Aysén"/>
    <s v="Cisnes"/>
    <x v="0"/>
    <x v="0"/>
    <n v="2"/>
    <s v="Vida"/>
    <x v="0"/>
    <x v="0"/>
    <s v="Si sufrió antes o durante el año pasado"/>
    <n v="270107"/>
    <s v="Atenciones médicas"/>
    <x v="0"/>
    <x v="0"/>
    <n v="0"/>
    <n v="4334.5915539770149"/>
    <n v="0"/>
  </r>
  <r>
    <n v="11"/>
    <n v="11202"/>
    <s v="Aysén"/>
    <s v="Cisnes"/>
    <x v="1"/>
    <x v="1"/>
    <n v="2"/>
    <s v="Vida"/>
    <x v="1"/>
    <x v="1"/>
    <s v="No sufrió antes ni durante el año pasado"/>
    <n v="270107"/>
    <s v="Atenciones médicas"/>
    <x v="1"/>
    <x v="1"/>
    <n v="0"/>
    <n v="20765.216268475579"/>
    <n v="0"/>
  </r>
  <r>
    <n v="11"/>
    <n v="11202"/>
    <s v="Aysén"/>
    <s v="Cisnes"/>
    <x v="1"/>
    <x v="1"/>
    <n v="2"/>
    <s v="Vida"/>
    <x v="1"/>
    <x v="1"/>
    <s v="Si sufrió antes o durante el año pasado"/>
    <n v="270107"/>
    <s v="Atenciones médicas"/>
    <x v="1"/>
    <x v="1"/>
    <n v="0"/>
    <n v="1593.5773787321723"/>
    <n v="0"/>
  </r>
  <r>
    <n v="11"/>
    <n v="11203"/>
    <s v="Aysén"/>
    <s v="Guaitecas"/>
    <x v="0"/>
    <x v="0"/>
    <n v="1"/>
    <s v="Año"/>
    <x v="0"/>
    <x v="0"/>
    <s v="No sufrió el año pasado"/>
    <n v="270107"/>
    <s v="Atenciones médicas"/>
    <x v="0"/>
    <x v="0"/>
    <n v="0"/>
    <n v="47714.342134316372"/>
    <n v="0"/>
  </r>
  <r>
    <n v="11"/>
    <n v="11203"/>
    <s v="Aysén"/>
    <s v="Guaitecas"/>
    <x v="0"/>
    <x v="0"/>
    <n v="2"/>
    <s v="Vida"/>
    <x v="0"/>
    <x v="0"/>
    <s v="No sufrió antes ni durante el año pasado"/>
    <n v="270107"/>
    <s v="Atenciones médicas"/>
    <x v="0"/>
    <x v="0"/>
    <n v="0"/>
    <n v="47714.342134316372"/>
    <n v="0"/>
  </r>
  <r>
    <n v="11"/>
    <n v="11203"/>
    <s v="Aysén"/>
    <s v="Guaitecas"/>
    <x v="1"/>
    <x v="1"/>
    <n v="2"/>
    <s v="Vida"/>
    <x v="1"/>
    <x v="1"/>
    <s v="No sufrió antes ni durante el año pasado"/>
    <n v="270107"/>
    <s v="Atenciones médicas"/>
    <x v="1"/>
    <x v="1"/>
    <n v="0"/>
    <n v="24967.380185891128"/>
    <n v="0"/>
  </r>
  <r>
    <n v="11"/>
    <n v="11203"/>
    <s v="Aysén"/>
    <s v="Guaitecas"/>
    <x v="1"/>
    <x v="1"/>
    <n v="2"/>
    <s v="Vida"/>
    <x v="1"/>
    <x v="1"/>
    <s v="Si sufrió antes o durante el año pasado"/>
    <n v="270107"/>
    <s v="Atenciones médicas"/>
    <x v="1"/>
    <x v="1"/>
    <n v="0"/>
    <n v="4974.0259740259744"/>
    <n v="0"/>
  </r>
  <r>
    <n v="11"/>
    <n v="11301"/>
    <s v="Aysén"/>
    <s v="Cochrane"/>
    <x v="0"/>
    <x v="0"/>
    <n v="1"/>
    <s v="Año"/>
    <x v="0"/>
    <x v="0"/>
    <s v="No sufrió el año pasado"/>
    <n v="270107"/>
    <s v="Atenciones médicas"/>
    <x v="0"/>
    <x v="0"/>
    <n v="0"/>
    <n v="19035.421262911368"/>
    <n v="0"/>
  </r>
  <r>
    <n v="11"/>
    <n v="11301"/>
    <s v="Aysén"/>
    <s v="Cochrane"/>
    <x v="0"/>
    <x v="0"/>
    <n v="1"/>
    <s v="Año"/>
    <x v="0"/>
    <x v="0"/>
    <s v="Si sufrió el año pasado"/>
    <n v="270107"/>
    <s v="Atenciones médicas"/>
    <x v="0"/>
    <x v="0"/>
    <n v="0"/>
    <n v="4355.9772954746868"/>
    <n v="0"/>
  </r>
  <r>
    <n v="11"/>
    <n v="11301"/>
    <s v="Aysén"/>
    <s v="Cochrane"/>
    <x v="0"/>
    <x v="0"/>
    <n v="2"/>
    <s v="Vida"/>
    <x v="0"/>
    <x v="0"/>
    <s v="No sufrió antes ni durante el año pasado"/>
    <n v="270107"/>
    <s v="Atenciones médicas"/>
    <x v="0"/>
    <x v="0"/>
    <n v="0"/>
    <n v="19035.421262911368"/>
    <n v="0"/>
  </r>
  <r>
    <n v="11"/>
    <n v="11301"/>
    <s v="Aysén"/>
    <s v="Cochrane"/>
    <x v="0"/>
    <x v="0"/>
    <n v="2"/>
    <s v="Vida"/>
    <x v="0"/>
    <x v="0"/>
    <s v="Si sufrió antes o durante el año pasado"/>
    <n v="270107"/>
    <s v="Atenciones médicas"/>
    <x v="0"/>
    <x v="0"/>
    <n v="0"/>
    <n v="4355.9772954746868"/>
    <n v="0"/>
  </r>
  <r>
    <n v="11"/>
    <n v="11301"/>
    <s v="Aysén"/>
    <s v="Cochrane"/>
    <x v="1"/>
    <x v="1"/>
    <n v="2"/>
    <s v="Vida"/>
    <x v="1"/>
    <x v="1"/>
    <s v="No sufrió antes ni durante el año pasado"/>
    <n v="270107"/>
    <s v="Atenciones médicas"/>
    <x v="1"/>
    <x v="1"/>
    <n v="0"/>
    <n v="11505.581912216556"/>
    <n v="0"/>
  </r>
  <r>
    <n v="11"/>
    <n v="11401"/>
    <s v="Aysén"/>
    <s v="Chile Chico"/>
    <x v="0"/>
    <x v="0"/>
    <n v="1"/>
    <s v="Año"/>
    <x v="0"/>
    <x v="0"/>
    <s v="No sufrió el año pasado"/>
    <n v="270107"/>
    <s v="Atenciones médicas"/>
    <x v="0"/>
    <x v="0"/>
    <n v="0"/>
    <n v="21326.04833982858"/>
    <n v="0"/>
  </r>
  <r>
    <n v="11"/>
    <n v="11401"/>
    <s v="Aysén"/>
    <s v="Chile Chico"/>
    <x v="0"/>
    <x v="0"/>
    <n v="2"/>
    <s v="Vida"/>
    <x v="0"/>
    <x v="0"/>
    <s v="No sufrió antes ni durante el año pasado"/>
    <n v="270107"/>
    <s v="Atenciones médicas"/>
    <x v="0"/>
    <x v="0"/>
    <n v="0"/>
    <n v="18642.822772666506"/>
    <n v="0"/>
  </r>
  <r>
    <n v="11"/>
    <n v="11401"/>
    <s v="Aysén"/>
    <s v="Chile Chico"/>
    <x v="0"/>
    <x v="0"/>
    <n v="2"/>
    <s v="Vida"/>
    <x v="0"/>
    <x v="0"/>
    <s v="Si sufrió antes o durante el año pasado"/>
    <n v="270107"/>
    <s v="Atenciones médicas"/>
    <x v="0"/>
    <x v="0"/>
    <n v="0"/>
    <n v="2683.225567162076"/>
    <n v="0"/>
  </r>
  <r>
    <n v="11"/>
    <n v="11401"/>
    <s v="Aysén"/>
    <s v="Chile Chico"/>
    <x v="1"/>
    <x v="1"/>
    <n v="2"/>
    <s v="Vida"/>
    <x v="1"/>
    <x v="1"/>
    <s v="No sufrió antes ni durante el año pasado"/>
    <n v="270107"/>
    <s v="Atenciones médicas"/>
    <x v="1"/>
    <x v="1"/>
    <n v="0"/>
    <n v="12304.125456691076"/>
    <n v="0"/>
  </r>
  <r>
    <n v="12"/>
    <n v="12101"/>
    <s v="Magallanes y Antártica Chilena"/>
    <s v="Punta Arenas"/>
    <x v="0"/>
    <x v="0"/>
    <n v="1"/>
    <s v="Año"/>
    <x v="0"/>
    <x v="0"/>
    <s v="No sufrió el año pasado"/>
    <n v="270107"/>
    <s v="Atenciones médicas"/>
    <x v="0"/>
    <x v="0"/>
    <n v="28829.696927983114"/>
    <n v="32660.110443923713"/>
    <n v="29253.491101513442"/>
  </r>
  <r>
    <n v="12"/>
    <n v="12101"/>
    <s v="Magallanes y Antártica Chilena"/>
    <s v="Punta Arenas"/>
    <x v="0"/>
    <x v="0"/>
    <n v="1"/>
    <s v="Año"/>
    <x v="0"/>
    <x v="0"/>
    <s v="Si sufrió el año pasado"/>
    <n v="270107"/>
    <s v="Atenciones médicas"/>
    <x v="0"/>
    <x v="0"/>
    <n v="1082.1269338717202"/>
    <n v="748.65929521693045"/>
    <n v="638.51426585960041"/>
  </r>
  <r>
    <n v="12"/>
    <n v="12101"/>
    <s v="Magallanes y Antártica Chilena"/>
    <s v="Punta Arenas"/>
    <x v="0"/>
    <x v="0"/>
    <n v="2"/>
    <s v="Vida"/>
    <x v="0"/>
    <x v="0"/>
    <s v="No sufrió antes ni durante el año pasado"/>
    <n v="270107"/>
    <s v="Atenciones médicas"/>
    <x v="0"/>
    <x v="0"/>
    <n v="26609.616017008128"/>
    <n v="31273.169925292219"/>
    <n v="26469.931085932076"/>
  </r>
  <r>
    <n v="12"/>
    <n v="12101"/>
    <s v="Magallanes y Antártica Chilena"/>
    <s v="Punta Arenas"/>
    <x v="0"/>
    <x v="0"/>
    <n v="2"/>
    <s v="Vida"/>
    <x v="0"/>
    <x v="0"/>
    <s v="Si sufrió antes o durante el año pasado"/>
    <n v="270107"/>
    <s v="Atenciones médicas"/>
    <x v="0"/>
    <x v="0"/>
    <n v="3354.9758720107679"/>
    <n v="2135.5998138484292"/>
    <n v="3321.065247559251"/>
  </r>
  <r>
    <n v="12"/>
    <n v="12101"/>
    <s v="Magallanes y Antártica Chilena"/>
    <s v="Punta Arenas"/>
    <x v="1"/>
    <x v="1"/>
    <n v="2"/>
    <s v="Vida"/>
    <x v="1"/>
    <x v="1"/>
    <s v="No sufrió antes ni durante el año pasado"/>
    <n v="270107"/>
    <s v="Atenciones médicas"/>
    <x v="1"/>
    <x v="1"/>
    <n v="21999.678803312916"/>
    <n v="22621.707867600428"/>
    <n v="27546.599072199107"/>
  </r>
  <r>
    <n v="12"/>
    <n v="12101"/>
    <s v="Magallanes y Antártica Chilena"/>
    <s v="Punta Arenas"/>
    <x v="1"/>
    <x v="1"/>
    <n v="2"/>
    <s v="Vida"/>
    <x v="1"/>
    <x v="1"/>
    <s v="Si sufrió antes o durante el año pasado"/>
    <n v="270107"/>
    <s v="Atenciones médicas"/>
    <x v="1"/>
    <x v="1"/>
    <n v="440.49831371739282"/>
    <n v="670.18182702207787"/>
    <n v="2143.3882274104635"/>
  </r>
  <r>
    <n v="12"/>
    <n v="12301"/>
    <s v="Magallanes y Antártica Chilena"/>
    <s v="Porvenir"/>
    <x v="0"/>
    <x v="0"/>
    <n v="1"/>
    <s v="Año"/>
    <x v="0"/>
    <x v="0"/>
    <s v="No sufrió el año pasado"/>
    <n v="270107"/>
    <s v="Atenciones médicas"/>
    <x v="0"/>
    <x v="0"/>
    <n v="0"/>
    <n v="26931.679896009035"/>
    <n v="0"/>
  </r>
  <r>
    <n v="12"/>
    <n v="12301"/>
    <s v="Magallanes y Antártica Chilena"/>
    <s v="Porvenir"/>
    <x v="0"/>
    <x v="0"/>
    <n v="2"/>
    <s v="Vida"/>
    <x v="0"/>
    <x v="0"/>
    <s v="No sufrió antes ni durante el año pasado"/>
    <n v="270107"/>
    <s v="Atenciones médicas"/>
    <x v="0"/>
    <x v="0"/>
    <n v="0"/>
    <n v="26931.679896009035"/>
    <n v="0"/>
  </r>
  <r>
    <n v="12"/>
    <n v="12301"/>
    <s v="Magallanes y Antártica Chilena"/>
    <s v="Porvenir"/>
    <x v="1"/>
    <x v="1"/>
    <n v="2"/>
    <s v="Vida"/>
    <x v="1"/>
    <x v="1"/>
    <s v="No sufrió antes ni durante el año pasado"/>
    <n v="270107"/>
    <s v="Atenciones médicas"/>
    <x v="1"/>
    <x v="1"/>
    <n v="0"/>
    <n v="22182.864544440414"/>
    <n v="0"/>
  </r>
  <r>
    <n v="12"/>
    <n v="12401"/>
    <s v="Magallanes y Antártica Chilena"/>
    <s v="Natales"/>
    <x v="0"/>
    <x v="0"/>
    <n v="1"/>
    <s v="Año"/>
    <x v="0"/>
    <x v="0"/>
    <s v="No sufrió el año pasado"/>
    <n v="270107"/>
    <s v="Atenciones médicas"/>
    <x v="0"/>
    <x v="0"/>
    <n v="0"/>
    <n v="24144.296755736981"/>
    <n v="42082.085557498001"/>
  </r>
  <r>
    <n v="12"/>
    <n v="12401"/>
    <s v="Magallanes y Antártica Chilena"/>
    <s v="Natales"/>
    <x v="0"/>
    <x v="0"/>
    <n v="1"/>
    <s v="Año"/>
    <x v="0"/>
    <x v="0"/>
    <s v="Si sufrió el año pasado"/>
    <n v="270107"/>
    <s v="Atenciones médicas"/>
    <x v="0"/>
    <x v="0"/>
    <n v="0"/>
    <n v="586.26465661641544"/>
    <n v="2422.7294252155489"/>
  </r>
  <r>
    <n v="12"/>
    <n v="12401"/>
    <s v="Magallanes y Antártica Chilena"/>
    <s v="Natales"/>
    <x v="0"/>
    <x v="0"/>
    <n v="2"/>
    <s v="Vida"/>
    <x v="0"/>
    <x v="0"/>
    <s v="No sufrió antes ni durante el año pasado"/>
    <n v="270107"/>
    <s v="Atenciones médicas"/>
    <x v="0"/>
    <x v="0"/>
    <n v="0"/>
    <n v="20350.058549480236"/>
    <n v="34789.116547965641"/>
  </r>
  <r>
    <n v="12"/>
    <n v="12401"/>
    <s v="Magallanes y Antártica Chilena"/>
    <s v="Natales"/>
    <x v="0"/>
    <x v="0"/>
    <n v="2"/>
    <s v="Vida"/>
    <x v="0"/>
    <x v="0"/>
    <s v="Si sufrió antes o durante el año pasado"/>
    <n v="270107"/>
    <s v="Atenciones médicas"/>
    <x v="0"/>
    <x v="0"/>
    <n v="0"/>
    <n v="4380.5028628731607"/>
    <n v="9715.698434747901"/>
  </r>
  <r>
    <n v="12"/>
    <n v="12401"/>
    <s v="Magallanes y Antártica Chilena"/>
    <s v="Natales"/>
    <x v="1"/>
    <x v="1"/>
    <n v="2"/>
    <s v="Vida"/>
    <x v="1"/>
    <x v="1"/>
    <s v="No sufrió antes ni durante el año pasado"/>
    <n v="270107"/>
    <s v="Atenciones médicas"/>
    <x v="1"/>
    <x v="1"/>
    <n v="0"/>
    <n v="18808.415923615692"/>
    <n v="37195.491524198493"/>
  </r>
  <r>
    <n v="12"/>
    <n v="12401"/>
    <s v="Magallanes y Antártica Chilena"/>
    <s v="Natales"/>
    <x v="1"/>
    <x v="1"/>
    <n v="2"/>
    <s v="Vida"/>
    <x v="1"/>
    <x v="1"/>
    <s v="Si sufrió antes o durante el año pasado"/>
    <n v="270107"/>
    <s v="Atenciones médicas"/>
    <x v="1"/>
    <x v="1"/>
    <n v="0"/>
    <n v="1173.1590282238253"/>
    <n v="7309.3234585150585"/>
  </r>
  <r>
    <n v="13"/>
    <n v="13101"/>
    <s v="Metropolitana"/>
    <s v="Santiago"/>
    <x v="0"/>
    <x v="0"/>
    <n v="1"/>
    <s v="Año"/>
    <x v="0"/>
    <x v="0"/>
    <s v="No sufrió el año pasado"/>
    <n v="270107"/>
    <s v="Atenciones médicas"/>
    <x v="0"/>
    <x v="0"/>
    <n v="19813.643097456628"/>
    <n v="33188.509236689468"/>
    <n v="35858.01394677881"/>
  </r>
  <r>
    <n v="13"/>
    <n v="13101"/>
    <s v="Metropolitana"/>
    <s v="Santiago"/>
    <x v="0"/>
    <x v="0"/>
    <n v="1"/>
    <s v="Año"/>
    <x v="0"/>
    <x v="0"/>
    <s v="Si sufrió el año pasado"/>
    <n v="270107"/>
    <s v="Atenciones médicas"/>
    <x v="0"/>
    <x v="0"/>
    <n v="0"/>
    <n v="1861.3151842183115"/>
    <n v="2629.8844818610823"/>
  </r>
  <r>
    <n v="13"/>
    <n v="13101"/>
    <s v="Metropolitana"/>
    <s v="Santiago"/>
    <x v="0"/>
    <x v="0"/>
    <n v="2"/>
    <s v="Vida"/>
    <x v="0"/>
    <x v="0"/>
    <s v="No sufrió antes ni durante el año pasado"/>
    <n v="270107"/>
    <s v="Atenciones médicas"/>
    <x v="0"/>
    <x v="0"/>
    <n v="19813.643097456628"/>
    <n v="23376.450412442369"/>
    <n v="32691.213541015488"/>
  </r>
  <r>
    <n v="13"/>
    <n v="13101"/>
    <s v="Metropolitana"/>
    <s v="Santiago"/>
    <x v="0"/>
    <x v="0"/>
    <n v="2"/>
    <s v="Vida"/>
    <x v="0"/>
    <x v="0"/>
    <s v="Si sufrió antes o durante el año pasado"/>
    <n v="270107"/>
    <s v="Atenciones médicas"/>
    <x v="0"/>
    <x v="0"/>
    <n v="0"/>
    <n v="11673.374008465395"/>
    <n v="5796.6848876243957"/>
  </r>
  <r>
    <n v="13"/>
    <n v="13101"/>
    <s v="Metropolitana"/>
    <s v="Santiago"/>
    <x v="1"/>
    <x v="1"/>
    <n v="2"/>
    <s v="Vida"/>
    <x v="1"/>
    <x v="1"/>
    <s v="No sufrió antes ni durante el año pasado"/>
    <n v="270107"/>
    <s v="Atenciones médicas"/>
    <x v="1"/>
    <x v="1"/>
    <n v="10161.850831406538"/>
    <n v="24022.577406669592"/>
    <n v="35294.844522909567"/>
  </r>
  <r>
    <n v="13"/>
    <n v="13101"/>
    <s v="Metropolitana"/>
    <s v="Santiago"/>
    <x v="1"/>
    <x v="1"/>
    <n v="2"/>
    <s v="Vida"/>
    <x v="1"/>
    <x v="1"/>
    <s v="Si sufrió antes o durante el año pasado"/>
    <n v="270107"/>
    <s v="Atenciones médicas"/>
    <x v="1"/>
    <x v="1"/>
    <n v="0"/>
    <n v="2620.7043852302581"/>
    <n v="2436.167747212035"/>
  </r>
  <r>
    <n v="13"/>
    <n v="13102"/>
    <s v="Metropolitana"/>
    <s v="Cerrillos"/>
    <x v="0"/>
    <x v="0"/>
    <n v="1"/>
    <s v="Año"/>
    <x v="0"/>
    <x v="0"/>
    <s v="No sufrió el año pasado"/>
    <n v="270107"/>
    <s v="Atenciones médicas"/>
    <x v="0"/>
    <x v="0"/>
    <n v="30555.080292327621"/>
    <n v="94242.635389283299"/>
    <n v="68272.181496774938"/>
  </r>
  <r>
    <n v="13"/>
    <n v="13102"/>
    <s v="Metropolitana"/>
    <s v="Cerrillos"/>
    <x v="0"/>
    <x v="0"/>
    <n v="1"/>
    <s v="Año"/>
    <x v="0"/>
    <x v="0"/>
    <s v="Si sufrió el año pasado"/>
    <n v="270107"/>
    <s v="Atenciones médicas"/>
    <x v="0"/>
    <x v="0"/>
    <n v="0"/>
    <n v="4278.769631250053"/>
    <n v="4220.7383425513735"/>
  </r>
  <r>
    <n v="13"/>
    <n v="13102"/>
    <s v="Metropolitana"/>
    <s v="Cerrillos"/>
    <x v="0"/>
    <x v="0"/>
    <n v="2"/>
    <s v="Vida"/>
    <x v="0"/>
    <x v="0"/>
    <s v="No sufrió antes ni durante el año pasado"/>
    <n v="270107"/>
    <s v="Atenciones médicas"/>
    <x v="0"/>
    <x v="0"/>
    <n v="30555.080292327621"/>
    <n v="68336.323575154354"/>
    <n v="65099.522442596135"/>
  </r>
  <r>
    <n v="13"/>
    <n v="13102"/>
    <s v="Metropolitana"/>
    <s v="Cerrillos"/>
    <x v="0"/>
    <x v="0"/>
    <n v="2"/>
    <s v="Vida"/>
    <x v="0"/>
    <x v="0"/>
    <s v="Si sufrió antes o durante el año pasado"/>
    <n v="270107"/>
    <s v="Atenciones médicas"/>
    <x v="0"/>
    <x v="0"/>
    <n v="0"/>
    <n v="30185.08144537899"/>
    <n v="7393.3973967301745"/>
  </r>
  <r>
    <n v="13"/>
    <n v="13102"/>
    <s v="Metropolitana"/>
    <s v="Cerrillos"/>
    <x v="1"/>
    <x v="1"/>
    <n v="2"/>
    <s v="Vida"/>
    <x v="1"/>
    <x v="1"/>
    <s v="No sufrió antes ni durante el año pasado"/>
    <n v="270107"/>
    <s v="Atenciones médicas"/>
    <x v="1"/>
    <x v="1"/>
    <n v="2471.0972062669566"/>
    <n v="71633.463935557811"/>
    <n v="65011.33986078154"/>
  </r>
  <r>
    <n v="13"/>
    <n v="13102"/>
    <s v="Metropolitana"/>
    <s v="Cerrillos"/>
    <x v="1"/>
    <x v="1"/>
    <n v="2"/>
    <s v="Vida"/>
    <x v="1"/>
    <x v="1"/>
    <s v="Si sufrió antes o durante el año pasado"/>
    <n v="270107"/>
    <s v="Atenciones médicas"/>
    <x v="1"/>
    <x v="1"/>
    <n v="8762.4960281573094"/>
    <n v="1874.6674340910897"/>
    <n v="7481.5799785447698"/>
  </r>
  <r>
    <n v="13"/>
    <n v="13103"/>
    <s v="Metropolitana"/>
    <s v="Cerro Navia"/>
    <x v="0"/>
    <x v="0"/>
    <n v="1"/>
    <s v="Año"/>
    <x v="0"/>
    <x v="0"/>
    <s v="No sufrió el año pasado"/>
    <n v="270107"/>
    <s v="Atenciones médicas"/>
    <x v="0"/>
    <x v="0"/>
    <n v="35203.76503398989"/>
    <n v="36691.541200841049"/>
    <n v="79659.187599028446"/>
  </r>
  <r>
    <n v="13"/>
    <n v="13103"/>
    <s v="Metropolitana"/>
    <s v="Cerro Navia"/>
    <x v="0"/>
    <x v="0"/>
    <n v="1"/>
    <s v="Año"/>
    <x v="0"/>
    <x v="0"/>
    <s v="Si sufrió el año pasado"/>
    <n v="270107"/>
    <s v="Atenciones médicas"/>
    <x v="0"/>
    <x v="0"/>
    <n v="0"/>
    <n v="8919.9640357916578"/>
    <n v="2546.1135760292191"/>
  </r>
  <r>
    <n v="13"/>
    <n v="13103"/>
    <s v="Metropolitana"/>
    <s v="Cerro Navia"/>
    <x v="0"/>
    <x v="0"/>
    <n v="2"/>
    <s v="Vida"/>
    <x v="0"/>
    <x v="0"/>
    <s v="No sufrió antes ni durante el año pasado"/>
    <n v="270107"/>
    <s v="Atenciones médicas"/>
    <x v="0"/>
    <x v="0"/>
    <n v="20967.05595258846"/>
    <n v="29710.180139476441"/>
    <n v="66234.483286078786"/>
  </r>
  <r>
    <n v="13"/>
    <n v="13103"/>
    <s v="Metropolitana"/>
    <s v="Cerro Navia"/>
    <x v="0"/>
    <x v="0"/>
    <n v="2"/>
    <s v="Vida"/>
    <x v="0"/>
    <x v="0"/>
    <s v="Si sufrió antes o durante el año pasado"/>
    <n v="270107"/>
    <s v="Atenciones médicas"/>
    <x v="0"/>
    <x v="0"/>
    <n v="14236.70908140143"/>
    <n v="15901.325097156263"/>
    <n v="15970.81788897888"/>
  </r>
  <r>
    <n v="13"/>
    <n v="13103"/>
    <s v="Metropolitana"/>
    <s v="Cerro Navia"/>
    <x v="1"/>
    <x v="1"/>
    <n v="2"/>
    <s v="Vida"/>
    <x v="1"/>
    <x v="1"/>
    <s v="No sufrió antes ni durante el año pasado"/>
    <n v="270107"/>
    <s v="Atenciones médicas"/>
    <x v="1"/>
    <x v="1"/>
    <n v="13563.88356283772"/>
    <n v="23396.842989447257"/>
    <n v="69861.138046980355"/>
  </r>
  <r>
    <n v="13"/>
    <n v="13103"/>
    <s v="Metropolitana"/>
    <s v="Cerro Navia"/>
    <x v="1"/>
    <x v="1"/>
    <n v="2"/>
    <s v="Vida"/>
    <x v="1"/>
    <x v="1"/>
    <s v="Si sufrió antes o durante el año pasado"/>
    <n v="270107"/>
    <s v="Atenciones médicas"/>
    <x v="1"/>
    <x v="1"/>
    <n v="11078.961129510197"/>
    <n v="9186.5734957070144"/>
    <n v="5092.2271520584382"/>
  </r>
  <r>
    <n v="13"/>
    <n v="13104"/>
    <s v="Metropolitana"/>
    <s v="Conchalí"/>
    <x v="0"/>
    <x v="0"/>
    <n v="1"/>
    <s v="Año"/>
    <x v="0"/>
    <x v="0"/>
    <s v="No sufrió el año pasado"/>
    <n v="270107"/>
    <s v="Atenciones médicas"/>
    <x v="0"/>
    <x v="0"/>
    <n v="29808.525958472321"/>
    <n v="45876.614257196707"/>
    <n v="25929.315406073019"/>
  </r>
  <r>
    <n v="13"/>
    <n v="13104"/>
    <s v="Metropolitana"/>
    <s v="Conchalí"/>
    <x v="0"/>
    <x v="0"/>
    <n v="1"/>
    <s v="Año"/>
    <x v="0"/>
    <x v="0"/>
    <s v="Si sufrió el año pasado"/>
    <n v="270107"/>
    <s v="Atenciones médicas"/>
    <x v="0"/>
    <x v="0"/>
    <n v="3595.8325373616844"/>
    <n v="7531.2247573836366"/>
    <n v="0"/>
  </r>
  <r>
    <n v="13"/>
    <n v="13104"/>
    <s v="Metropolitana"/>
    <s v="Conchalí"/>
    <x v="0"/>
    <x v="0"/>
    <n v="2"/>
    <s v="Vida"/>
    <x v="0"/>
    <x v="0"/>
    <s v="No sufrió antes ni durante el año pasado"/>
    <n v="270107"/>
    <s v="Atenciones médicas"/>
    <x v="0"/>
    <x v="0"/>
    <n v="17562.563371588956"/>
    <n v="35726.256315963517"/>
    <n v="25929.315406073019"/>
  </r>
  <r>
    <n v="13"/>
    <n v="13104"/>
    <s v="Metropolitana"/>
    <s v="Conchalí"/>
    <x v="0"/>
    <x v="0"/>
    <n v="2"/>
    <s v="Vida"/>
    <x v="0"/>
    <x v="0"/>
    <s v="Si sufrió antes o durante el año pasado"/>
    <n v="270107"/>
    <s v="Atenciones médicas"/>
    <x v="0"/>
    <x v="0"/>
    <n v="15841.795124245051"/>
    <n v="17681.582698616807"/>
    <n v="0"/>
  </r>
  <r>
    <n v="13"/>
    <n v="13104"/>
    <s v="Metropolitana"/>
    <s v="Conchalí"/>
    <x v="1"/>
    <x v="1"/>
    <n v="2"/>
    <s v="Vida"/>
    <x v="1"/>
    <x v="1"/>
    <s v="No sufrió antes ni durante el año pasado"/>
    <n v="270107"/>
    <s v="Atenciones médicas"/>
    <x v="1"/>
    <x v="1"/>
    <n v="24180.394116177573"/>
    <n v="30652.384886814696"/>
    <n v="24293.780707073885"/>
  </r>
  <r>
    <n v="13"/>
    <n v="13104"/>
    <s v="Metropolitana"/>
    <s v="Conchalí"/>
    <x v="1"/>
    <x v="1"/>
    <n v="2"/>
    <s v="Vida"/>
    <x v="1"/>
    <x v="1"/>
    <s v="Si sufrió antes o durante el año pasado"/>
    <n v="270107"/>
    <s v="Atenciones médicas"/>
    <x v="1"/>
    <x v="1"/>
    <n v="9223.9643796564342"/>
    <n v="10235.133895991881"/>
    <n v="1635.5346989991344"/>
  </r>
  <r>
    <n v="13"/>
    <n v="13105"/>
    <s v="Metropolitana"/>
    <s v="El Bosque"/>
    <x v="0"/>
    <x v="0"/>
    <n v="1"/>
    <s v="Año"/>
    <x v="0"/>
    <x v="0"/>
    <s v="No sufrió el año pasado"/>
    <n v="270107"/>
    <s v="Atenciones médicas"/>
    <x v="0"/>
    <x v="0"/>
    <n v="34446.32752132824"/>
    <n v="20384.559604438422"/>
    <n v="18392.963870108484"/>
  </r>
  <r>
    <n v="13"/>
    <n v="13105"/>
    <s v="Metropolitana"/>
    <s v="El Bosque"/>
    <x v="0"/>
    <x v="0"/>
    <n v="1"/>
    <s v="Año"/>
    <x v="0"/>
    <x v="0"/>
    <s v="Si sufrió el año pasado"/>
    <n v="270107"/>
    <s v="Atenciones médicas"/>
    <x v="0"/>
    <x v="0"/>
    <n v="0"/>
    <n v="1802.427835223084"/>
    <n v="2108.9073872616436"/>
  </r>
  <r>
    <n v="13"/>
    <n v="13105"/>
    <s v="Metropolitana"/>
    <s v="El Bosque"/>
    <x v="0"/>
    <x v="0"/>
    <n v="2"/>
    <s v="Vida"/>
    <x v="0"/>
    <x v="0"/>
    <s v="No sufrió antes ni durante el año pasado"/>
    <n v="270107"/>
    <s v="Atenciones médicas"/>
    <x v="0"/>
    <x v="0"/>
    <n v="25021.112802688651"/>
    <n v="12830.801099956889"/>
    <n v="18392.963870108484"/>
  </r>
  <r>
    <n v="13"/>
    <n v="13105"/>
    <s v="Metropolitana"/>
    <s v="El Bosque"/>
    <x v="0"/>
    <x v="0"/>
    <n v="2"/>
    <s v="Vida"/>
    <x v="0"/>
    <x v="0"/>
    <s v="Si sufrió antes o durante el año pasado"/>
    <n v="270107"/>
    <s v="Atenciones médicas"/>
    <x v="0"/>
    <x v="0"/>
    <n v="9425.2147186395887"/>
    <n v="9356.1863397046145"/>
    <n v="2108.9073872616436"/>
  </r>
  <r>
    <n v="13"/>
    <n v="13105"/>
    <s v="Metropolitana"/>
    <s v="El Bosque"/>
    <x v="1"/>
    <x v="1"/>
    <n v="2"/>
    <s v="Vida"/>
    <x v="1"/>
    <x v="1"/>
    <s v="No sufrió antes ni durante el año pasado"/>
    <n v="270107"/>
    <s v="Atenciones médicas"/>
    <x v="1"/>
    <x v="1"/>
    <n v="25021.112802688651"/>
    <n v="14519.459881740253"/>
    <n v="17607.650973702563"/>
  </r>
  <r>
    <n v="13"/>
    <n v="13105"/>
    <s v="Metropolitana"/>
    <s v="El Bosque"/>
    <x v="1"/>
    <x v="1"/>
    <n v="2"/>
    <s v="Vida"/>
    <x v="1"/>
    <x v="1"/>
    <s v="Si sufrió antes o durante el año pasado"/>
    <n v="270107"/>
    <s v="Atenciones médicas"/>
    <x v="1"/>
    <x v="1"/>
    <n v="9425.2147186395887"/>
    <n v="0"/>
    <n v="2894.2202836675638"/>
  </r>
  <r>
    <n v="13"/>
    <n v="13106"/>
    <s v="Metropolitana"/>
    <s v="Estación Central"/>
    <x v="0"/>
    <x v="0"/>
    <n v="1"/>
    <s v="Año"/>
    <x v="0"/>
    <x v="0"/>
    <s v="No sufrió el año pasado"/>
    <n v="270107"/>
    <s v="Atenciones médicas"/>
    <x v="0"/>
    <x v="0"/>
    <n v="33742.547527091381"/>
    <n v="20093.397599199096"/>
    <n v="22493.151324305018"/>
  </r>
  <r>
    <n v="13"/>
    <n v="13106"/>
    <s v="Metropolitana"/>
    <s v="Estación Central"/>
    <x v="0"/>
    <x v="0"/>
    <n v="2"/>
    <s v="Vida"/>
    <x v="0"/>
    <x v="0"/>
    <s v="No sufrió antes ni durante el año pasado"/>
    <n v="270107"/>
    <s v="Atenciones médicas"/>
    <x v="0"/>
    <x v="0"/>
    <n v="33742.547527091381"/>
    <n v="18023.495920425896"/>
    <n v="18984.968506700832"/>
  </r>
  <r>
    <n v="13"/>
    <n v="13106"/>
    <s v="Metropolitana"/>
    <s v="Estación Central"/>
    <x v="0"/>
    <x v="0"/>
    <n v="2"/>
    <s v="Vida"/>
    <x v="0"/>
    <x v="0"/>
    <s v="Si sufrió antes o durante el año pasado"/>
    <n v="270107"/>
    <s v="Atenciones médicas"/>
    <x v="0"/>
    <x v="0"/>
    <n v="0"/>
    <n v="2069.9016787731994"/>
    <n v="3508.182817604189"/>
  </r>
  <r>
    <n v="13"/>
    <n v="13106"/>
    <s v="Metropolitana"/>
    <s v="Estación Central"/>
    <x v="1"/>
    <x v="1"/>
    <n v="2"/>
    <s v="Vida"/>
    <x v="1"/>
    <x v="1"/>
    <s v="No sufrió antes ni durante el año pasado"/>
    <n v="270107"/>
    <s v="Atenciones médicas"/>
    <x v="1"/>
    <x v="1"/>
    <n v="24071.39375304661"/>
    <n v="14317.011921859979"/>
    <n v="21392.246780477482"/>
  </r>
  <r>
    <n v="13"/>
    <n v="13106"/>
    <s v="Metropolitana"/>
    <s v="Estación Central"/>
    <x v="1"/>
    <x v="1"/>
    <n v="2"/>
    <s v="Vida"/>
    <x v="1"/>
    <x v="1"/>
    <s v="Si sufrió antes o durante el año pasado"/>
    <n v="270107"/>
    <s v="Atenciones médicas"/>
    <x v="1"/>
    <x v="1"/>
    <n v="1181.8965840488956"/>
    <n v="0"/>
    <n v="1100.9045438275393"/>
  </r>
  <r>
    <n v="13"/>
    <n v="13107"/>
    <s v="Metropolitana"/>
    <s v="Huechuraba"/>
    <x v="0"/>
    <x v="0"/>
    <n v="1"/>
    <s v="Año"/>
    <x v="0"/>
    <x v="0"/>
    <s v="No sufrió el año pasado"/>
    <n v="270107"/>
    <s v="Atenciones médicas"/>
    <x v="0"/>
    <x v="0"/>
    <n v="24578.343601423188"/>
    <n v="43746.161147652696"/>
    <n v="9292.8589141418688"/>
  </r>
  <r>
    <n v="13"/>
    <n v="13107"/>
    <s v="Metropolitana"/>
    <s v="Huechuraba"/>
    <x v="0"/>
    <x v="0"/>
    <n v="1"/>
    <s v="Año"/>
    <x v="0"/>
    <x v="0"/>
    <s v="Si sufrió el año pasado"/>
    <n v="270107"/>
    <s v="Atenciones médicas"/>
    <x v="0"/>
    <x v="0"/>
    <n v="1979.4498262996044"/>
    <n v="6998.8393194949495"/>
    <n v="0"/>
  </r>
  <r>
    <n v="13"/>
    <n v="13107"/>
    <s v="Metropolitana"/>
    <s v="Huechuraba"/>
    <x v="0"/>
    <x v="0"/>
    <n v="2"/>
    <s v="Vida"/>
    <x v="0"/>
    <x v="0"/>
    <s v="No sufrió antes ni durante el año pasado"/>
    <n v="270107"/>
    <s v="Atenciones médicas"/>
    <x v="0"/>
    <x v="0"/>
    <n v="24578.343601423188"/>
    <n v="37310.419572341802"/>
    <n v="7269.7335371051804"/>
  </r>
  <r>
    <n v="13"/>
    <n v="13107"/>
    <s v="Metropolitana"/>
    <s v="Huechuraba"/>
    <x v="0"/>
    <x v="0"/>
    <n v="2"/>
    <s v="Vida"/>
    <x v="0"/>
    <x v="0"/>
    <s v="Si sufrió antes o durante el año pasado"/>
    <n v="270107"/>
    <s v="Atenciones médicas"/>
    <x v="0"/>
    <x v="0"/>
    <n v="1979.4498262996044"/>
    <n v="13434.58089480584"/>
    <n v="2023.1253770366889"/>
  </r>
  <r>
    <n v="13"/>
    <n v="13107"/>
    <s v="Metropolitana"/>
    <s v="Huechuraba"/>
    <x v="1"/>
    <x v="1"/>
    <n v="2"/>
    <s v="Vida"/>
    <x v="1"/>
    <x v="1"/>
    <s v="No sufrió antes ni durante el año pasado"/>
    <n v="270107"/>
    <s v="Atenciones médicas"/>
    <x v="1"/>
    <x v="1"/>
    <n v="26557.793427722794"/>
    <n v="34403.445970523346"/>
    <n v="9292.8589141418688"/>
  </r>
  <r>
    <n v="13"/>
    <n v="13107"/>
    <s v="Metropolitana"/>
    <s v="Huechuraba"/>
    <x v="1"/>
    <x v="1"/>
    <n v="2"/>
    <s v="Vida"/>
    <x v="1"/>
    <x v="1"/>
    <s v="Si sufrió antes o durante el año pasado"/>
    <n v="270107"/>
    <s v="Atenciones médicas"/>
    <x v="1"/>
    <x v="1"/>
    <n v="0"/>
    <n v="2666.3845808736937"/>
    <n v="0"/>
  </r>
  <r>
    <n v="13"/>
    <n v="13108"/>
    <s v="Metropolitana"/>
    <s v="Independencia"/>
    <x v="0"/>
    <x v="0"/>
    <n v="1"/>
    <s v="Año"/>
    <x v="0"/>
    <x v="0"/>
    <s v="No sufrió el año pasado"/>
    <n v="270107"/>
    <s v="Atenciones médicas"/>
    <x v="0"/>
    <x v="0"/>
    <n v="13706.928347099125"/>
    <n v="18720.185984513784"/>
    <n v="36719.160011147113"/>
  </r>
  <r>
    <n v="13"/>
    <n v="13108"/>
    <s v="Metropolitana"/>
    <s v="Independencia"/>
    <x v="0"/>
    <x v="0"/>
    <n v="1"/>
    <s v="Año"/>
    <x v="0"/>
    <x v="0"/>
    <s v="Si sufrió el año pasado"/>
    <n v="270107"/>
    <s v="Atenciones médicas"/>
    <x v="0"/>
    <x v="0"/>
    <n v="11748.795726084963"/>
    <n v="0"/>
    <n v="0"/>
  </r>
  <r>
    <n v="13"/>
    <n v="13108"/>
    <s v="Metropolitana"/>
    <s v="Independencia"/>
    <x v="0"/>
    <x v="0"/>
    <n v="2"/>
    <s v="Vida"/>
    <x v="0"/>
    <x v="0"/>
    <s v="No sufrió antes ni durante el año pasado"/>
    <n v="270107"/>
    <s v="Atenciones médicas"/>
    <x v="0"/>
    <x v="0"/>
    <n v="9953.8408234886501"/>
    <n v="16515.320343375941"/>
    <n v="28150.845388773629"/>
  </r>
  <r>
    <n v="13"/>
    <n v="13108"/>
    <s v="Metropolitana"/>
    <s v="Independencia"/>
    <x v="0"/>
    <x v="0"/>
    <n v="2"/>
    <s v="Vida"/>
    <x v="0"/>
    <x v="0"/>
    <s v="Si sufrió antes o durante el año pasado"/>
    <n v="270107"/>
    <s v="Atenciones médicas"/>
    <x v="0"/>
    <x v="0"/>
    <n v="15501.883249695438"/>
    <n v="2204.8656411378456"/>
    <n v="8568.3146223734911"/>
  </r>
  <r>
    <n v="13"/>
    <n v="13108"/>
    <s v="Metropolitana"/>
    <s v="Independencia"/>
    <x v="1"/>
    <x v="1"/>
    <n v="2"/>
    <s v="Vida"/>
    <x v="1"/>
    <x v="1"/>
    <s v="No sufrió antes ni durante el año pasado"/>
    <n v="270107"/>
    <s v="Atenciones médicas"/>
    <x v="1"/>
    <x v="1"/>
    <n v="21702.636549573614"/>
    <n v="1511.760323710168"/>
    <n v="29101.634240227668"/>
  </r>
  <r>
    <n v="13"/>
    <n v="13108"/>
    <s v="Metropolitana"/>
    <s v="Independencia"/>
    <x v="1"/>
    <x v="1"/>
    <n v="2"/>
    <s v="Vida"/>
    <x v="1"/>
    <x v="1"/>
    <s v="Si sufrió antes o durante el año pasado"/>
    <n v="270107"/>
    <s v="Atenciones médicas"/>
    <x v="1"/>
    <x v="1"/>
    <n v="3753.0875236104748"/>
    <n v="0"/>
    <n v="7617.5257709194511"/>
  </r>
  <r>
    <n v="13"/>
    <n v="13109"/>
    <s v="Metropolitana"/>
    <s v="La Cisterna"/>
    <x v="0"/>
    <x v="0"/>
    <n v="1"/>
    <s v="Año"/>
    <x v="0"/>
    <x v="0"/>
    <s v="No sufrió el año pasado"/>
    <n v="270107"/>
    <s v="Atenciones médicas"/>
    <x v="0"/>
    <x v="0"/>
    <n v="24994.65697798675"/>
    <n v="0"/>
    <n v="25711.581548358077"/>
  </r>
  <r>
    <n v="13"/>
    <n v="13109"/>
    <s v="Metropolitana"/>
    <s v="La Cisterna"/>
    <x v="0"/>
    <x v="0"/>
    <n v="2"/>
    <s v="Vida"/>
    <x v="0"/>
    <x v="0"/>
    <s v="No sufrió antes ni durante el año pasado"/>
    <n v="270107"/>
    <s v="Atenciones médicas"/>
    <x v="0"/>
    <x v="0"/>
    <n v="32057.063475101517"/>
    <n v="0"/>
    <n v="24366.680238225872"/>
  </r>
  <r>
    <n v="13"/>
    <n v="13109"/>
    <s v="Metropolitana"/>
    <s v="La Cisterna"/>
    <x v="0"/>
    <x v="0"/>
    <n v="2"/>
    <s v="Vida"/>
    <x v="0"/>
    <x v="0"/>
    <s v="Si sufrió antes o durante el año pasado"/>
    <n v="270107"/>
    <s v="Atenciones médicas"/>
    <x v="0"/>
    <x v="0"/>
    <n v="0"/>
    <n v="0"/>
    <n v="1344.9013101322084"/>
  </r>
  <r>
    <n v="13"/>
    <n v="13109"/>
    <s v="Metropolitana"/>
    <s v="La Cisterna"/>
    <x v="1"/>
    <x v="1"/>
    <n v="2"/>
    <s v="Vida"/>
    <x v="1"/>
    <x v="1"/>
    <s v="No sufrió antes ni durante el año pasado"/>
    <n v="270107"/>
    <s v="Atenciones médicas"/>
    <x v="1"/>
    <x v="1"/>
    <n v="32057.063475101517"/>
    <n v="0"/>
    <n v="25711.581548358077"/>
  </r>
  <r>
    <n v="13"/>
    <n v="13110"/>
    <s v="Metropolitana"/>
    <s v="La Florida"/>
    <x v="0"/>
    <x v="0"/>
    <n v="1"/>
    <s v="Año"/>
    <x v="0"/>
    <x v="0"/>
    <s v="No sufrió el año pasado"/>
    <n v="270107"/>
    <s v="Atenciones médicas"/>
    <x v="0"/>
    <x v="0"/>
    <n v="29565.813971148535"/>
    <n v="24488.539538869976"/>
    <n v="30908.193853398232"/>
  </r>
  <r>
    <n v="13"/>
    <n v="13110"/>
    <s v="Metropolitana"/>
    <s v="La Florida"/>
    <x v="0"/>
    <x v="0"/>
    <n v="1"/>
    <s v="Año"/>
    <x v="0"/>
    <x v="0"/>
    <s v="Si sufrió el año pasado"/>
    <n v="270107"/>
    <s v="Atenciones médicas"/>
    <x v="0"/>
    <x v="0"/>
    <n v="5469.9426793789789"/>
    <n v="941.7553051502224"/>
    <n v="0"/>
  </r>
  <r>
    <n v="13"/>
    <n v="13110"/>
    <s v="Metropolitana"/>
    <s v="La Florida"/>
    <x v="0"/>
    <x v="0"/>
    <n v="2"/>
    <s v="Vida"/>
    <x v="0"/>
    <x v="0"/>
    <s v="No sufrió antes ni durante el año pasado"/>
    <n v="270107"/>
    <s v="Atenciones médicas"/>
    <x v="0"/>
    <x v="0"/>
    <n v="29565.813971148535"/>
    <n v="20916.197155784299"/>
    <n v="28739.839414622791"/>
  </r>
  <r>
    <n v="13"/>
    <n v="13110"/>
    <s v="Metropolitana"/>
    <s v="La Florida"/>
    <x v="0"/>
    <x v="0"/>
    <n v="2"/>
    <s v="Vida"/>
    <x v="0"/>
    <x v="0"/>
    <s v="Si sufrió antes o durante el año pasado"/>
    <n v="270107"/>
    <s v="Atenciones médicas"/>
    <x v="0"/>
    <x v="0"/>
    <n v="5469.9426793789789"/>
    <n v="4514.0976882358973"/>
    <n v="2168.35443877544"/>
  </r>
  <r>
    <n v="13"/>
    <n v="13110"/>
    <s v="Metropolitana"/>
    <s v="La Florida"/>
    <x v="1"/>
    <x v="1"/>
    <n v="2"/>
    <s v="Vida"/>
    <x v="1"/>
    <x v="1"/>
    <s v="No sufrió antes ni durante el año pasado"/>
    <n v="270107"/>
    <s v="Atenciones médicas"/>
    <x v="1"/>
    <x v="1"/>
    <n v="34752.950480115847"/>
    <n v="17113.478469165795"/>
    <n v="30908.193853398232"/>
  </r>
  <r>
    <n v="13"/>
    <n v="13110"/>
    <s v="Metropolitana"/>
    <s v="La Florida"/>
    <x v="1"/>
    <x v="1"/>
    <n v="2"/>
    <s v="Vida"/>
    <x v="1"/>
    <x v="1"/>
    <s v="Si sufrió antes o durante el año pasado"/>
    <n v="270107"/>
    <s v="Atenciones médicas"/>
    <x v="1"/>
    <x v="1"/>
    <n v="0"/>
    <n v="601.78671006388959"/>
    <n v="0"/>
  </r>
  <r>
    <n v="13"/>
    <n v="13111"/>
    <s v="Metropolitana"/>
    <s v="La Granja"/>
    <x v="0"/>
    <x v="0"/>
    <n v="1"/>
    <s v="Año"/>
    <x v="0"/>
    <x v="0"/>
    <s v="No sufrió el año pasado"/>
    <n v="270107"/>
    <s v="Atenciones médicas"/>
    <x v="0"/>
    <x v="0"/>
    <n v="24998.42712888106"/>
    <n v="11261.475081295881"/>
    <n v="18316.54006282083"/>
  </r>
  <r>
    <n v="13"/>
    <n v="13111"/>
    <s v="Metropolitana"/>
    <s v="La Granja"/>
    <x v="0"/>
    <x v="0"/>
    <n v="1"/>
    <s v="Año"/>
    <x v="0"/>
    <x v="0"/>
    <s v="Si sufrió el año pasado"/>
    <n v="270107"/>
    <s v="Atenciones médicas"/>
    <x v="0"/>
    <x v="0"/>
    <n v="10632.608764037876"/>
    <n v="2969.4140180762579"/>
    <n v="0"/>
  </r>
  <r>
    <n v="13"/>
    <n v="13111"/>
    <s v="Metropolitana"/>
    <s v="La Granja"/>
    <x v="0"/>
    <x v="0"/>
    <n v="2"/>
    <s v="Vida"/>
    <x v="0"/>
    <x v="0"/>
    <s v="No sufrió antes ni durante el año pasado"/>
    <n v="270107"/>
    <s v="Atenciones médicas"/>
    <x v="0"/>
    <x v="0"/>
    <n v="12012.016735348705"/>
    <n v="6396.9358274813494"/>
    <n v="15949.711333564825"/>
  </r>
  <r>
    <n v="13"/>
    <n v="13111"/>
    <s v="Metropolitana"/>
    <s v="La Granja"/>
    <x v="0"/>
    <x v="0"/>
    <n v="2"/>
    <s v="Vida"/>
    <x v="0"/>
    <x v="0"/>
    <s v="Si sufrió antes o durante el año pasado"/>
    <n v="270107"/>
    <s v="Atenciones médicas"/>
    <x v="0"/>
    <x v="0"/>
    <n v="23619.01915757023"/>
    <n v="7833.9532718907913"/>
    <n v="2366.828729256008"/>
  </r>
  <r>
    <n v="13"/>
    <n v="13111"/>
    <s v="Metropolitana"/>
    <s v="La Granja"/>
    <x v="1"/>
    <x v="1"/>
    <n v="2"/>
    <s v="Vida"/>
    <x v="1"/>
    <x v="1"/>
    <s v="No sufrió antes ni durante el año pasado"/>
    <n v="270107"/>
    <s v="Atenciones médicas"/>
    <x v="1"/>
    <x v="1"/>
    <n v="10632.608764037876"/>
    <n v="9366.3498455576082"/>
    <n v="18316.54006282083"/>
  </r>
  <r>
    <n v="13"/>
    <n v="13111"/>
    <s v="Metropolitana"/>
    <s v="La Granja"/>
    <x v="1"/>
    <x v="1"/>
    <n v="2"/>
    <s v="Vida"/>
    <x v="1"/>
    <x v="1"/>
    <s v="Si sufrió antes o durante el año pasado"/>
    <n v="270107"/>
    <s v="Atenciones médicas"/>
    <x v="1"/>
    <x v="1"/>
    <n v="9983.0129919154424"/>
    <n v="1300.9963699295531"/>
    <n v="0"/>
  </r>
  <r>
    <n v="13"/>
    <n v="13112"/>
    <s v="Metropolitana"/>
    <s v="La Pintana"/>
    <x v="0"/>
    <x v="0"/>
    <n v="1"/>
    <s v="Año"/>
    <x v="0"/>
    <x v="0"/>
    <s v="No sufrió el año pasado"/>
    <n v="270107"/>
    <s v="Atenciones médicas"/>
    <x v="0"/>
    <x v="0"/>
    <n v="33801.99303334194"/>
    <n v="49353.394155202463"/>
    <n v="22082.320850687338"/>
  </r>
  <r>
    <n v="13"/>
    <n v="13112"/>
    <s v="Metropolitana"/>
    <s v="La Pintana"/>
    <x v="0"/>
    <x v="0"/>
    <n v="1"/>
    <s v="Año"/>
    <x v="0"/>
    <x v="0"/>
    <s v="Si sufrió el año pasado"/>
    <n v="270107"/>
    <s v="Atenciones médicas"/>
    <x v="0"/>
    <x v="0"/>
    <n v="0"/>
    <n v="3393.9364317173113"/>
    <n v="2245.4656917804255"/>
  </r>
  <r>
    <n v="13"/>
    <n v="13112"/>
    <s v="Metropolitana"/>
    <s v="La Pintana"/>
    <x v="0"/>
    <x v="0"/>
    <n v="2"/>
    <s v="Vida"/>
    <x v="0"/>
    <x v="0"/>
    <s v="No sufrió antes ni durante el año pasado"/>
    <n v="270107"/>
    <s v="Atenciones médicas"/>
    <x v="0"/>
    <x v="0"/>
    <n v="28595.970721064918"/>
    <n v="32890.861555158932"/>
    <n v="11674.895282244175"/>
  </r>
  <r>
    <n v="13"/>
    <n v="13112"/>
    <s v="Metropolitana"/>
    <s v="La Pintana"/>
    <x v="0"/>
    <x v="0"/>
    <n v="2"/>
    <s v="Vida"/>
    <x v="0"/>
    <x v="0"/>
    <s v="Si sufrió antes o durante el año pasado"/>
    <n v="270107"/>
    <s v="Atenciones médicas"/>
    <x v="0"/>
    <x v="0"/>
    <n v="5206.0223122770221"/>
    <n v="19856.46903176084"/>
    <n v="12652.891260223591"/>
  </r>
  <r>
    <n v="13"/>
    <n v="13112"/>
    <s v="Metropolitana"/>
    <s v="La Pintana"/>
    <x v="1"/>
    <x v="1"/>
    <n v="2"/>
    <s v="Vida"/>
    <x v="1"/>
    <x v="1"/>
    <s v="No sufrió antes ni durante el año pasado"/>
    <n v="270107"/>
    <s v="Atenciones médicas"/>
    <x v="1"/>
    <x v="1"/>
    <n v="25809.834475998756"/>
    <n v="37041.656623255112"/>
    <n v="20007.145480522686"/>
  </r>
  <r>
    <n v="13"/>
    <n v="13112"/>
    <s v="Metropolitana"/>
    <s v="La Pintana"/>
    <x v="1"/>
    <x v="1"/>
    <n v="2"/>
    <s v="Vida"/>
    <x v="1"/>
    <x v="1"/>
    <s v="Si sufrió antes o durante el año pasado"/>
    <n v="270107"/>
    <s v="Atenciones médicas"/>
    <x v="1"/>
    <x v="1"/>
    <n v="0"/>
    <n v="2604.1242093791238"/>
    <n v="4320.6410619450799"/>
  </r>
  <r>
    <n v="13"/>
    <n v="13113"/>
    <s v="Metropolitana"/>
    <s v="La Reina"/>
    <x v="0"/>
    <x v="0"/>
    <n v="1"/>
    <s v="Año"/>
    <x v="0"/>
    <x v="0"/>
    <s v="No sufrió el año pasado"/>
    <n v="270107"/>
    <s v="Atenciones médicas"/>
    <x v="0"/>
    <x v="0"/>
    <n v="37184.551464418022"/>
    <n v="17893.815123139797"/>
    <n v="24446.918566032429"/>
  </r>
  <r>
    <n v="13"/>
    <n v="13113"/>
    <s v="Metropolitana"/>
    <s v="La Reina"/>
    <x v="0"/>
    <x v="0"/>
    <n v="2"/>
    <s v="Vida"/>
    <x v="0"/>
    <x v="0"/>
    <s v="No sufrió antes ni durante el año pasado"/>
    <n v="270107"/>
    <s v="Atenciones médicas"/>
    <x v="0"/>
    <x v="0"/>
    <n v="30776.315520170287"/>
    <n v="16247.35476996682"/>
    <n v="24446.918566032429"/>
  </r>
  <r>
    <n v="13"/>
    <n v="13113"/>
    <s v="Metropolitana"/>
    <s v="La Reina"/>
    <x v="0"/>
    <x v="0"/>
    <n v="2"/>
    <s v="Vida"/>
    <x v="0"/>
    <x v="0"/>
    <s v="Si sufrió antes o durante el año pasado"/>
    <n v="270107"/>
    <s v="Atenciones médicas"/>
    <x v="0"/>
    <x v="0"/>
    <n v="6408.2359442477336"/>
    <n v="1646.4603531729761"/>
    <n v="0"/>
  </r>
  <r>
    <n v="13"/>
    <n v="13113"/>
    <s v="Metropolitana"/>
    <s v="La Reina"/>
    <x v="1"/>
    <x v="1"/>
    <n v="2"/>
    <s v="Vida"/>
    <x v="1"/>
    <x v="1"/>
    <s v="No sufrió antes ni durante el año pasado"/>
    <n v="270107"/>
    <s v="Atenciones médicas"/>
    <x v="1"/>
    <x v="1"/>
    <n v="37184.551464418022"/>
    <n v="10553.1117076422"/>
    <n v="24446.918566032429"/>
  </r>
  <r>
    <n v="13"/>
    <n v="13113"/>
    <s v="Metropolitana"/>
    <s v="La Reina"/>
    <x v="1"/>
    <x v="1"/>
    <n v="2"/>
    <s v="Vida"/>
    <x v="1"/>
    <x v="1"/>
    <s v="Si sufrió antes o durante el año pasado"/>
    <n v="270107"/>
    <s v="Atenciones médicas"/>
    <x v="1"/>
    <x v="1"/>
    <n v="0"/>
    <n v="2401.3223559786697"/>
    <n v="0"/>
  </r>
  <r>
    <n v="13"/>
    <n v="13114"/>
    <s v="Metropolitana"/>
    <s v="Las Condes"/>
    <x v="0"/>
    <x v="0"/>
    <n v="1"/>
    <s v="Año"/>
    <x v="0"/>
    <x v="0"/>
    <s v="No sufrió el año pasado"/>
    <n v="270107"/>
    <s v="Atenciones médicas"/>
    <x v="0"/>
    <x v="0"/>
    <n v="34676.427402483168"/>
    <n v="26586.548454328386"/>
    <n v="44745.85471293702"/>
  </r>
  <r>
    <n v="13"/>
    <n v="13114"/>
    <s v="Metropolitana"/>
    <s v="Las Condes"/>
    <x v="0"/>
    <x v="0"/>
    <n v="1"/>
    <s v="Año"/>
    <x v="0"/>
    <x v="0"/>
    <s v="Si sufrió el año pasado"/>
    <n v="270107"/>
    <s v="Atenciones médicas"/>
    <x v="0"/>
    <x v="0"/>
    <n v="0"/>
    <n v="1000.4825246140431"/>
    <n v="0"/>
  </r>
  <r>
    <n v="13"/>
    <n v="13114"/>
    <s v="Metropolitana"/>
    <s v="Las Condes"/>
    <x v="0"/>
    <x v="0"/>
    <n v="2"/>
    <s v="Vida"/>
    <x v="0"/>
    <x v="0"/>
    <s v="No sufrió antes ni durante el año pasado"/>
    <n v="270107"/>
    <s v="Atenciones médicas"/>
    <x v="0"/>
    <x v="0"/>
    <n v="32743.437260172203"/>
    <n v="22612.233491905197"/>
    <n v="43052.116780076343"/>
  </r>
  <r>
    <n v="13"/>
    <n v="13114"/>
    <s v="Metropolitana"/>
    <s v="Las Condes"/>
    <x v="0"/>
    <x v="0"/>
    <n v="2"/>
    <s v="Vida"/>
    <x v="0"/>
    <x v="0"/>
    <s v="Si sufrió antes o durante el año pasado"/>
    <n v="270107"/>
    <s v="Atenciones médicas"/>
    <x v="0"/>
    <x v="0"/>
    <n v="1932.9901423109675"/>
    <n v="4974.7974870372291"/>
    <n v="1693.737932860678"/>
  </r>
  <r>
    <n v="13"/>
    <n v="13114"/>
    <s v="Metropolitana"/>
    <s v="Las Condes"/>
    <x v="1"/>
    <x v="1"/>
    <n v="2"/>
    <s v="Vida"/>
    <x v="1"/>
    <x v="1"/>
    <s v="No sufrió antes ni durante el año pasado"/>
    <n v="270107"/>
    <s v="Atenciones médicas"/>
    <x v="1"/>
    <x v="1"/>
    <n v="28590.802527325039"/>
    <n v="14628.263191713795"/>
    <n v="41856.733458057017"/>
  </r>
  <r>
    <n v="13"/>
    <n v="13114"/>
    <s v="Metropolitana"/>
    <s v="Las Condes"/>
    <x v="1"/>
    <x v="1"/>
    <n v="2"/>
    <s v="Vida"/>
    <x v="1"/>
    <x v="1"/>
    <s v="Si sufrió antes o durante el año pasado"/>
    <n v="270107"/>
    <s v="Atenciones médicas"/>
    <x v="1"/>
    <x v="1"/>
    <n v="1932.9901423109675"/>
    <n v="1182.3113687868595"/>
    <n v="2889.1212548800095"/>
  </r>
  <r>
    <n v="13"/>
    <n v="13115"/>
    <s v="Metropolitana"/>
    <s v="Lo Barnechea"/>
    <x v="0"/>
    <x v="0"/>
    <n v="1"/>
    <s v="Año"/>
    <x v="0"/>
    <x v="0"/>
    <s v="No sufrió el año pasado"/>
    <n v="270107"/>
    <s v="Atenciones médicas"/>
    <x v="0"/>
    <x v="0"/>
    <n v="27917.258162644495"/>
    <n v="24855.981511872313"/>
    <n v="11689.264183703077"/>
  </r>
  <r>
    <n v="13"/>
    <n v="13115"/>
    <s v="Metropolitana"/>
    <s v="Lo Barnechea"/>
    <x v="0"/>
    <x v="0"/>
    <n v="2"/>
    <s v="Vida"/>
    <x v="0"/>
    <x v="0"/>
    <s v="No sufrió antes ni durante el año pasado"/>
    <n v="270107"/>
    <s v="Atenciones médicas"/>
    <x v="0"/>
    <x v="0"/>
    <n v="17632.326100182519"/>
    <n v="21952.021278473472"/>
    <n v="11689.264183703077"/>
  </r>
  <r>
    <n v="13"/>
    <n v="13115"/>
    <s v="Metropolitana"/>
    <s v="Lo Barnechea"/>
    <x v="0"/>
    <x v="0"/>
    <n v="2"/>
    <s v="Vida"/>
    <x v="0"/>
    <x v="0"/>
    <s v="Si sufrió antes o durante el año pasado"/>
    <n v="270107"/>
    <s v="Atenciones médicas"/>
    <x v="0"/>
    <x v="0"/>
    <n v="10284.932062461976"/>
    <n v="2903.960233398841"/>
    <n v="0"/>
  </r>
  <r>
    <n v="13"/>
    <n v="13115"/>
    <s v="Metropolitana"/>
    <s v="Lo Barnechea"/>
    <x v="1"/>
    <x v="1"/>
    <n v="2"/>
    <s v="Vida"/>
    <x v="1"/>
    <x v="1"/>
    <s v="No sufrió antes ni durante el año pasado"/>
    <n v="270107"/>
    <s v="Atenciones médicas"/>
    <x v="1"/>
    <x v="1"/>
    <n v="17632.326100182519"/>
    <n v="14179.025830353987"/>
    <n v="11689.264183703077"/>
  </r>
  <r>
    <n v="13"/>
    <n v="13115"/>
    <s v="Metropolitana"/>
    <s v="Lo Barnechea"/>
    <x v="1"/>
    <x v="1"/>
    <n v="2"/>
    <s v="Vida"/>
    <x v="1"/>
    <x v="1"/>
    <s v="Si sufrió antes o durante el año pasado"/>
    <n v="270107"/>
    <s v="Atenciones médicas"/>
    <x v="1"/>
    <x v="1"/>
    <n v="0"/>
    <n v="3314.0216315351618"/>
    <n v="0"/>
  </r>
  <r>
    <n v="13"/>
    <n v="13116"/>
    <s v="Metropolitana"/>
    <s v="Lo Espejo"/>
    <x v="0"/>
    <x v="0"/>
    <n v="1"/>
    <s v="Año"/>
    <x v="0"/>
    <x v="0"/>
    <s v="No sufrió el año pasado"/>
    <n v="270107"/>
    <s v="Atenciones médicas"/>
    <x v="0"/>
    <x v="0"/>
    <n v="34147.560557956996"/>
    <n v="44750.313593422819"/>
    <n v="13542.667206783151"/>
  </r>
  <r>
    <n v="13"/>
    <n v="13116"/>
    <s v="Metropolitana"/>
    <s v="Lo Espejo"/>
    <x v="0"/>
    <x v="0"/>
    <n v="2"/>
    <s v="Vida"/>
    <x v="0"/>
    <x v="0"/>
    <s v="No sufrió antes ni durante el año pasado"/>
    <n v="270107"/>
    <s v="Atenciones médicas"/>
    <x v="0"/>
    <x v="0"/>
    <n v="34147.560557956996"/>
    <n v="44750.313593422819"/>
    <n v="13542.667206783151"/>
  </r>
  <r>
    <n v="13"/>
    <n v="13116"/>
    <s v="Metropolitana"/>
    <s v="Lo Espejo"/>
    <x v="1"/>
    <x v="1"/>
    <n v="2"/>
    <s v="Vida"/>
    <x v="1"/>
    <x v="1"/>
    <s v="No sufrió antes ni durante el año pasado"/>
    <n v="270107"/>
    <s v="Atenciones médicas"/>
    <x v="1"/>
    <x v="1"/>
    <n v="34147.560557956996"/>
    <n v="27002.803742406351"/>
    <n v="9876.1289118811164"/>
  </r>
  <r>
    <n v="13"/>
    <n v="13116"/>
    <s v="Metropolitana"/>
    <s v="Lo Espejo"/>
    <x v="1"/>
    <x v="1"/>
    <n v="2"/>
    <s v="Vida"/>
    <x v="1"/>
    <x v="1"/>
    <s v="Si sufrió antes o durante el año pasado"/>
    <n v="270107"/>
    <s v="Atenciones médicas"/>
    <x v="1"/>
    <x v="1"/>
    <n v="0"/>
    <n v="0"/>
    <n v="3666.5382949020363"/>
  </r>
  <r>
    <n v="13"/>
    <n v="13117"/>
    <s v="Metropolitana"/>
    <s v="Lo Prado"/>
    <x v="0"/>
    <x v="0"/>
    <n v="1"/>
    <s v="Año"/>
    <x v="0"/>
    <x v="0"/>
    <s v="No sufrió el año pasado"/>
    <n v="270107"/>
    <s v="Atenciones médicas"/>
    <x v="0"/>
    <x v="0"/>
    <n v="31870.82168322675"/>
    <n v="19523.306627790451"/>
    <n v="20381.508448380107"/>
  </r>
  <r>
    <n v="13"/>
    <n v="13117"/>
    <s v="Metropolitana"/>
    <s v="Lo Prado"/>
    <x v="0"/>
    <x v="0"/>
    <n v="1"/>
    <s v="Año"/>
    <x v="0"/>
    <x v="0"/>
    <s v="Si sufrió el año pasado"/>
    <n v="270107"/>
    <s v="Atenciones médicas"/>
    <x v="0"/>
    <x v="0"/>
    <n v="3913.468329447277"/>
    <n v="0"/>
    <n v="3596.256812543701"/>
  </r>
  <r>
    <n v="13"/>
    <n v="13117"/>
    <s v="Metropolitana"/>
    <s v="Lo Prado"/>
    <x v="0"/>
    <x v="0"/>
    <n v="2"/>
    <s v="Vida"/>
    <x v="0"/>
    <x v="0"/>
    <s v="No sufrió antes ni durante el año pasado"/>
    <n v="270107"/>
    <s v="Atenciones médicas"/>
    <x v="0"/>
    <x v="0"/>
    <n v="31870.82168322675"/>
    <n v="12883.771784904395"/>
    <n v="19087.735106792046"/>
  </r>
  <r>
    <n v="13"/>
    <n v="13117"/>
    <s v="Metropolitana"/>
    <s v="Lo Prado"/>
    <x v="0"/>
    <x v="0"/>
    <n v="2"/>
    <s v="Vida"/>
    <x v="0"/>
    <x v="0"/>
    <s v="Si sufrió antes o durante el año pasado"/>
    <n v="270107"/>
    <s v="Atenciones médicas"/>
    <x v="0"/>
    <x v="0"/>
    <n v="3913.468329447277"/>
    <n v="6639.534842886058"/>
    <n v="4890.0301541317613"/>
  </r>
  <r>
    <n v="13"/>
    <n v="13117"/>
    <s v="Metropolitana"/>
    <s v="Lo Prado"/>
    <x v="1"/>
    <x v="1"/>
    <n v="2"/>
    <s v="Vida"/>
    <x v="1"/>
    <x v="1"/>
    <s v="No sufrió antes ni durante el año pasado"/>
    <n v="270107"/>
    <s v="Atenciones médicas"/>
    <x v="1"/>
    <x v="1"/>
    <n v="10064.724605992589"/>
    <n v="11410.520517844338"/>
    <n v="23977.765260923807"/>
  </r>
  <r>
    <n v="13"/>
    <n v="13117"/>
    <s v="Metropolitana"/>
    <s v="Lo Prado"/>
    <x v="1"/>
    <x v="1"/>
    <n v="2"/>
    <s v="Vida"/>
    <x v="1"/>
    <x v="1"/>
    <s v="Si sufrió antes o durante el año pasado"/>
    <n v="270107"/>
    <s v="Atenciones médicas"/>
    <x v="1"/>
    <x v="1"/>
    <n v="0"/>
    <n v="2750.8179317143918"/>
    <n v="0"/>
  </r>
  <r>
    <n v="13"/>
    <n v="13118"/>
    <s v="Metropolitana"/>
    <s v="Macul"/>
    <x v="0"/>
    <x v="0"/>
    <n v="1"/>
    <s v="Año"/>
    <x v="0"/>
    <x v="0"/>
    <s v="No sufrió el año pasado"/>
    <n v="270107"/>
    <s v="Atenciones médicas"/>
    <x v="0"/>
    <x v="0"/>
    <n v="33868.974042027192"/>
    <n v="34250.291029703047"/>
    <n v="45874.340806558568"/>
  </r>
  <r>
    <n v="13"/>
    <n v="13118"/>
    <s v="Metropolitana"/>
    <s v="Macul"/>
    <x v="0"/>
    <x v="0"/>
    <n v="1"/>
    <s v="Año"/>
    <x v="0"/>
    <x v="0"/>
    <s v="Si sufrió el año pasado"/>
    <n v="270107"/>
    <s v="Atenciones médicas"/>
    <x v="0"/>
    <x v="0"/>
    <n v="0"/>
    <n v="1883.6041047208801"/>
    <n v="0"/>
  </r>
  <r>
    <n v="13"/>
    <n v="13118"/>
    <s v="Metropolitana"/>
    <s v="Macul"/>
    <x v="0"/>
    <x v="0"/>
    <n v="2"/>
    <s v="Vida"/>
    <x v="0"/>
    <x v="0"/>
    <s v="No sufrió antes ni durante el año pasado"/>
    <n v="270107"/>
    <s v="Atenciones médicas"/>
    <x v="0"/>
    <x v="0"/>
    <n v="24907.713394381237"/>
    <n v="17263.569747749221"/>
    <n v="39927.854033035735"/>
  </r>
  <r>
    <n v="13"/>
    <n v="13118"/>
    <s v="Metropolitana"/>
    <s v="Macul"/>
    <x v="0"/>
    <x v="0"/>
    <n v="2"/>
    <s v="Vida"/>
    <x v="0"/>
    <x v="0"/>
    <s v="Si sufrió antes o durante el año pasado"/>
    <n v="270107"/>
    <s v="Atenciones médicas"/>
    <x v="0"/>
    <x v="0"/>
    <n v="8961.260647645955"/>
    <n v="18870.3253866747"/>
    <n v="4943.2274562441307"/>
  </r>
  <r>
    <n v="13"/>
    <n v="13118"/>
    <s v="Metropolitana"/>
    <s v="Macul"/>
    <x v="1"/>
    <x v="1"/>
    <n v="2"/>
    <s v="Vida"/>
    <x v="1"/>
    <x v="1"/>
    <s v="No sufrió antes ni durante el año pasado"/>
    <n v="270107"/>
    <s v="Atenciones médicas"/>
    <x v="1"/>
    <x v="1"/>
    <n v="24446.911026462501"/>
    <n v="22705.662952664188"/>
    <n v="36288.670172650825"/>
  </r>
  <r>
    <n v="13"/>
    <n v="13118"/>
    <s v="Metropolitana"/>
    <s v="Macul"/>
    <x v="1"/>
    <x v="1"/>
    <n v="2"/>
    <s v="Vida"/>
    <x v="1"/>
    <x v="1"/>
    <s v="Si sufrió antes o durante el año pasado"/>
    <n v="270107"/>
    <s v="Atenciones médicas"/>
    <x v="1"/>
    <x v="1"/>
    <n v="0"/>
    <n v="2246.0109690227755"/>
    <n v="2694.1885141976654"/>
  </r>
  <r>
    <n v="13"/>
    <n v="13119"/>
    <s v="Metropolitana"/>
    <s v="Maipú"/>
    <x v="0"/>
    <x v="0"/>
    <n v="1"/>
    <s v="Año"/>
    <x v="0"/>
    <x v="0"/>
    <s v="No sufrió el año pasado"/>
    <n v="270107"/>
    <s v="Atenciones médicas"/>
    <x v="0"/>
    <x v="0"/>
    <n v="29400.840142039215"/>
    <n v="33934.316326486769"/>
    <n v="38436.549842317749"/>
  </r>
  <r>
    <n v="13"/>
    <n v="13119"/>
    <s v="Metropolitana"/>
    <s v="Maipú"/>
    <x v="0"/>
    <x v="0"/>
    <n v="1"/>
    <s v="Año"/>
    <x v="0"/>
    <x v="0"/>
    <s v="Si sufrió el año pasado"/>
    <n v="270107"/>
    <s v="Atenciones médicas"/>
    <x v="0"/>
    <x v="0"/>
    <n v="1666.7636879869453"/>
    <n v="2985.3259721816639"/>
    <n v="658.17785881559962"/>
  </r>
  <r>
    <n v="13"/>
    <n v="13119"/>
    <s v="Metropolitana"/>
    <s v="Maipú"/>
    <x v="0"/>
    <x v="0"/>
    <n v="2"/>
    <s v="Vida"/>
    <x v="0"/>
    <x v="0"/>
    <s v="No sufrió antes ni durante el año pasado"/>
    <n v="270107"/>
    <s v="Atenciones médicas"/>
    <x v="0"/>
    <x v="0"/>
    <n v="26987.450448707958"/>
    <n v="30800.3168871161"/>
    <n v="33786.416927861472"/>
  </r>
  <r>
    <n v="13"/>
    <n v="13119"/>
    <s v="Metropolitana"/>
    <s v="Maipú"/>
    <x v="0"/>
    <x v="0"/>
    <n v="2"/>
    <s v="Vida"/>
    <x v="0"/>
    <x v="0"/>
    <s v="Si sufrió antes o durante el año pasado"/>
    <n v="270107"/>
    <s v="Atenciones médicas"/>
    <x v="0"/>
    <x v="0"/>
    <n v="4080.1533813182004"/>
    <n v="6119.3254115523223"/>
    <n v="5308.3107732718527"/>
  </r>
  <r>
    <n v="13"/>
    <n v="13119"/>
    <s v="Metropolitana"/>
    <s v="Maipú"/>
    <x v="1"/>
    <x v="1"/>
    <n v="2"/>
    <s v="Vida"/>
    <x v="1"/>
    <x v="1"/>
    <s v="No sufrió antes ni durante el año pasado"/>
    <n v="270107"/>
    <s v="Atenciones médicas"/>
    <x v="1"/>
    <x v="1"/>
    <n v="26350.865398879687"/>
    <n v="21205.614676518766"/>
    <n v="33779.189976202673"/>
  </r>
  <r>
    <n v="13"/>
    <n v="13119"/>
    <s v="Metropolitana"/>
    <s v="Maipú"/>
    <x v="1"/>
    <x v="1"/>
    <n v="2"/>
    <s v="Vida"/>
    <x v="1"/>
    <x v="1"/>
    <s v="Si sufrió antes o durante el año pasado"/>
    <n v="270107"/>
    <s v="Atenciones médicas"/>
    <x v="1"/>
    <x v="1"/>
    <n v="584.56910327888249"/>
    <n v="560.49214614534435"/>
    <n v="3922.5835562780394"/>
  </r>
  <r>
    <n v="13"/>
    <n v="13120"/>
    <s v="Metropolitana"/>
    <s v="Ñuñoa"/>
    <x v="0"/>
    <x v="0"/>
    <n v="1"/>
    <s v="Año"/>
    <x v="0"/>
    <x v="0"/>
    <s v="No sufrió el año pasado"/>
    <n v="270107"/>
    <s v="Atenciones médicas"/>
    <x v="0"/>
    <x v="0"/>
    <n v="32135.911279587079"/>
    <n v="17432.42419220028"/>
    <n v="30825.78975896164"/>
  </r>
  <r>
    <n v="13"/>
    <n v="13120"/>
    <s v="Metropolitana"/>
    <s v="Ñuñoa"/>
    <x v="0"/>
    <x v="0"/>
    <n v="1"/>
    <s v="Año"/>
    <x v="0"/>
    <x v="0"/>
    <s v="Si sufrió el año pasado"/>
    <n v="270107"/>
    <s v="Atenciones médicas"/>
    <x v="0"/>
    <x v="0"/>
    <n v="0"/>
    <n v="0"/>
    <n v="1159.3952986963156"/>
  </r>
  <r>
    <n v="13"/>
    <n v="13120"/>
    <s v="Metropolitana"/>
    <s v="Ñuñoa"/>
    <x v="0"/>
    <x v="0"/>
    <n v="2"/>
    <s v="Vida"/>
    <x v="0"/>
    <x v="0"/>
    <s v="No sufrió antes ni durante el año pasado"/>
    <n v="270107"/>
    <s v="Atenciones médicas"/>
    <x v="0"/>
    <x v="0"/>
    <n v="32135.911279587079"/>
    <n v="15466.252986652918"/>
    <n v="18907.413776515645"/>
  </r>
  <r>
    <n v="13"/>
    <n v="13120"/>
    <s v="Metropolitana"/>
    <s v="Ñuñoa"/>
    <x v="0"/>
    <x v="0"/>
    <n v="2"/>
    <s v="Vida"/>
    <x v="0"/>
    <x v="0"/>
    <s v="Si sufrió antes o durante el año pasado"/>
    <n v="270107"/>
    <s v="Atenciones médicas"/>
    <x v="0"/>
    <x v="0"/>
    <n v="0"/>
    <n v="1966.1712055473645"/>
    <n v="13077.771281142313"/>
  </r>
  <r>
    <n v="13"/>
    <n v="13120"/>
    <s v="Metropolitana"/>
    <s v="Ñuñoa"/>
    <x v="1"/>
    <x v="1"/>
    <n v="2"/>
    <s v="Vida"/>
    <x v="1"/>
    <x v="1"/>
    <s v="No sufrió antes ni durante el año pasado"/>
    <n v="270107"/>
    <s v="Atenciones médicas"/>
    <x v="1"/>
    <x v="1"/>
    <n v="13855.388894112524"/>
    <n v="11597.293306435644"/>
    <n v="25866.072745456324"/>
  </r>
  <r>
    <n v="13"/>
    <n v="13120"/>
    <s v="Metropolitana"/>
    <s v="Ñuñoa"/>
    <x v="1"/>
    <x v="1"/>
    <n v="2"/>
    <s v="Vida"/>
    <x v="1"/>
    <x v="1"/>
    <s v="Si sufrió antes o durante el año pasado"/>
    <n v="270107"/>
    <s v="Atenciones médicas"/>
    <x v="1"/>
    <x v="1"/>
    <n v="0"/>
    <n v="1248.3514165264955"/>
    <n v="6119.1123122016306"/>
  </r>
  <r>
    <n v="13"/>
    <n v="13121"/>
    <s v="Metropolitana"/>
    <s v="Pedro Aguirre Cerda"/>
    <x v="0"/>
    <x v="0"/>
    <n v="1"/>
    <s v="Año"/>
    <x v="0"/>
    <x v="0"/>
    <s v="No sufrió el año pasado"/>
    <n v="270107"/>
    <s v="Atenciones médicas"/>
    <x v="0"/>
    <x v="0"/>
    <n v="34865.240294414776"/>
    <n v="30188.39098590914"/>
    <n v="59865.071286714439"/>
  </r>
  <r>
    <n v="13"/>
    <n v="13121"/>
    <s v="Metropolitana"/>
    <s v="Pedro Aguirre Cerda"/>
    <x v="0"/>
    <x v="0"/>
    <n v="1"/>
    <s v="Año"/>
    <x v="0"/>
    <x v="0"/>
    <s v="Si sufrió el año pasado"/>
    <n v="270107"/>
    <s v="Atenciones médicas"/>
    <x v="0"/>
    <x v="0"/>
    <n v="0"/>
    <n v="0"/>
    <n v="2690.7546967285566"/>
  </r>
  <r>
    <n v="13"/>
    <n v="13121"/>
    <s v="Metropolitana"/>
    <s v="Pedro Aguirre Cerda"/>
    <x v="0"/>
    <x v="0"/>
    <n v="2"/>
    <s v="Vida"/>
    <x v="0"/>
    <x v="0"/>
    <s v="No sufrió antes ni durante el año pasado"/>
    <n v="270107"/>
    <s v="Atenciones médicas"/>
    <x v="0"/>
    <x v="0"/>
    <n v="23402.547265117621"/>
    <n v="20179.327722253242"/>
    <n v="58612.102276744234"/>
  </r>
  <r>
    <n v="13"/>
    <n v="13121"/>
    <s v="Metropolitana"/>
    <s v="Pedro Aguirre Cerda"/>
    <x v="0"/>
    <x v="0"/>
    <n v="2"/>
    <s v="Vida"/>
    <x v="0"/>
    <x v="0"/>
    <s v="Si sufrió antes o durante el año pasado"/>
    <n v="270107"/>
    <s v="Atenciones médicas"/>
    <x v="0"/>
    <x v="0"/>
    <n v="11462.693029297157"/>
    <n v="10009.063263655898"/>
    <n v="3943.7237066987641"/>
  </r>
  <r>
    <n v="13"/>
    <n v="13121"/>
    <s v="Metropolitana"/>
    <s v="Pedro Aguirre Cerda"/>
    <x v="1"/>
    <x v="1"/>
    <n v="2"/>
    <s v="Vida"/>
    <x v="1"/>
    <x v="1"/>
    <s v="No sufrió antes ni durante el año pasado"/>
    <n v="270107"/>
    <s v="Atenciones médicas"/>
    <x v="1"/>
    <x v="1"/>
    <n v="27127.832299033049"/>
    <n v="14830.088420582748"/>
    <n v="61302.856973472786"/>
  </r>
  <r>
    <n v="13"/>
    <n v="13121"/>
    <s v="Metropolitana"/>
    <s v="Pedro Aguirre Cerda"/>
    <x v="1"/>
    <x v="1"/>
    <n v="2"/>
    <s v="Vida"/>
    <x v="1"/>
    <x v="1"/>
    <s v="Si sufrió antes o durante el año pasado"/>
    <n v="270107"/>
    <s v="Atenciones médicas"/>
    <x v="1"/>
    <x v="1"/>
    <n v="2292.8994082840236"/>
    <n v="2897.281841986297"/>
    <n v="1252.969009970207"/>
  </r>
  <r>
    <n v="13"/>
    <n v="13122"/>
    <s v="Metropolitana"/>
    <s v="Peñalolén"/>
    <x v="0"/>
    <x v="0"/>
    <n v="1"/>
    <s v="Año"/>
    <x v="0"/>
    <x v="0"/>
    <s v="No sufrió el año pasado"/>
    <n v="270107"/>
    <s v="Atenciones médicas"/>
    <x v="0"/>
    <x v="0"/>
    <n v="27644.070363896131"/>
    <n v="36031.983078699093"/>
    <n v="23814.332840702878"/>
  </r>
  <r>
    <n v="13"/>
    <n v="13122"/>
    <s v="Metropolitana"/>
    <s v="Peñalolén"/>
    <x v="0"/>
    <x v="0"/>
    <n v="1"/>
    <s v="Año"/>
    <x v="0"/>
    <x v="0"/>
    <s v="Si sufrió el año pasado"/>
    <n v="270107"/>
    <s v="Atenciones médicas"/>
    <x v="0"/>
    <x v="0"/>
    <n v="3189.8736250015349"/>
    <n v="1833.3510926764429"/>
    <n v="0"/>
  </r>
  <r>
    <n v="13"/>
    <n v="13122"/>
    <s v="Metropolitana"/>
    <s v="Peñalolén"/>
    <x v="0"/>
    <x v="0"/>
    <n v="2"/>
    <s v="Vida"/>
    <x v="0"/>
    <x v="0"/>
    <s v="No sufrió antes ni durante el año pasado"/>
    <n v="270107"/>
    <s v="Atenciones médicas"/>
    <x v="0"/>
    <x v="0"/>
    <n v="24729.298776369062"/>
    <n v="33570.115810336632"/>
    <n v="21254.438248983472"/>
  </r>
  <r>
    <n v="13"/>
    <n v="13122"/>
    <s v="Metropolitana"/>
    <s v="Peñalolén"/>
    <x v="0"/>
    <x v="0"/>
    <n v="2"/>
    <s v="Vida"/>
    <x v="0"/>
    <x v="0"/>
    <s v="Si sufrió antes o durante el año pasado"/>
    <n v="270107"/>
    <s v="Atenciones médicas"/>
    <x v="0"/>
    <x v="0"/>
    <n v="6104.645212528605"/>
    <n v="4295.2183610389066"/>
    <n v="2559.8945917194037"/>
  </r>
  <r>
    <n v="13"/>
    <n v="13122"/>
    <s v="Metropolitana"/>
    <s v="Peñalolén"/>
    <x v="1"/>
    <x v="1"/>
    <n v="2"/>
    <s v="Vida"/>
    <x v="1"/>
    <x v="1"/>
    <s v="No sufrió antes ni durante el año pasado"/>
    <n v="270107"/>
    <s v="Atenciones médicas"/>
    <x v="1"/>
    <x v="1"/>
    <n v="7699.5820250293727"/>
    <n v="20825.097537331887"/>
    <n v="22107.736446223276"/>
  </r>
  <r>
    <n v="13"/>
    <n v="13122"/>
    <s v="Metropolitana"/>
    <s v="Peñalolén"/>
    <x v="1"/>
    <x v="1"/>
    <n v="2"/>
    <s v="Vida"/>
    <x v="1"/>
    <x v="1"/>
    <s v="Si sufrió antes o durante el año pasado"/>
    <n v="270107"/>
    <s v="Atenciones médicas"/>
    <x v="1"/>
    <x v="1"/>
    <n v="880.16276870550575"/>
    <n v="0"/>
    <n v="1706.5963944796026"/>
  </r>
  <r>
    <n v="13"/>
    <n v="13123"/>
    <s v="Metropolitana"/>
    <s v="Providencia"/>
    <x v="0"/>
    <x v="0"/>
    <n v="1"/>
    <s v="Año"/>
    <x v="0"/>
    <x v="0"/>
    <s v="No sufrió el año pasado"/>
    <n v="270107"/>
    <s v="Atenciones médicas"/>
    <x v="0"/>
    <x v="0"/>
    <n v="34040.793018624812"/>
    <n v="63434.358399641875"/>
    <n v="33579.22238728332"/>
  </r>
  <r>
    <n v="13"/>
    <n v="13123"/>
    <s v="Metropolitana"/>
    <s v="Providencia"/>
    <x v="0"/>
    <x v="0"/>
    <n v="2"/>
    <s v="Vida"/>
    <x v="0"/>
    <x v="0"/>
    <s v="No sufrió antes ni durante el año pasado"/>
    <n v="270107"/>
    <s v="Atenciones médicas"/>
    <x v="0"/>
    <x v="0"/>
    <n v="34040.793018624812"/>
    <n v="62356.094269847184"/>
    <n v="21789.520708574804"/>
  </r>
  <r>
    <n v="13"/>
    <n v="13123"/>
    <s v="Metropolitana"/>
    <s v="Providencia"/>
    <x v="0"/>
    <x v="0"/>
    <n v="2"/>
    <s v="Vida"/>
    <x v="0"/>
    <x v="0"/>
    <s v="Si sufrió antes o durante el año pasado"/>
    <n v="270107"/>
    <s v="Atenciones médicas"/>
    <x v="0"/>
    <x v="0"/>
    <n v="0"/>
    <n v="1078.2641297946841"/>
    <n v="11789.701678708527"/>
  </r>
  <r>
    <n v="13"/>
    <n v="13123"/>
    <s v="Metropolitana"/>
    <s v="Providencia"/>
    <x v="1"/>
    <x v="1"/>
    <n v="2"/>
    <s v="Vida"/>
    <x v="1"/>
    <x v="1"/>
    <s v="No sufrió antes ni durante el año pasado"/>
    <n v="270107"/>
    <s v="Atenciones médicas"/>
    <x v="1"/>
    <x v="1"/>
    <n v="33037.806020850418"/>
    <n v="34882.620759709047"/>
    <n v="29901.5898372015"/>
  </r>
  <r>
    <n v="13"/>
    <n v="13123"/>
    <s v="Metropolitana"/>
    <s v="Providencia"/>
    <x v="1"/>
    <x v="1"/>
    <n v="2"/>
    <s v="Vida"/>
    <x v="1"/>
    <x v="1"/>
    <s v="Si sufrió antes o durante el año pasado"/>
    <n v="270107"/>
    <s v="Atenciones médicas"/>
    <x v="1"/>
    <x v="1"/>
    <n v="0"/>
    <n v="1078.2641297946841"/>
    <n v="3677.6325500818211"/>
  </r>
  <r>
    <n v="13"/>
    <n v="13124"/>
    <s v="Metropolitana"/>
    <s v="Pudahuel"/>
    <x v="0"/>
    <x v="0"/>
    <n v="1"/>
    <s v="Año"/>
    <x v="0"/>
    <x v="0"/>
    <s v="No sufrió el año pasado"/>
    <n v="270107"/>
    <s v="Atenciones médicas"/>
    <x v="0"/>
    <x v="0"/>
    <n v="28534.168654486355"/>
    <n v="52503.109098559449"/>
    <n v="17711.166975068856"/>
  </r>
  <r>
    <n v="13"/>
    <n v="13124"/>
    <s v="Metropolitana"/>
    <s v="Pudahuel"/>
    <x v="0"/>
    <x v="0"/>
    <n v="1"/>
    <s v="Año"/>
    <x v="0"/>
    <x v="0"/>
    <s v="Si sufrió el año pasado"/>
    <n v="270107"/>
    <s v="Atenciones médicas"/>
    <x v="0"/>
    <x v="0"/>
    <n v="0"/>
    <n v="1509.83435564151"/>
    <n v="0"/>
  </r>
  <r>
    <n v="13"/>
    <n v="13124"/>
    <s v="Metropolitana"/>
    <s v="Pudahuel"/>
    <x v="0"/>
    <x v="0"/>
    <n v="2"/>
    <s v="Vida"/>
    <x v="0"/>
    <x v="0"/>
    <s v="No sufrió antes ni durante el año pasado"/>
    <n v="270107"/>
    <s v="Atenciones médicas"/>
    <x v="0"/>
    <x v="0"/>
    <n v="27187.693867030153"/>
    <n v="43803.97977912223"/>
    <n v="17711.166975068856"/>
  </r>
  <r>
    <n v="13"/>
    <n v="13124"/>
    <s v="Metropolitana"/>
    <s v="Pudahuel"/>
    <x v="0"/>
    <x v="0"/>
    <n v="2"/>
    <s v="Vida"/>
    <x v="0"/>
    <x v="0"/>
    <s v="Si sufrió antes o durante el año pasado"/>
    <n v="270107"/>
    <s v="Atenciones médicas"/>
    <x v="0"/>
    <x v="0"/>
    <n v="1810.8818929286044"/>
    <n v="10208.96367507873"/>
    <n v="0"/>
  </r>
  <r>
    <n v="13"/>
    <n v="13124"/>
    <s v="Metropolitana"/>
    <s v="Pudahuel"/>
    <x v="1"/>
    <x v="1"/>
    <n v="2"/>
    <s v="Vida"/>
    <x v="1"/>
    <x v="1"/>
    <s v="No sufrió antes ni durante el año pasado"/>
    <n v="270107"/>
    <s v="Atenciones médicas"/>
    <x v="1"/>
    <x v="1"/>
    <n v="16600.697265983381"/>
    <n v="39311.74570288368"/>
    <n v="17711.166975068856"/>
  </r>
  <r>
    <n v="13"/>
    <n v="13124"/>
    <s v="Metropolitana"/>
    <s v="Pudahuel"/>
    <x v="1"/>
    <x v="1"/>
    <n v="2"/>
    <s v="Vida"/>
    <x v="1"/>
    <x v="1"/>
    <s v="Si sufrió antes o durante el año pasado"/>
    <n v="270107"/>
    <s v="Atenciones médicas"/>
    <x v="1"/>
    <x v="1"/>
    <n v="0"/>
    <n v="3610.8214361372807"/>
    <n v="0"/>
  </r>
  <r>
    <n v="13"/>
    <n v="13125"/>
    <s v="Metropolitana"/>
    <s v="Quilicura"/>
    <x v="0"/>
    <x v="0"/>
    <n v="1"/>
    <s v="Año"/>
    <x v="0"/>
    <x v="0"/>
    <s v="No sufrió el año pasado"/>
    <n v="270107"/>
    <s v="Atenciones médicas"/>
    <x v="0"/>
    <x v="0"/>
    <n v="22332.428481937775"/>
    <n v="42787.891608311191"/>
    <n v="17851.479469864724"/>
  </r>
  <r>
    <n v="13"/>
    <n v="13125"/>
    <s v="Metropolitana"/>
    <s v="Quilicura"/>
    <x v="0"/>
    <x v="0"/>
    <n v="1"/>
    <s v="Año"/>
    <x v="0"/>
    <x v="0"/>
    <s v="Si sufrió el año pasado"/>
    <n v="270107"/>
    <s v="Atenciones médicas"/>
    <x v="0"/>
    <x v="0"/>
    <n v="0"/>
    <n v="1386.4411149118116"/>
    <n v="0"/>
  </r>
  <r>
    <n v="13"/>
    <n v="13125"/>
    <s v="Metropolitana"/>
    <s v="Quilicura"/>
    <x v="0"/>
    <x v="0"/>
    <n v="2"/>
    <s v="Vida"/>
    <x v="0"/>
    <x v="0"/>
    <s v="No sufrió antes ni durante el año pasado"/>
    <n v="270107"/>
    <s v="Atenciones médicas"/>
    <x v="0"/>
    <x v="0"/>
    <n v="20076.738358738778"/>
    <n v="34682.137002435913"/>
    <n v="17321.141816909341"/>
  </r>
  <r>
    <n v="13"/>
    <n v="13125"/>
    <s v="Metropolitana"/>
    <s v="Quilicura"/>
    <x v="0"/>
    <x v="0"/>
    <n v="2"/>
    <s v="Vida"/>
    <x v="0"/>
    <x v="0"/>
    <s v="Si sufrió antes o durante el año pasado"/>
    <n v="270107"/>
    <s v="Atenciones médicas"/>
    <x v="0"/>
    <x v="0"/>
    <n v="2255.6901231989978"/>
    <n v="9492.1957207870819"/>
    <n v="530.33765295538262"/>
  </r>
  <r>
    <n v="13"/>
    <n v="13125"/>
    <s v="Metropolitana"/>
    <s v="Quilicura"/>
    <x v="1"/>
    <x v="1"/>
    <n v="2"/>
    <s v="Vida"/>
    <x v="1"/>
    <x v="1"/>
    <s v="No sufrió antes ni durante el año pasado"/>
    <n v="270107"/>
    <s v="Atenciones médicas"/>
    <x v="1"/>
    <x v="1"/>
    <n v="14888.285654625182"/>
    <n v="29464.482291339827"/>
    <n v="16712.577773823872"/>
  </r>
  <r>
    <n v="13"/>
    <n v="13125"/>
    <s v="Metropolitana"/>
    <s v="Quilicura"/>
    <x v="1"/>
    <x v="1"/>
    <n v="2"/>
    <s v="Vida"/>
    <x v="1"/>
    <x v="1"/>
    <s v="Si sufrió antes o durante el año pasado"/>
    <n v="270107"/>
    <s v="Atenciones médicas"/>
    <x v="1"/>
    <x v="1"/>
    <n v="0"/>
    <n v="1638.4145169813148"/>
    <n v="1138.9016960408514"/>
  </r>
  <r>
    <n v="13"/>
    <n v="13126"/>
    <s v="Metropolitana"/>
    <s v="Quinta Normal"/>
    <x v="0"/>
    <x v="0"/>
    <n v="1"/>
    <s v="Año"/>
    <x v="0"/>
    <x v="0"/>
    <s v="No sufrió el año pasado"/>
    <n v="270107"/>
    <s v="Atenciones médicas"/>
    <x v="0"/>
    <x v="0"/>
    <n v="31663.223140495869"/>
    <n v="25818.57474120901"/>
    <n v="0"/>
  </r>
  <r>
    <n v="13"/>
    <n v="13126"/>
    <s v="Metropolitana"/>
    <s v="Quinta Normal"/>
    <x v="0"/>
    <x v="0"/>
    <n v="2"/>
    <s v="Vida"/>
    <x v="0"/>
    <x v="0"/>
    <s v="No sufrió antes ni durante el año pasado"/>
    <n v="270107"/>
    <s v="Atenciones médicas"/>
    <x v="0"/>
    <x v="0"/>
    <n v="28848.14049586777"/>
    <n v="23856.814966311747"/>
    <n v="0"/>
  </r>
  <r>
    <n v="13"/>
    <n v="13126"/>
    <s v="Metropolitana"/>
    <s v="Quinta Normal"/>
    <x v="0"/>
    <x v="0"/>
    <n v="2"/>
    <s v="Vida"/>
    <x v="0"/>
    <x v="0"/>
    <s v="Si sufrió antes o durante el año pasado"/>
    <n v="270107"/>
    <s v="Atenciones médicas"/>
    <x v="0"/>
    <x v="0"/>
    <n v="2815.0826446280994"/>
    <n v="1961.7597748972685"/>
    <n v="0"/>
  </r>
  <r>
    <n v="13"/>
    <n v="13126"/>
    <s v="Metropolitana"/>
    <s v="Quinta Normal"/>
    <x v="1"/>
    <x v="1"/>
    <n v="2"/>
    <s v="Vida"/>
    <x v="1"/>
    <x v="1"/>
    <s v="No sufrió antes ni durante el año pasado"/>
    <n v="270107"/>
    <s v="Atenciones médicas"/>
    <x v="1"/>
    <x v="1"/>
    <n v="31663.223140495869"/>
    <n v="16940.542956126697"/>
    <n v="0"/>
  </r>
  <r>
    <n v="13"/>
    <n v="13127"/>
    <s v="Metropolitana"/>
    <s v="Recoleta"/>
    <x v="0"/>
    <x v="0"/>
    <n v="1"/>
    <s v="Año"/>
    <x v="0"/>
    <x v="0"/>
    <s v="No sufrió el año pasado"/>
    <n v="270107"/>
    <s v="Atenciones médicas"/>
    <x v="0"/>
    <x v="0"/>
    <n v="32530.545037512573"/>
    <n v="18533.349030672369"/>
    <n v="19635.816715864497"/>
  </r>
  <r>
    <n v="13"/>
    <n v="13127"/>
    <s v="Metropolitana"/>
    <s v="Recoleta"/>
    <x v="0"/>
    <x v="0"/>
    <n v="1"/>
    <s v="Año"/>
    <x v="0"/>
    <x v="0"/>
    <s v="Si sufrió el año pasado"/>
    <n v="270107"/>
    <s v="Atenciones médicas"/>
    <x v="0"/>
    <x v="0"/>
    <n v="0"/>
    <n v="0"/>
    <n v="5725.0943342195242"/>
  </r>
  <r>
    <n v="13"/>
    <n v="13127"/>
    <s v="Metropolitana"/>
    <s v="Recoleta"/>
    <x v="0"/>
    <x v="0"/>
    <n v="2"/>
    <s v="Vida"/>
    <x v="0"/>
    <x v="0"/>
    <s v="No sufrió antes ni durante el año pasado"/>
    <n v="270107"/>
    <s v="Atenciones médicas"/>
    <x v="0"/>
    <x v="0"/>
    <n v="30562.336222858645"/>
    <n v="18533.349030672369"/>
    <n v="14388.184285780553"/>
  </r>
  <r>
    <n v="13"/>
    <n v="13127"/>
    <s v="Metropolitana"/>
    <s v="Recoleta"/>
    <x v="0"/>
    <x v="0"/>
    <n v="2"/>
    <s v="Vida"/>
    <x v="0"/>
    <x v="0"/>
    <s v="Si sufrió antes o durante el año pasado"/>
    <n v="270107"/>
    <s v="Atenciones médicas"/>
    <x v="0"/>
    <x v="0"/>
    <n v="1968.2088146539297"/>
    <n v="0"/>
    <n v="10972.726764303463"/>
  </r>
  <r>
    <n v="13"/>
    <n v="13127"/>
    <s v="Metropolitana"/>
    <s v="Recoleta"/>
    <x v="1"/>
    <x v="1"/>
    <n v="2"/>
    <s v="Vida"/>
    <x v="1"/>
    <x v="1"/>
    <s v="No sufrió antes ni durante el año pasado"/>
    <n v="270107"/>
    <s v="Atenciones médicas"/>
    <x v="1"/>
    <x v="1"/>
    <n v="26625.277900577265"/>
    <n v="10120.880407067521"/>
    <n v="22646.725501317389"/>
  </r>
  <r>
    <n v="13"/>
    <n v="13127"/>
    <s v="Metropolitana"/>
    <s v="Recoleta"/>
    <x v="1"/>
    <x v="1"/>
    <n v="2"/>
    <s v="Vida"/>
    <x v="1"/>
    <x v="1"/>
    <s v="Si sufrió antes o durante el año pasado"/>
    <n v="270107"/>
    <s v="Atenciones médicas"/>
    <x v="1"/>
    <x v="1"/>
    <n v="0"/>
    <n v="0"/>
    <n v="2714.1855487666353"/>
  </r>
  <r>
    <n v="13"/>
    <n v="13128"/>
    <s v="Metropolitana"/>
    <s v="Renca"/>
    <x v="0"/>
    <x v="0"/>
    <n v="1"/>
    <s v="Año"/>
    <x v="0"/>
    <x v="0"/>
    <s v="No sufrió el año pasado"/>
    <n v="270107"/>
    <s v="Atenciones médicas"/>
    <x v="0"/>
    <x v="0"/>
    <n v="24488.015397832849"/>
    <n v="49755.118906742471"/>
    <n v="30476.406088500025"/>
  </r>
  <r>
    <n v="13"/>
    <n v="13128"/>
    <s v="Metropolitana"/>
    <s v="Renca"/>
    <x v="0"/>
    <x v="0"/>
    <n v="1"/>
    <s v="Año"/>
    <x v="0"/>
    <x v="0"/>
    <s v="Si sufrió el año pasado"/>
    <n v="270107"/>
    <s v="Atenciones médicas"/>
    <x v="0"/>
    <x v="0"/>
    <n v="5924.0364699535803"/>
    <n v="0"/>
    <n v="2334.2679689394267"/>
  </r>
  <r>
    <n v="13"/>
    <n v="13128"/>
    <s v="Metropolitana"/>
    <s v="Renca"/>
    <x v="0"/>
    <x v="0"/>
    <n v="2"/>
    <s v="Vida"/>
    <x v="0"/>
    <x v="0"/>
    <s v="No sufrió antes ni durante el año pasado"/>
    <n v="270107"/>
    <s v="Atenciones médicas"/>
    <x v="0"/>
    <x v="0"/>
    <n v="9281.9894639396334"/>
    <n v="41949.093516859117"/>
    <n v="26726.766664530765"/>
  </r>
  <r>
    <n v="13"/>
    <n v="13128"/>
    <s v="Metropolitana"/>
    <s v="Renca"/>
    <x v="0"/>
    <x v="0"/>
    <n v="2"/>
    <s v="Vida"/>
    <x v="0"/>
    <x v="0"/>
    <s v="Si sufrió antes o durante el año pasado"/>
    <n v="270107"/>
    <s v="Atenciones médicas"/>
    <x v="0"/>
    <x v="0"/>
    <n v="21130.062403846794"/>
    <n v="7806.0253898833716"/>
    <n v="6083.9073929086926"/>
  </r>
  <r>
    <n v="13"/>
    <n v="13128"/>
    <s v="Metropolitana"/>
    <s v="Renca"/>
    <x v="1"/>
    <x v="1"/>
    <n v="2"/>
    <s v="Vida"/>
    <x v="1"/>
    <x v="1"/>
    <s v="No sufrió antes ni durante el año pasado"/>
    <n v="270107"/>
    <s v="Atenciones médicas"/>
    <x v="1"/>
    <x v="1"/>
    <n v="26857.629985814281"/>
    <n v="34315.064364774946"/>
    <n v="32810.67405743945"/>
  </r>
  <r>
    <n v="13"/>
    <n v="13128"/>
    <s v="Metropolitana"/>
    <s v="Renca"/>
    <x v="1"/>
    <x v="1"/>
    <n v="2"/>
    <s v="Vida"/>
    <x v="1"/>
    <x v="1"/>
    <s v="Si sufrió antes o durante el año pasado"/>
    <n v="270107"/>
    <s v="Atenciones médicas"/>
    <x v="1"/>
    <x v="1"/>
    <n v="0"/>
    <n v="4524.9608343385989"/>
    <n v="0"/>
  </r>
  <r>
    <n v="13"/>
    <n v="13129"/>
    <s v="Metropolitana"/>
    <s v="San Joaquín"/>
    <x v="0"/>
    <x v="0"/>
    <n v="1"/>
    <s v="Año"/>
    <x v="0"/>
    <x v="0"/>
    <s v="No sufrió el año pasado"/>
    <n v="270107"/>
    <s v="Atenciones médicas"/>
    <x v="0"/>
    <x v="0"/>
    <n v="29948.858301536249"/>
    <n v="10139.606577608718"/>
    <n v="12663.579823201051"/>
  </r>
  <r>
    <n v="13"/>
    <n v="13129"/>
    <s v="Metropolitana"/>
    <s v="San Joaquín"/>
    <x v="0"/>
    <x v="0"/>
    <n v="2"/>
    <s v="Vida"/>
    <x v="0"/>
    <x v="0"/>
    <s v="No sufrió antes ni durante el año pasado"/>
    <n v="270107"/>
    <s v="Atenciones médicas"/>
    <x v="0"/>
    <x v="0"/>
    <n v="29948.858301536249"/>
    <n v="7800.1471920268987"/>
    <n v="11358.329611268711"/>
  </r>
  <r>
    <n v="13"/>
    <n v="13129"/>
    <s v="Metropolitana"/>
    <s v="San Joaquín"/>
    <x v="0"/>
    <x v="0"/>
    <n v="2"/>
    <s v="Vida"/>
    <x v="0"/>
    <x v="0"/>
    <s v="Si sufrió antes o durante el año pasado"/>
    <n v="270107"/>
    <s v="Atenciones médicas"/>
    <x v="0"/>
    <x v="0"/>
    <n v="0"/>
    <n v="2339.4593855818198"/>
    <n v="1305.2502119323401"/>
  </r>
  <r>
    <n v="13"/>
    <n v="13129"/>
    <s v="Metropolitana"/>
    <s v="San Joaquín"/>
    <x v="1"/>
    <x v="1"/>
    <n v="2"/>
    <s v="Vida"/>
    <x v="1"/>
    <x v="1"/>
    <s v="No sufrió antes ni durante el año pasado"/>
    <n v="270107"/>
    <s v="Atenciones médicas"/>
    <x v="1"/>
    <x v="1"/>
    <n v="25326.128213836226"/>
    <n v="6196.1030216851586"/>
    <n v="11358.329611268711"/>
  </r>
  <r>
    <n v="13"/>
    <n v="13129"/>
    <s v="Metropolitana"/>
    <s v="San Joaquín"/>
    <x v="1"/>
    <x v="1"/>
    <n v="2"/>
    <s v="Vida"/>
    <x v="1"/>
    <x v="1"/>
    <s v="Si sufrió antes o durante el año pasado"/>
    <n v="270107"/>
    <s v="Atenciones médicas"/>
    <x v="1"/>
    <x v="1"/>
    <n v="0"/>
    <n v="0"/>
    <n v="1305.2502119323401"/>
  </r>
  <r>
    <n v="13"/>
    <n v="13130"/>
    <s v="Metropolitana"/>
    <s v="San Miguel"/>
    <x v="0"/>
    <x v="0"/>
    <n v="1"/>
    <s v="Año"/>
    <x v="0"/>
    <x v="0"/>
    <s v="No sufrió el año pasado"/>
    <n v="270107"/>
    <s v="Atenciones médicas"/>
    <x v="0"/>
    <x v="0"/>
    <n v="26944.020481512482"/>
    <n v="42434.640470841339"/>
    <n v="21544.820702290734"/>
  </r>
  <r>
    <n v="13"/>
    <n v="13130"/>
    <s v="Metropolitana"/>
    <s v="San Miguel"/>
    <x v="0"/>
    <x v="0"/>
    <n v="1"/>
    <s v="Año"/>
    <x v="0"/>
    <x v="0"/>
    <s v="Si sufrió el año pasado"/>
    <n v="270107"/>
    <s v="Atenciones médicas"/>
    <x v="0"/>
    <x v="0"/>
    <n v="0"/>
    <n v="2027.8470931398977"/>
    <n v="0"/>
  </r>
  <r>
    <n v="13"/>
    <n v="13130"/>
    <s v="Metropolitana"/>
    <s v="San Miguel"/>
    <x v="0"/>
    <x v="0"/>
    <n v="2"/>
    <s v="Vida"/>
    <x v="0"/>
    <x v="0"/>
    <s v="No sufrió antes ni durante el año pasado"/>
    <n v="270107"/>
    <s v="Atenciones médicas"/>
    <x v="0"/>
    <x v="0"/>
    <n v="24900.792673920536"/>
    <n v="34452.574440595818"/>
    <n v="18682.744480464327"/>
  </r>
  <r>
    <n v="13"/>
    <n v="13130"/>
    <s v="Metropolitana"/>
    <s v="San Miguel"/>
    <x v="0"/>
    <x v="0"/>
    <n v="2"/>
    <s v="Vida"/>
    <x v="0"/>
    <x v="0"/>
    <s v="Si sufrió antes o durante el año pasado"/>
    <n v="270107"/>
    <s v="Atenciones médicas"/>
    <x v="0"/>
    <x v="0"/>
    <n v="2043.2278075919453"/>
    <n v="10009.913123385411"/>
    <n v="2862.0762218264076"/>
  </r>
  <r>
    <n v="13"/>
    <n v="13130"/>
    <s v="Metropolitana"/>
    <s v="San Miguel"/>
    <x v="1"/>
    <x v="1"/>
    <n v="2"/>
    <s v="Vida"/>
    <x v="1"/>
    <x v="1"/>
    <s v="No sufrió antes ni durante el año pasado"/>
    <n v="270107"/>
    <s v="Atenciones médicas"/>
    <x v="1"/>
    <x v="1"/>
    <n v="19920.240263896412"/>
    <n v="28861.125129586158"/>
    <n v="17712.796478069045"/>
  </r>
  <r>
    <n v="13"/>
    <n v="13130"/>
    <s v="Metropolitana"/>
    <s v="San Miguel"/>
    <x v="1"/>
    <x v="1"/>
    <n v="2"/>
    <s v="Vida"/>
    <x v="1"/>
    <x v="1"/>
    <s v="Si sufrió antes o durante el año pasado"/>
    <n v="270107"/>
    <s v="Atenciones médicas"/>
    <x v="1"/>
    <x v="1"/>
    <n v="0"/>
    <n v="1390.3880221825436"/>
    <n v="3832.0242242216905"/>
  </r>
  <r>
    <n v="13"/>
    <n v="13131"/>
    <s v="Metropolitana"/>
    <s v="San Ramón"/>
    <x v="0"/>
    <x v="0"/>
    <n v="1"/>
    <s v="Año"/>
    <x v="0"/>
    <x v="0"/>
    <s v="No sufrió el año pasado"/>
    <n v="270107"/>
    <s v="Atenciones médicas"/>
    <x v="0"/>
    <x v="0"/>
    <n v="35675.087155912857"/>
    <n v="33453.081731245984"/>
    <n v="42561.183372886087"/>
  </r>
  <r>
    <n v="13"/>
    <n v="13131"/>
    <s v="Metropolitana"/>
    <s v="San Ramón"/>
    <x v="0"/>
    <x v="0"/>
    <n v="1"/>
    <s v="Año"/>
    <x v="0"/>
    <x v="0"/>
    <s v="Si sufrió el año pasado"/>
    <n v="270107"/>
    <s v="Atenciones médicas"/>
    <x v="0"/>
    <x v="0"/>
    <n v="0"/>
    <n v="3547.9598557558829"/>
    <n v="0"/>
  </r>
  <r>
    <n v="13"/>
    <n v="13131"/>
    <s v="Metropolitana"/>
    <s v="San Ramón"/>
    <x v="0"/>
    <x v="0"/>
    <n v="2"/>
    <s v="Vida"/>
    <x v="0"/>
    <x v="0"/>
    <s v="No sufrió antes ni durante el año pasado"/>
    <n v="270107"/>
    <s v="Atenciones médicas"/>
    <x v="0"/>
    <x v="0"/>
    <n v="35675.087155912857"/>
    <n v="18130.807048608123"/>
    <n v="42561.183372886087"/>
  </r>
  <r>
    <n v="13"/>
    <n v="13131"/>
    <s v="Metropolitana"/>
    <s v="San Ramón"/>
    <x v="0"/>
    <x v="0"/>
    <n v="2"/>
    <s v="Vida"/>
    <x v="0"/>
    <x v="0"/>
    <s v="Si sufrió antes o durante el año pasado"/>
    <n v="270107"/>
    <s v="Atenciones médicas"/>
    <x v="0"/>
    <x v="0"/>
    <n v="0"/>
    <n v="18870.234538393739"/>
    <n v="0"/>
  </r>
  <r>
    <n v="13"/>
    <n v="13131"/>
    <s v="Metropolitana"/>
    <s v="San Ramón"/>
    <x v="1"/>
    <x v="1"/>
    <n v="2"/>
    <s v="Vida"/>
    <x v="1"/>
    <x v="1"/>
    <s v="No sufrió antes ni durante el año pasado"/>
    <n v="270107"/>
    <s v="Atenciones médicas"/>
    <x v="1"/>
    <x v="1"/>
    <n v="27654.543654939567"/>
    <n v="25226.726760119887"/>
    <n v="39208.144087584638"/>
  </r>
  <r>
    <n v="13"/>
    <n v="13131"/>
    <s v="Metropolitana"/>
    <s v="San Ramón"/>
    <x v="1"/>
    <x v="1"/>
    <n v="2"/>
    <s v="Vida"/>
    <x v="1"/>
    <x v="1"/>
    <s v="Si sufrió antes o durante el año pasado"/>
    <n v="270107"/>
    <s v="Atenciones médicas"/>
    <x v="1"/>
    <x v="1"/>
    <n v="0"/>
    <n v="3194.6833444369131"/>
    <n v="3353.0392853014519"/>
  </r>
  <r>
    <n v="13"/>
    <n v="13132"/>
    <s v="Metropolitana"/>
    <s v="Vitacura"/>
    <x v="0"/>
    <x v="0"/>
    <n v="1"/>
    <s v="Año"/>
    <x v="0"/>
    <x v="0"/>
    <s v="No sufrió el año pasado"/>
    <n v="270107"/>
    <s v="Atenciones médicas"/>
    <x v="0"/>
    <x v="0"/>
    <n v="38918.432557763961"/>
    <n v="29743.888481978534"/>
    <n v="26282.234012516266"/>
  </r>
  <r>
    <n v="13"/>
    <n v="13132"/>
    <s v="Metropolitana"/>
    <s v="Vitacura"/>
    <x v="0"/>
    <x v="0"/>
    <n v="1"/>
    <s v="Año"/>
    <x v="0"/>
    <x v="0"/>
    <s v="Si sufrió el año pasado"/>
    <n v="270107"/>
    <s v="Atenciones médicas"/>
    <x v="0"/>
    <x v="0"/>
    <n v="0"/>
    <n v="3124.6074416879815"/>
    <n v="0"/>
  </r>
  <r>
    <n v="13"/>
    <n v="13132"/>
    <s v="Metropolitana"/>
    <s v="Vitacura"/>
    <x v="0"/>
    <x v="0"/>
    <n v="2"/>
    <s v="Vida"/>
    <x v="0"/>
    <x v="0"/>
    <s v="No sufrió antes ni durante el año pasado"/>
    <n v="270107"/>
    <s v="Atenciones médicas"/>
    <x v="0"/>
    <x v="0"/>
    <n v="38918.432557763961"/>
    <n v="29743.888481978534"/>
    <n v="26282.234012516266"/>
  </r>
  <r>
    <n v="13"/>
    <n v="13132"/>
    <s v="Metropolitana"/>
    <s v="Vitacura"/>
    <x v="0"/>
    <x v="0"/>
    <n v="2"/>
    <s v="Vida"/>
    <x v="0"/>
    <x v="0"/>
    <s v="Si sufrió antes o durante el año pasado"/>
    <n v="270107"/>
    <s v="Atenciones médicas"/>
    <x v="0"/>
    <x v="0"/>
    <n v="0"/>
    <n v="3124.6074416879815"/>
    <n v="0"/>
  </r>
  <r>
    <n v="13"/>
    <n v="13132"/>
    <s v="Metropolitana"/>
    <s v="Vitacura"/>
    <x v="1"/>
    <x v="1"/>
    <n v="2"/>
    <s v="Vida"/>
    <x v="1"/>
    <x v="1"/>
    <s v="No sufrió antes ni durante el año pasado"/>
    <n v="270107"/>
    <s v="Atenciones médicas"/>
    <x v="1"/>
    <x v="1"/>
    <n v="25945.621705175974"/>
    <n v="26971.001222398474"/>
    <n v="26282.234012516266"/>
  </r>
  <r>
    <n v="13"/>
    <n v="13132"/>
    <s v="Metropolitana"/>
    <s v="Vitacura"/>
    <x v="1"/>
    <x v="1"/>
    <n v="2"/>
    <s v="Vida"/>
    <x v="1"/>
    <x v="1"/>
    <s v="Si sufrió antes o durante el año pasado"/>
    <n v="270107"/>
    <s v="Atenciones médicas"/>
    <x v="1"/>
    <x v="1"/>
    <n v="3766.3371361995178"/>
    <n v="0"/>
    <n v="0"/>
  </r>
  <r>
    <n v="13"/>
    <n v="13201"/>
    <s v="Metropolitana"/>
    <s v="Puente Alto"/>
    <x v="0"/>
    <x v="0"/>
    <n v="1"/>
    <s v="Año"/>
    <x v="0"/>
    <x v="0"/>
    <s v="No sufrió el año pasado"/>
    <n v="270107"/>
    <s v="Atenciones médicas"/>
    <x v="0"/>
    <x v="0"/>
    <n v="24540.012340286878"/>
    <n v="40129.648699026824"/>
    <n v="22526.336727227812"/>
  </r>
  <r>
    <n v="13"/>
    <n v="13201"/>
    <s v="Metropolitana"/>
    <s v="Puente Alto"/>
    <x v="0"/>
    <x v="0"/>
    <n v="1"/>
    <s v="Año"/>
    <x v="0"/>
    <x v="0"/>
    <s v="Si sufrió el año pasado"/>
    <n v="270107"/>
    <s v="Atenciones médicas"/>
    <x v="0"/>
    <x v="0"/>
    <n v="4854.4816732874388"/>
    <n v="3133.0290584135378"/>
    <n v="352.46180565247505"/>
  </r>
  <r>
    <n v="13"/>
    <n v="13201"/>
    <s v="Metropolitana"/>
    <s v="Puente Alto"/>
    <x v="0"/>
    <x v="0"/>
    <n v="2"/>
    <s v="Vida"/>
    <x v="0"/>
    <x v="0"/>
    <s v="No sufrió antes ni durante el año pasado"/>
    <n v="270107"/>
    <s v="Atenciones médicas"/>
    <x v="0"/>
    <x v="0"/>
    <n v="23753.665689149559"/>
    <n v="33510.874384051407"/>
    <n v="16060.776638123103"/>
  </r>
  <r>
    <n v="13"/>
    <n v="13201"/>
    <s v="Metropolitana"/>
    <s v="Puente Alto"/>
    <x v="0"/>
    <x v="0"/>
    <n v="2"/>
    <s v="Vida"/>
    <x v="0"/>
    <x v="0"/>
    <s v="Si sufrió antes o durante el año pasado"/>
    <n v="270107"/>
    <s v="Atenciones médicas"/>
    <x v="0"/>
    <x v="0"/>
    <n v="5640.828324424755"/>
    <n v="9751.8033733889642"/>
    <n v="6818.0218947571684"/>
  </r>
  <r>
    <n v="13"/>
    <n v="13201"/>
    <s v="Metropolitana"/>
    <s v="Puente Alto"/>
    <x v="1"/>
    <x v="1"/>
    <n v="2"/>
    <s v="Vida"/>
    <x v="1"/>
    <x v="1"/>
    <s v="No sufrió antes ni durante el año pasado"/>
    <n v="270107"/>
    <s v="Atenciones médicas"/>
    <x v="1"/>
    <x v="1"/>
    <n v="23423.493687735281"/>
    <n v="27656.716778659051"/>
    <n v="18335.57605653947"/>
  </r>
  <r>
    <n v="13"/>
    <n v="13201"/>
    <s v="Metropolitana"/>
    <s v="Puente Alto"/>
    <x v="1"/>
    <x v="1"/>
    <n v="2"/>
    <s v="Vida"/>
    <x v="1"/>
    <x v="1"/>
    <s v="Si sufrió antes o durante el año pasado"/>
    <n v="270107"/>
    <s v="Atenciones médicas"/>
    <x v="1"/>
    <x v="1"/>
    <n v="182.33120498048433"/>
    <n v="2772.5044165399358"/>
    <n v="4543.2224763408021"/>
  </r>
  <r>
    <n v="13"/>
    <n v="13202"/>
    <s v="Metropolitana"/>
    <s v="Pirque"/>
    <x v="0"/>
    <x v="0"/>
    <n v="1"/>
    <s v="Año"/>
    <x v="0"/>
    <x v="0"/>
    <s v="No sufrió el año pasado"/>
    <n v="270107"/>
    <s v="Atenciones médicas"/>
    <x v="0"/>
    <x v="0"/>
    <n v="0"/>
    <n v="0"/>
    <n v="74519.370563570614"/>
  </r>
  <r>
    <n v="13"/>
    <n v="13202"/>
    <s v="Metropolitana"/>
    <s v="Pirque"/>
    <x v="0"/>
    <x v="0"/>
    <n v="1"/>
    <s v="Año"/>
    <x v="0"/>
    <x v="0"/>
    <s v="Si sufrió el año pasado"/>
    <n v="270107"/>
    <s v="Atenciones médicas"/>
    <x v="0"/>
    <x v="0"/>
    <n v="0"/>
    <n v="0"/>
    <n v="12337.265468406007"/>
  </r>
  <r>
    <n v="13"/>
    <n v="13202"/>
    <s v="Metropolitana"/>
    <s v="Pirque"/>
    <x v="0"/>
    <x v="0"/>
    <n v="2"/>
    <s v="Vida"/>
    <x v="0"/>
    <x v="0"/>
    <s v="No sufrió antes ni durante el año pasado"/>
    <n v="270107"/>
    <s v="Atenciones médicas"/>
    <x v="0"/>
    <x v="0"/>
    <n v="0"/>
    <n v="0"/>
    <n v="65245.65259874527"/>
  </r>
  <r>
    <n v="13"/>
    <n v="13202"/>
    <s v="Metropolitana"/>
    <s v="Pirque"/>
    <x v="0"/>
    <x v="0"/>
    <n v="2"/>
    <s v="Vida"/>
    <x v="0"/>
    <x v="0"/>
    <s v="Si sufrió antes o durante el año pasado"/>
    <n v="270107"/>
    <s v="Atenciones médicas"/>
    <x v="0"/>
    <x v="0"/>
    <n v="0"/>
    <n v="0"/>
    <n v="21610.98343323134"/>
  </r>
  <r>
    <n v="13"/>
    <n v="13202"/>
    <s v="Metropolitana"/>
    <s v="Pirque"/>
    <x v="1"/>
    <x v="1"/>
    <n v="2"/>
    <s v="Vida"/>
    <x v="1"/>
    <x v="1"/>
    <s v="No sufrió antes ni durante el año pasado"/>
    <n v="270107"/>
    <s v="Atenciones médicas"/>
    <x v="1"/>
    <x v="1"/>
    <n v="0"/>
    <n v="0"/>
    <n v="86856.636031976625"/>
  </r>
  <r>
    <n v="13"/>
    <n v="13203"/>
    <s v="Metropolitana"/>
    <s v="San José de Maipo"/>
    <x v="0"/>
    <x v="0"/>
    <n v="1"/>
    <s v="Año"/>
    <x v="0"/>
    <x v="0"/>
    <s v="No sufrió el año pasado"/>
    <n v="270107"/>
    <s v="Atenciones médicas"/>
    <x v="0"/>
    <x v="0"/>
    <n v="0"/>
    <n v="74838.796112546348"/>
    <n v="49503.922738900874"/>
  </r>
  <r>
    <n v="13"/>
    <n v="13203"/>
    <s v="Metropolitana"/>
    <s v="San José de Maipo"/>
    <x v="0"/>
    <x v="0"/>
    <n v="2"/>
    <s v="Vida"/>
    <x v="0"/>
    <x v="0"/>
    <s v="No sufrió antes ni durante el año pasado"/>
    <n v="270107"/>
    <s v="Atenciones médicas"/>
    <x v="0"/>
    <x v="0"/>
    <n v="0"/>
    <n v="74838.796112546348"/>
    <n v="42259.027964076893"/>
  </r>
  <r>
    <n v="13"/>
    <n v="13203"/>
    <s v="Metropolitana"/>
    <s v="San José de Maipo"/>
    <x v="0"/>
    <x v="0"/>
    <n v="2"/>
    <s v="Vida"/>
    <x v="0"/>
    <x v="0"/>
    <s v="Si sufrió antes o durante el año pasado"/>
    <n v="270107"/>
    <s v="Atenciones médicas"/>
    <x v="0"/>
    <x v="0"/>
    <n v="0"/>
    <n v="0"/>
    <n v="7244.8947748239761"/>
  </r>
  <r>
    <n v="13"/>
    <n v="13203"/>
    <s v="Metropolitana"/>
    <s v="San José de Maipo"/>
    <x v="1"/>
    <x v="1"/>
    <n v="2"/>
    <s v="Vida"/>
    <x v="1"/>
    <x v="1"/>
    <s v="No sufrió antes ni durante el año pasado"/>
    <n v="270107"/>
    <s v="Atenciones médicas"/>
    <x v="1"/>
    <x v="1"/>
    <n v="0"/>
    <n v="36545.572432352223"/>
    <n v="49503.922738900874"/>
  </r>
  <r>
    <n v="13"/>
    <n v="13301"/>
    <s v="Metropolitana"/>
    <s v="Colina"/>
    <x v="0"/>
    <x v="0"/>
    <n v="1"/>
    <s v="Año"/>
    <x v="0"/>
    <x v="0"/>
    <s v="No sufrió el año pasado"/>
    <n v="270107"/>
    <s v="Atenciones médicas"/>
    <x v="0"/>
    <x v="0"/>
    <n v="15638.379624547151"/>
    <n v="25271.2688954275"/>
    <n v="36320.194032694613"/>
  </r>
  <r>
    <n v="13"/>
    <n v="13301"/>
    <s v="Metropolitana"/>
    <s v="Colina"/>
    <x v="0"/>
    <x v="0"/>
    <n v="1"/>
    <s v="Año"/>
    <x v="0"/>
    <x v="0"/>
    <s v="Si sufrió el año pasado"/>
    <n v="270107"/>
    <s v="Atenciones médicas"/>
    <x v="0"/>
    <x v="0"/>
    <n v="0"/>
    <n v="0"/>
    <n v="748.94134381916695"/>
  </r>
  <r>
    <n v="13"/>
    <n v="13301"/>
    <s v="Metropolitana"/>
    <s v="Colina"/>
    <x v="0"/>
    <x v="0"/>
    <n v="2"/>
    <s v="Vida"/>
    <x v="0"/>
    <x v="0"/>
    <s v="No sufrió antes ni durante el año pasado"/>
    <n v="270107"/>
    <s v="Atenciones médicas"/>
    <x v="0"/>
    <x v="0"/>
    <n v="15638.379624547151"/>
    <n v="19552.506560295184"/>
    <n v="33190.475549236849"/>
  </r>
  <r>
    <n v="13"/>
    <n v="13301"/>
    <s v="Metropolitana"/>
    <s v="Colina"/>
    <x v="0"/>
    <x v="0"/>
    <n v="2"/>
    <s v="Vida"/>
    <x v="0"/>
    <x v="0"/>
    <s v="Si sufrió antes o durante el año pasado"/>
    <n v="270107"/>
    <s v="Atenciones médicas"/>
    <x v="0"/>
    <x v="0"/>
    <n v="0"/>
    <n v="5718.7623351323091"/>
    <n v="3878.6598272769347"/>
  </r>
  <r>
    <n v="13"/>
    <n v="13301"/>
    <s v="Metropolitana"/>
    <s v="Colina"/>
    <x v="1"/>
    <x v="1"/>
    <n v="2"/>
    <s v="Vida"/>
    <x v="1"/>
    <x v="1"/>
    <s v="No sufrió antes ni durante el año pasado"/>
    <n v="270107"/>
    <s v="Atenciones médicas"/>
    <x v="1"/>
    <x v="1"/>
    <n v="9546.288599971771"/>
    <n v="12041.317707306069"/>
    <n v="36320.194032694613"/>
  </r>
  <r>
    <n v="13"/>
    <n v="13301"/>
    <s v="Metropolitana"/>
    <s v="Colina"/>
    <x v="1"/>
    <x v="1"/>
    <n v="2"/>
    <s v="Vida"/>
    <x v="1"/>
    <x v="1"/>
    <s v="Si sufrió antes o durante el año pasado"/>
    <n v="270107"/>
    <s v="Atenciones médicas"/>
    <x v="1"/>
    <x v="1"/>
    <n v="0"/>
    <n v="4858.9204596444479"/>
    <n v="748.94134381916695"/>
  </r>
  <r>
    <n v="13"/>
    <n v="13302"/>
    <s v="Metropolitana"/>
    <s v="Lampa"/>
    <x v="0"/>
    <x v="0"/>
    <n v="1"/>
    <s v="Año"/>
    <x v="0"/>
    <x v="0"/>
    <s v="No sufrió el año pasado"/>
    <n v="270107"/>
    <s v="Atenciones médicas"/>
    <x v="0"/>
    <x v="0"/>
    <n v="7820.0741374394065"/>
    <n v="9358.7602424583965"/>
    <n v="11729.60616934781"/>
  </r>
  <r>
    <n v="13"/>
    <n v="13302"/>
    <s v="Metropolitana"/>
    <s v="Lampa"/>
    <x v="0"/>
    <x v="0"/>
    <n v="1"/>
    <s v="Año"/>
    <x v="0"/>
    <x v="0"/>
    <s v="Si sufrió el año pasado"/>
    <n v="270107"/>
    <s v="Atenciones médicas"/>
    <x v="0"/>
    <x v="0"/>
    <n v="2606.691379146469"/>
    <n v="0"/>
    <n v="0"/>
  </r>
  <r>
    <n v="13"/>
    <n v="13302"/>
    <s v="Metropolitana"/>
    <s v="Lampa"/>
    <x v="0"/>
    <x v="0"/>
    <n v="2"/>
    <s v="Vida"/>
    <x v="0"/>
    <x v="0"/>
    <s v="No sufrió antes ni durante el año pasado"/>
    <n v="270107"/>
    <s v="Atenciones médicas"/>
    <x v="0"/>
    <x v="0"/>
    <n v="2606.691379146469"/>
    <n v="9358.7602424583965"/>
    <n v="11729.60616934781"/>
  </r>
  <r>
    <n v="13"/>
    <n v="13302"/>
    <s v="Metropolitana"/>
    <s v="Lampa"/>
    <x v="0"/>
    <x v="0"/>
    <n v="2"/>
    <s v="Vida"/>
    <x v="0"/>
    <x v="0"/>
    <s v="Si sufrió antes o durante el año pasado"/>
    <n v="270107"/>
    <s v="Atenciones médicas"/>
    <x v="0"/>
    <x v="0"/>
    <n v="7820.0741374394065"/>
    <n v="0"/>
    <n v="0"/>
  </r>
  <r>
    <n v="13"/>
    <n v="13302"/>
    <s v="Metropolitana"/>
    <s v="Lampa"/>
    <x v="1"/>
    <x v="1"/>
    <n v="2"/>
    <s v="Vida"/>
    <x v="1"/>
    <x v="1"/>
    <s v="No sufrió antes ni durante el año pasado"/>
    <n v="270107"/>
    <s v="Atenciones médicas"/>
    <x v="1"/>
    <x v="1"/>
    <n v="5213.382758292938"/>
    <n v="7878.2427594929222"/>
    <n v="11729.60616934781"/>
  </r>
  <r>
    <n v="13"/>
    <n v="13302"/>
    <s v="Metropolitana"/>
    <s v="Lampa"/>
    <x v="1"/>
    <x v="1"/>
    <n v="2"/>
    <s v="Vida"/>
    <x v="1"/>
    <x v="1"/>
    <s v="Si sufrió antes o durante el año pasado"/>
    <n v="270107"/>
    <s v="Atenciones médicas"/>
    <x v="1"/>
    <x v="1"/>
    <n v="5213.382758292938"/>
    <n v="0"/>
    <n v="0"/>
  </r>
  <r>
    <n v="13"/>
    <n v="13303"/>
    <s v="Metropolitana"/>
    <s v="Tiltil"/>
    <x v="0"/>
    <x v="0"/>
    <n v="1"/>
    <s v="Año"/>
    <x v="0"/>
    <x v="0"/>
    <s v="No sufrió el año pasado"/>
    <n v="270107"/>
    <s v="Atenciones médicas"/>
    <x v="0"/>
    <x v="0"/>
    <n v="0"/>
    <n v="44481.299795595121"/>
    <n v="0"/>
  </r>
  <r>
    <n v="13"/>
    <n v="13303"/>
    <s v="Metropolitana"/>
    <s v="Tiltil"/>
    <x v="0"/>
    <x v="0"/>
    <n v="2"/>
    <s v="Vida"/>
    <x v="0"/>
    <x v="0"/>
    <s v="No sufrió antes ni durante el año pasado"/>
    <n v="270107"/>
    <s v="Atenciones médicas"/>
    <x v="0"/>
    <x v="0"/>
    <n v="0"/>
    <n v="44481.299795595121"/>
    <n v="0"/>
  </r>
  <r>
    <n v="13"/>
    <n v="13303"/>
    <s v="Metropolitana"/>
    <s v="Tiltil"/>
    <x v="1"/>
    <x v="1"/>
    <n v="2"/>
    <s v="Vida"/>
    <x v="1"/>
    <x v="1"/>
    <s v="No sufrió antes ni durante el año pasado"/>
    <n v="270107"/>
    <s v="Atenciones médicas"/>
    <x v="1"/>
    <x v="1"/>
    <n v="0"/>
    <n v="36616.908970105243"/>
    <n v="0"/>
  </r>
  <r>
    <n v="13"/>
    <n v="13401"/>
    <s v="Metropolitana"/>
    <s v="San Bernardo"/>
    <x v="0"/>
    <x v="0"/>
    <n v="1"/>
    <s v="Año"/>
    <x v="0"/>
    <x v="0"/>
    <s v="No sufrió el año pasado"/>
    <n v="270107"/>
    <s v="Atenciones médicas"/>
    <x v="0"/>
    <x v="0"/>
    <n v="25508.657972459052"/>
    <n v="38422.544189083521"/>
    <n v="48626.377723431076"/>
  </r>
  <r>
    <n v="13"/>
    <n v="13401"/>
    <s v="Metropolitana"/>
    <s v="San Bernardo"/>
    <x v="0"/>
    <x v="0"/>
    <n v="1"/>
    <s v="Año"/>
    <x v="0"/>
    <x v="0"/>
    <s v="Si sufrió el año pasado"/>
    <n v="270107"/>
    <s v="Atenciones médicas"/>
    <x v="0"/>
    <x v="0"/>
    <n v="1814.8796045127822"/>
    <n v="7101.8772657513873"/>
    <n v="3512.3620123082546"/>
  </r>
  <r>
    <n v="13"/>
    <n v="13401"/>
    <s v="Metropolitana"/>
    <s v="San Bernardo"/>
    <x v="0"/>
    <x v="0"/>
    <n v="2"/>
    <s v="Vida"/>
    <x v="0"/>
    <x v="0"/>
    <s v="No sufrió antes ni durante el año pasado"/>
    <n v="270107"/>
    <s v="Atenciones médicas"/>
    <x v="0"/>
    <x v="0"/>
    <n v="22672.950400203365"/>
    <n v="21334.882824157623"/>
    <n v="45050.496322925464"/>
  </r>
  <r>
    <n v="13"/>
    <n v="13401"/>
    <s v="Metropolitana"/>
    <s v="San Bernardo"/>
    <x v="0"/>
    <x v="0"/>
    <n v="2"/>
    <s v="Vida"/>
    <x v="0"/>
    <x v="0"/>
    <s v="Si sufrió antes o durante el año pasado"/>
    <n v="270107"/>
    <s v="Atenciones médicas"/>
    <x v="0"/>
    <x v="0"/>
    <n v="4650.5871767684712"/>
    <n v="24189.538630677289"/>
    <n v="7088.2434128138693"/>
  </r>
  <r>
    <n v="13"/>
    <n v="13401"/>
    <s v="Metropolitana"/>
    <s v="San Bernardo"/>
    <x v="1"/>
    <x v="1"/>
    <n v="2"/>
    <s v="Vida"/>
    <x v="1"/>
    <x v="1"/>
    <s v="No sufrió antes ni durante el año pasado"/>
    <n v="270107"/>
    <s v="Atenciones médicas"/>
    <x v="1"/>
    <x v="1"/>
    <n v="22736.166811049829"/>
    <n v="26238.818043777461"/>
    <n v="41841.942198226294"/>
  </r>
  <r>
    <n v="13"/>
    <n v="13401"/>
    <s v="Metropolitana"/>
    <s v="San Bernardo"/>
    <x v="1"/>
    <x v="1"/>
    <n v="2"/>
    <s v="Vida"/>
    <x v="1"/>
    <x v="1"/>
    <s v="Si sufrió antes o durante el año pasado"/>
    <n v="270107"/>
    <s v="Atenciones médicas"/>
    <x v="1"/>
    <x v="1"/>
    <n v="3024.6878480665478"/>
    <n v="7884.2387734171452"/>
    <n v="10296.797537513041"/>
  </r>
  <r>
    <n v="13"/>
    <n v="13402"/>
    <s v="Metropolitana"/>
    <s v="Buin"/>
    <x v="0"/>
    <x v="0"/>
    <n v="1"/>
    <s v="Año"/>
    <x v="0"/>
    <x v="0"/>
    <s v="No sufrió el año pasado"/>
    <n v="270107"/>
    <s v="Atenciones médicas"/>
    <x v="0"/>
    <x v="0"/>
    <n v="15353.055974452231"/>
    <n v="29546.692992033986"/>
    <n v="40873.084938128799"/>
  </r>
  <r>
    <n v="13"/>
    <n v="13402"/>
    <s v="Metropolitana"/>
    <s v="Buin"/>
    <x v="0"/>
    <x v="0"/>
    <n v="1"/>
    <s v="Año"/>
    <x v="0"/>
    <x v="0"/>
    <s v="Si sufrió el año pasado"/>
    <n v="270107"/>
    <s v="Atenciones médicas"/>
    <x v="0"/>
    <x v="0"/>
    <n v="4691.5195600106445"/>
    <n v="0"/>
    <n v="0"/>
  </r>
  <r>
    <n v="13"/>
    <n v="13402"/>
    <s v="Metropolitana"/>
    <s v="Buin"/>
    <x v="0"/>
    <x v="0"/>
    <n v="2"/>
    <s v="Vida"/>
    <x v="0"/>
    <x v="0"/>
    <s v="No sufrió antes ni durante el año pasado"/>
    <n v="270107"/>
    <s v="Atenciones médicas"/>
    <x v="0"/>
    <x v="0"/>
    <n v="7036.7249179455339"/>
    <n v="22970.588831035479"/>
    <n v="30334.208535922058"/>
  </r>
  <r>
    <n v="13"/>
    <n v="13402"/>
    <s v="Metropolitana"/>
    <s v="Buin"/>
    <x v="0"/>
    <x v="0"/>
    <n v="2"/>
    <s v="Vida"/>
    <x v="0"/>
    <x v="0"/>
    <s v="Si sufrió antes o durante el año pasado"/>
    <n v="270107"/>
    <s v="Atenciones médicas"/>
    <x v="0"/>
    <x v="0"/>
    <n v="13007.850616517342"/>
    <n v="6576.1041609985059"/>
    <n v="10538.87640220675"/>
  </r>
  <r>
    <n v="13"/>
    <n v="13402"/>
    <s v="Metropolitana"/>
    <s v="Buin"/>
    <x v="1"/>
    <x v="1"/>
    <n v="2"/>
    <s v="Vida"/>
    <x v="1"/>
    <x v="1"/>
    <s v="No sufrió antes ni durante el año pasado"/>
    <n v="270107"/>
    <s v="Atenciones médicas"/>
    <x v="1"/>
    <x v="1"/>
    <n v="15353.055974452231"/>
    <n v="23387.572234969655"/>
    <n v="37067.018986474337"/>
  </r>
  <r>
    <n v="13"/>
    <n v="13402"/>
    <s v="Metropolitana"/>
    <s v="Buin"/>
    <x v="1"/>
    <x v="1"/>
    <n v="2"/>
    <s v="Vida"/>
    <x v="1"/>
    <x v="1"/>
    <s v="Si sufrió antes o durante el año pasado"/>
    <n v="270107"/>
    <s v="Atenciones médicas"/>
    <x v="1"/>
    <x v="1"/>
    <n v="4691.5195600106445"/>
    <n v="0"/>
    <n v="3806.0659516544688"/>
  </r>
  <r>
    <n v="13"/>
    <n v="13403"/>
    <s v="Metropolitana"/>
    <s v="Calera De Tango"/>
    <x v="0"/>
    <x v="0"/>
    <n v="1"/>
    <s v="Año"/>
    <x v="0"/>
    <x v="0"/>
    <s v="No sufrió el año pasado"/>
    <n v="270107"/>
    <s v="Atenciones médicas"/>
    <x v="0"/>
    <x v="0"/>
    <n v="0"/>
    <n v="28298.253389842233"/>
    <n v="0"/>
  </r>
  <r>
    <n v="13"/>
    <n v="13403"/>
    <s v="Metropolitana"/>
    <s v="Calera De Tango"/>
    <x v="0"/>
    <x v="0"/>
    <n v="1"/>
    <s v="Año"/>
    <x v="0"/>
    <x v="0"/>
    <s v="Si sufrió el año pasado"/>
    <n v="270107"/>
    <s v="Atenciones médicas"/>
    <x v="0"/>
    <x v="0"/>
    <n v="0"/>
    <n v="10380.567472917577"/>
    <n v="0"/>
  </r>
  <r>
    <n v="13"/>
    <n v="13403"/>
    <s v="Metropolitana"/>
    <s v="Calera De Tango"/>
    <x v="0"/>
    <x v="0"/>
    <n v="2"/>
    <s v="Vida"/>
    <x v="0"/>
    <x v="0"/>
    <s v="No sufrió antes ni durante el año pasado"/>
    <n v="270107"/>
    <s v="Atenciones médicas"/>
    <x v="0"/>
    <x v="0"/>
    <n v="0"/>
    <n v="28298.253389842233"/>
    <n v="0"/>
  </r>
  <r>
    <n v="13"/>
    <n v="13403"/>
    <s v="Metropolitana"/>
    <s v="Calera De Tango"/>
    <x v="0"/>
    <x v="0"/>
    <n v="2"/>
    <s v="Vida"/>
    <x v="0"/>
    <x v="0"/>
    <s v="Si sufrió antes o durante el año pasado"/>
    <n v="270107"/>
    <s v="Atenciones médicas"/>
    <x v="0"/>
    <x v="0"/>
    <n v="0"/>
    <n v="10380.567472917577"/>
    <n v="0"/>
  </r>
  <r>
    <n v="13"/>
    <n v="13403"/>
    <s v="Metropolitana"/>
    <s v="Calera De Tango"/>
    <x v="1"/>
    <x v="1"/>
    <n v="2"/>
    <s v="Vida"/>
    <x v="1"/>
    <x v="1"/>
    <s v="No sufrió antes ni durante el año pasado"/>
    <n v="270107"/>
    <s v="Atenciones médicas"/>
    <x v="1"/>
    <x v="1"/>
    <n v="0"/>
    <n v="14674.576537435591"/>
    <n v="0"/>
  </r>
  <r>
    <n v="13"/>
    <n v="13403"/>
    <s v="Metropolitana"/>
    <s v="Calera De Tango"/>
    <x v="1"/>
    <x v="1"/>
    <n v="2"/>
    <s v="Vida"/>
    <x v="1"/>
    <x v="1"/>
    <s v="Si sufrió antes o durante el año pasado"/>
    <n v="270107"/>
    <s v="Atenciones médicas"/>
    <x v="1"/>
    <x v="1"/>
    <n v="0"/>
    <n v="10380.567472917577"/>
    <n v="0"/>
  </r>
  <r>
    <n v="13"/>
    <n v="13404"/>
    <s v="Metropolitana"/>
    <s v="Paine"/>
    <x v="0"/>
    <x v="0"/>
    <n v="1"/>
    <s v="Año"/>
    <x v="0"/>
    <x v="0"/>
    <s v="No sufrió el año pasado"/>
    <n v="270107"/>
    <s v="Atenciones médicas"/>
    <x v="0"/>
    <x v="0"/>
    <n v="14945.691738737953"/>
    <n v="13987.310888376551"/>
    <n v="28103.643135990558"/>
  </r>
  <r>
    <n v="13"/>
    <n v="13404"/>
    <s v="Metropolitana"/>
    <s v="Paine"/>
    <x v="0"/>
    <x v="0"/>
    <n v="2"/>
    <s v="Vida"/>
    <x v="0"/>
    <x v="0"/>
    <s v="No sufrió antes ni durante el año pasado"/>
    <n v="270107"/>
    <s v="Atenciones médicas"/>
    <x v="0"/>
    <x v="0"/>
    <n v="14945.691738737953"/>
    <n v="10954.732605270185"/>
    <n v="25353.017849916756"/>
  </r>
  <r>
    <n v="13"/>
    <n v="13404"/>
    <s v="Metropolitana"/>
    <s v="Paine"/>
    <x v="0"/>
    <x v="0"/>
    <n v="2"/>
    <s v="Vida"/>
    <x v="0"/>
    <x v="0"/>
    <s v="Si sufrió antes o durante el año pasado"/>
    <n v="270107"/>
    <s v="Atenciones médicas"/>
    <x v="0"/>
    <x v="0"/>
    <n v="0"/>
    <n v="3032.5782831063671"/>
    <n v="2750.6252860738045"/>
  </r>
  <r>
    <n v="13"/>
    <n v="13404"/>
    <s v="Metropolitana"/>
    <s v="Paine"/>
    <x v="1"/>
    <x v="1"/>
    <n v="2"/>
    <s v="Vida"/>
    <x v="1"/>
    <x v="1"/>
    <s v="No sufrió antes ni durante el año pasado"/>
    <n v="270107"/>
    <s v="Atenciones médicas"/>
    <x v="1"/>
    <x v="1"/>
    <n v="2989.1383477475902"/>
    <n v="10371.262233987751"/>
    <n v="25353.017849916756"/>
  </r>
  <r>
    <n v="13"/>
    <n v="13404"/>
    <s v="Metropolitana"/>
    <s v="Paine"/>
    <x v="1"/>
    <x v="1"/>
    <n v="2"/>
    <s v="Vida"/>
    <x v="1"/>
    <x v="1"/>
    <s v="Si sufrió antes o durante el año pasado"/>
    <n v="270107"/>
    <s v="Atenciones médicas"/>
    <x v="1"/>
    <x v="1"/>
    <n v="0"/>
    <n v="3616.0486543887992"/>
    <n v="2750.6252860738045"/>
  </r>
  <r>
    <n v="13"/>
    <n v="13501"/>
    <s v="Metropolitana"/>
    <s v="Melipilla"/>
    <x v="0"/>
    <x v="0"/>
    <n v="1"/>
    <s v="Año"/>
    <x v="0"/>
    <x v="0"/>
    <s v="No sufrió el año pasado"/>
    <n v="270107"/>
    <s v="Atenciones médicas"/>
    <x v="0"/>
    <x v="0"/>
    <n v="16827.606489877948"/>
    <n v="20459.891078913646"/>
    <n v="7769.6497068532417"/>
  </r>
  <r>
    <n v="13"/>
    <n v="13501"/>
    <s v="Metropolitana"/>
    <s v="Melipilla"/>
    <x v="0"/>
    <x v="0"/>
    <n v="1"/>
    <s v="Año"/>
    <x v="0"/>
    <x v="0"/>
    <s v="Si sufrió el año pasado"/>
    <n v="270107"/>
    <s v="Atenciones médicas"/>
    <x v="0"/>
    <x v="0"/>
    <n v="0"/>
    <n v="2730.6252752091614"/>
    <n v="0"/>
  </r>
  <r>
    <n v="13"/>
    <n v="13501"/>
    <s v="Metropolitana"/>
    <s v="Melipilla"/>
    <x v="0"/>
    <x v="0"/>
    <n v="2"/>
    <s v="Vida"/>
    <x v="0"/>
    <x v="0"/>
    <s v="No sufrió antes ni durante el año pasado"/>
    <n v="270107"/>
    <s v="Atenciones médicas"/>
    <x v="0"/>
    <x v="0"/>
    <n v="15416.727938172966"/>
    <n v="15986.539179228517"/>
    <n v="6815.8193945787289"/>
  </r>
  <r>
    <n v="13"/>
    <n v="13501"/>
    <s v="Metropolitana"/>
    <s v="Melipilla"/>
    <x v="0"/>
    <x v="0"/>
    <n v="2"/>
    <s v="Vida"/>
    <x v="0"/>
    <x v="0"/>
    <s v="Si sufrió antes o durante el año pasado"/>
    <n v="270107"/>
    <s v="Atenciones médicas"/>
    <x v="0"/>
    <x v="0"/>
    <n v="1410.8785517049819"/>
    <n v="7203.9771748942894"/>
    <n v="953.83031227451215"/>
  </r>
  <r>
    <n v="13"/>
    <n v="13501"/>
    <s v="Metropolitana"/>
    <s v="Melipilla"/>
    <x v="1"/>
    <x v="1"/>
    <n v="2"/>
    <s v="Vida"/>
    <x v="1"/>
    <x v="1"/>
    <s v="No sufrió antes ni durante el año pasado"/>
    <n v="270107"/>
    <s v="Atenciones médicas"/>
    <x v="1"/>
    <x v="1"/>
    <n v="9522.4090322369811"/>
    <n v="15336.515214491248"/>
    <n v="7769.6497068532417"/>
  </r>
  <r>
    <n v="13"/>
    <n v="13501"/>
    <s v="Metropolitana"/>
    <s v="Melipilla"/>
    <x v="1"/>
    <x v="1"/>
    <n v="2"/>
    <s v="Vida"/>
    <x v="1"/>
    <x v="1"/>
    <s v="Si sufrió antes o durante el año pasado"/>
    <n v="270107"/>
    <s v="Atenciones médicas"/>
    <x v="1"/>
    <x v="1"/>
    <n v="1410.8785517049819"/>
    <n v="2730.6252752091614"/>
    <n v="0"/>
  </r>
  <r>
    <n v="13"/>
    <n v="13601"/>
    <s v="Metropolitana"/>
    <s v="Talagante"/>
    <x v="0"/>
    <x v="0"/>
    <n v="1"/>
    <s v="Año"/>
    <x v="0"/>
    <x v="0"/>
    <s v="No sufrió el año pasado"/>
    <n v="270107"/>
    <s v="Atenciones médicas"/>
    <x v="0"/>
    <x v="0"/>
    <n v="22932.006087779195"/>
    <n v="14620.407107736579"/>
    <n v="13075.886216498189"/>
  </r>
  <r>
    <n v="13"/>
    <n v="13601"/>
    <s v="Metropolitana"/>
    <s v="Talagante"/>
    <x v="0"/>
    <x v="0"/>
    <n v="2"/>
    <s v="Vida"/>
    <x v="0"/>
    <x v="0"/>
    <s v="No sufrió antes ni durante el año pasado"/>
    <n v="270107"/>
    <s v="Atenciones médicas"/>
    <x v="0"/>
    <x v="0"/>
    <n v="22932.006087779195"/>
    <n v="10668.411874371095"/>
    <n v="9531.4273028953576"/>
  </r>
  <r>
    <n v="13"/>
    <n v="13601"/>
    <s v="Metropolitana"/>
    <s v="Talagante"/>
    <x v="0"/>
    <x v="0"/>
    <n v="2"/>
    <s v="Vida"/>
    <x v="0"/>
    <x v="0"/>
    <s v="Si sufrió antes o durante el año pasado"/>
    <n v="270107"/>
    <s v="Atenciones médicas"/>
    <x v="0"/>
    <x v="0"/>
    <n v="0"/>
    <n v="3951.9952333654855"/>
    <n v="3544.4589136028326"/>
  </r>
  <r>
    <n v="13"/>
    <n v="13601"/>
    <s v="Metropolitana"/>
    <s v="Talagante"/>
    <x v="1"/>
    <x v="1"/>
    <n v="2"/>
    <s v="Vida"/>
    <x v="1"/>
    <x v="1"/>
    <s v="No sufrió antes ni durante el año pasado"/>
    <n v="270107"/>
    <s v="Atenciones médicas"/>
    <x v="1"/>
    <x v="1"/>
    <n v="19005.114282972041"/>
    <n v="9950.1717174662699"/>
    <n v="9531.4273028953576"/>
  </r>
  <r>
    <n v="13"/>
    <n v="13601"/>
    <s v="Metropolitana"/>
    <s v="Talagante"/>
    <x v="1"/>
    <x v="1"/>
    <n v="2"/>
    <s v="Vida"/>
    <x v="1"/>
    <x v="1"/>
    <s v="Si sufrió antes o durante el año pasado"/>
    <n v="270107"/>
    <s v="Atenciones médicas"/>
    <x v="1"/>
    <x v="1"/>
    <n v="0"/>
    <n v="4670.2353902703117"/>
    <n v="3544.4589136028326"/>
  </r>
  <r>
    <n v="13"/>
    <n v="13602"/>
    <s v="Metropolitana"/>
    <s v="El Monte"/>
    <x v="0"/>
    <x v="0"/>
    <n v="1"/>
    <s v="Año"/>
    <x v="0"/>
    <x v="0"/>
    <s v="No sufrió el año pasado"/>
    <n v="270107"/>
    <s v="Atenciones médicas"/>
    <x v="0"/>
    <x v="0"/>
    <n v="0"/>
    <n v="0"/>
    <n v="65635.680412053829"/>
  </r>
  <r>
    <n v="13"/>
    <n v="13602"/>
    <s v="Metropolitana"/>
    <s v="El Monte"/>
    <x v="0"/>
    <x v="0"/>
    <n v="2"/>
    <s v="Vida"/>
    <x v="0"/>
    <x v="0"/>
    <s v="No sufrió antes ni durante el año pasado"/>
    <n v="270107"/>
    <s v="Atenciones médicas"/>
    <x v="0"/>
    <x v="0"/>
    <n v="0"/>
    <n v="0"/>
    <n v="59946.215414123486"/>
  </r>
  <r>
    <n v="13"/>
    <n v="13602"/>
    <s v="Metropolitana"/>
    <s v="El Monte"/>
    <x v="0"/>
    <x v="0"/>
    <n v="2"/>
    <s v="Vida"/>
    <x v="0"/>
    <x v="0"/>
    <s v="Si sufrió antes o durante el año pasado"/>
    <n v="270107"/>
    <s v="Atenciones médicas"/>
    <x v="0"/>
    <x v="0"/>
    <n v="0"/>
    <n v="0"/>
    <n v="5689.4649979303376"/>
  </r>
  <r>
    <n v="13"/>
    <n v="13602"/>
    <s v="Metropolitana"/>
    <s v="El Monte"/>
    <x v="1"/>
    <x v="1"/>
    <n v="2"/>
    <s v="Vida"/>
    <x v="1"/>
    <x v="1"/>
    <s v="No sufrió antes ni durante el año pasado"/>
    <n v="270107"/>
    <s v="Atenciones médicas"/>
    <x v="1"/>
    <x v="1"/>
    <n v="0"/>
    <n v="0"/>
    <n v="56252.464537609871"/>
  </r>
  <r>
    <n v="13"/>
    <n v="13602"/>
    <s v="Metropolitana"/>
    <s v="El Monte"/>
    <x v="1"/>
    <x v="1"/>
    <n v="2"/>
    <s v="Vida"/>
    <x v="1"/>
    <x v="1"/>
    <s v="Si sufrió antes o durante el año pasado"/>
    <n v="270107"/>
    <s v="Atenciones médicas"/>
    <x v="1"/>
    <x v="1"/>
    <n v="0"/>
    <n v="0"/>
    <n v="9383.2158744439439"/>
  </r>
  <r>
    <n v="13"/>
    <n v="13603"/>
    <s v="Metropolitana"/>
    <s v="Isla de Maipo"/>
    <x v="0"/>
    <x v="0"/>
    <n v="1"/>
    <s v="Año"/>
    <x v="0"/>
    <x v="0"/>
    <s v="No sufrió el año pasado"/>
    <n v="270107"/>
    <s v="Atenciones médicas"/>
    <x v="0"/>
    <x v="0"/>
    <n v="0"/>
    <n v="57360.757175951898"/>
    <n v="59066.25586721368"/>
  </r>
  <r>
    <n v="13"/>
    <n v="13603"/>
    <s v="Metropolitana"/>
    <s v="Isla de Maipo"/>
    <x v="0"/>
    <x v="0"/>
    <n v="2"/>
    <s v="Vida"/>
    <x v="0"/>
    <x v="0"/>
    <s v="No sufrió antes ni durante el año pasado"/>
    <n v="270107"/>
    <s v="Atenciones médicas"/>
    <x v="0"/>
    <x v="0"/>
    <n v="0"/>
    <n v="41950.26987236362"/>
    <n v="52040.614015541338"/>
  </r>
  <r>
    <n v="13"/>
    <n v="13603"/>
    <s v="Metropolitana"/>
    <s v="Isla de Maipo"/>
    <x v="0"/>
    <x v="0"/>
    <n v="2"/>
    <s v="Vida"/>
    <x v="0"/>
    <x v="0"/>
    <s v="Si sufrió antes o durante el año pasado"/>
    <n v="270107"/>
    <s v="Atenciones médicas"/>
    <x v="0"/>
    <x v="0"/>
    <n v="0"/>
    <n v="15410.487303588277"/>
    <n v="7025.6418516723352"/>
  </r>
  <r>
    <n v="13"/>
    <n v="13603"/>
    <s v="Metropolitana"/>
    <s v="Isla de Maipo"/>
    <x v="1"/>
    <x v="1"/>
    <n v="2"/>
    <s v="Vida"/>
    <x v="1"/>
    <x v="1"/>
    <s v="No sufrió antes ni durante el año pasado"/>
    <n v="270107"/>
    <s v="Atenciones médicas"/>
    <x v="1"/>
    <x v="1"/>
    <n v="0"/>
    <n v="41950.26987236362"/>
    <n v="52040.614015541338"/>
  </r>
  <r>
    <n v="13"/>
    <n v="13603"/>
    <s v="Metropolitana"/>
    <s v="Isla de Maipo"/>
    <x v="1"/>
    <x v="1"/>
    <n v="2"/>
    <s v="Vida"/>
    <x v="1"/>
    <x v="1"/>
    <s v="Si sufrió antes o durante el año pasado"/>
    <n v="270107"/>
    <s v="Atenciones médicas"/>
    <x v="1"/>
    <x v="1"/>
    <n v="0"/>
    <n v="15410.487303588277"/>
    <n v="7025.6418516723352"/>
  </r>
  <r>
    <n v="13"/>
    <n v="13604"/>
    <s v="Metropolitana"/>
    <s v="Padre Hurtado"/>
    <x v="0"/>
    <x v="0"/>
    <n v="1"/>
    <s v="Año"/>
    <x v="0"/>
    <x v="0"/>
    <s v="No sufrió el año pasado"/>
    <n v="270107"/>
    <s v="Atenciones médicas"/>
    <x v="0"/>
    <x v="0"/>
    <n v="20095.363140073248"/>
    <n v="13434.635907743888"/>
    <n v="0"/>
  </r>
  <r>
    <n v="13"/>
    <n v="13604"/>
    <s v="Metropolitana"/>
    <s v="Padre Hurtado"/>
    <x v="0"/>
    <x v="0"/>
    <n v="1"/>
    <s v="Año"/>
    <x v="0"/>
    <x v="0"/>
    <s v="Si sufrió el año pasado"/>
    <n v="270107"/>
    <s v="Atenciones médicas"/>
    <x v="0"/>
    <x v="0"/>
    <n v="0"/>
    <n v="5405.8257428292691"/>
    <n v="0"/>
  </r>
  <r>
    <n v="13"/>
    <n v="13604"/>
    <s v="Metropolitana"/>
    <s v="Padre Hurtado"/>
    <x v="0"/>
    <x v="0"/>
    <n v="2"/>
    <s v="Vida"/>
    <x v="0"/>
    <x v="0"/>
    <s v="No sufrió antes ni durante el año pasado"/>
    <n v="270107"/>
    <s v="Atenciones médicas"/>
    <x v="0"/>
    <x v="0"/>
    <n v="20095.363140073248"/>
    <n v="8028.8101649146201"/>
    <n v="0"/>
  </r>
  <r>
    <n v="13"/>
    <n v="13604"/>
    <s v="Metropolitana"/>
    <s v="Padre Hurtado"/>
    <x v="0"/>
    <x v="0"/>
    <n v="2"/>
    <s v="Vida"/>
    <x v="0"/>
    <x v="0"/>
    <s v="Si sufrió antes o durante el año pasado"/>
    <n v="270107"/>
    <s v="Atenciones médicas"/>
    <x v="0"/>
    <x v="0"/>
    <n v="0"/>
    <n v="10811.651485658538"/>
    <n v="0"/>
  </r>
  <r>
    <n v="13"/>
    <n v="13604"/>
    <s v="Metropolitana"/>
    <s v="Padre Hurtado"/>
    <x v="1"/>
    <x v="1"/>
    <n v="2"/>
    <s v="Vida"/>
    <x v="1"/>
    <x v="1"/>
    <s v="No sufrió antes ni durante el año pasado"/>
    <n v="270107"/>
    <s v="Atenciones médicas"/>
    <x v="1"/>
    <x v="1"/>
    <n v="20095.363140073248"/>
    <n v="8028.8101649146201"/>
    <n v="0"/>
  </r>
  <r>
    <n v="13"/>
    <n v="13605"/>
    <s v="Metropolitana"/>
    <s v="Peñaflor"/>
    <x v="0"/>
    <x v="0"/>
    <n v="1"/>
    <s v="Año"/>
    <x v="0"/>
    <x v="0"/>
    <s v="No sufrió el año pasado"/>
    <n v="270107"/>
    <s v="Atenciones médicas"/>
    <x v="0"/>
    <x v="0"/>
    <n v="24734.039507586604"/>
    <n v="42571.060206150563"/>
    <n v="38040.058577910859"/>
  </r>
  <r>
    <n v="13"/>
    <n v="13605"/>
    <s v="Metropolitana"/>
    <s v="Peñaflor"/>
    <x v="0"/>
    <x v="0"/>
    <n v="1"/>
    <s v="Año"/>
    <x v="0"/>
    <x v="0"/>
    <s v="Si sufrió el año pasado"/>
    <n v="270107"/>
    <s v="Atenciones médicas"/>
    <x v="0"/>
    <x v="0"/>
    <n v="0"/>
    <n v="1670.4618869317646"/>
    <n v="0"/>
  </r>
  <r>
    <n v="13"/>
    <n v="13605"/>
    <s v="Metropolitana"/>
    <s v="Peñaflor"/>
    <x v="0"/>
    <x v="0"/>
    <n v="2"/>
    <s v="Vida"/>
    <x v="0"/>
    <x v="0"/>
    <s v="No sufrió antes ni durante el año pasado"/>
    <n v="270107"/>
    <s v="Atenciones médicas"/>
    <x v="0"/>
    <x v="0"/>
    <n v="22167.764099627828"/>
    <n v="28075.557675553719"/>
    <n v="31040.391994594585"/>
  </r>
  <r>
    <n v="13"/>
    <n v="13605"/>
    <s v="Metropolitana"/>
    <s v="Peñaflor"/>
    <x v="0"/>
    <x v="0"/>
    <n v="2"/>
    <s v="Vida"/>
    <x v="0"/>
    <x v="0"/>
    <s v="Si sufrió antes o durante el año pasado"/>
    <n v="270107"/>
    <s v="Atenciones médicas"/>
    <x v="0"/>
    <x v="0"/>
    <n v="2566.2754079587748"/>
    <n v="16165.964417528608"/>
    <n v="6999.6665833162751"/>
  </r>
  <r>
    <n v="13"/>
    <n v="13605"/>
    <s v="Metropolitana"/>
    <s v="Peñaflor"/>
    <x v="1"/>
    <x v="1"/>
    <n v="2"/>
    <s v="Vida"/>
    <x v="1"/>
    <x v="1"/>
    <s v="No sufrió antes ni durante el año pasado"/>
    <n v="270107"/>
    <s v="Atenciones médicas"/>
    <x v="1"/>
    <x v="1"/>
    <n v="22167.764099627828"/>
    <n v="33855.822086360444"/>
    <n v="34450.713146485316"/>
  </r>
  <r>
    <n v="13"/>
    <n v="13605"/>
    <s v="Metropolitana"/>
    <s v="Peñaflor"/>
    <x v="1"/>
    <x v="1"/>
    <n v="2"/>
    <s v="Vida"/>
    <x v="1"/>
    <x v="1"/>
    <s v="Si sufrió antes o durante el año pasado"/>
    <n v="270107"/>
    <s v="Atenciones médicas"/>
    <x v="1"/>
    <x v="1"/>
    <n v="0"/>
    <n v="2905.079373263372"/>
    <n v="3589.345431425545"/>
  </r>
  <r>
    <n v="14"/>
    <n v="14101"/>
    <s v="Los Ríos"/>
    <s v="Valdivia"/>
    <x v="0"/>
    <x v="0"/>
    <n v="1"/>
    <s v="Año"/>
    <x v="0"/>
    <x v="0"/>
    <s v="No sufrió el año pasado"/>
    <n v="270107"/>
    <s v="Atenciones médicas"/>
    <x v="0"/>
    <x v="0"/>
    <n v="25127.602541034776"/>
    <n v="30918.757816045858"/>
    <n v="31998.198765091907"/>
  </r>
  <r>
    <n v="14"/>
    <n v="14101"/>
    <s v="Los Ríos"/>
    <s v="Valdivia"/>
    <x v="0"/>
    <x v="0"/>
    <n v="1"/>
    <s v="Año"/>
    <x v="0"/>
    <x v="0"/>
    <s v="Si sufrió el año pasado"/>
    <n v="270107"/>
    <s v="Atenciones médicas"/>
    <x v="0"/>
    <x v="0"/>
    <n v="2800.5238742212268"/>
    <n v="577.97719583631147"/>
    <n v="723.40308895199007"/>
  </r>
  <r>
    <n v="14"/>
    <n v="14101"/>
    <s v="Los Ríos"/>
    <s v="Valdivia"/>
    <x v="0"/>
    <x v="0"/>
    <n v="2"/>
    <s v="Vida"/>
    <x v="0"/>
    <x v="0"/>
    <s v="No sufrió antes ni durante el año pasado"/>
    <n v="270107"/>
    <s v="Atenciones médicas"/>
    <x v="0"/>
    <x v="0"/>
    <n v="23349.735002876412"/>
    <n v="29365.52316469068"/>
    <n v="27027.72058605494"/>
  </r>
  <r>
    <n v="14"/>
    <n v="14101"/>
    <s v="Los Ríos"/>
    <s v="Valdivia"/>
    <x v="0"/>
    <x v="0"/>
    <n v="2"/>
    <s v="Vida"/>
    <x v="0"/>
    <x v="0"/>
    <s v="Si sufrió antes o durante el año pasado"/>
    <n v="270107"/>
    <s v="Atenciones médicas"/>
    <x v="0"/>
    <x v="0"/>
    <n v="4578.3914123795885"/>
    <n v="2131.2118471915023"/>
    <n v="5693.8812679889779"/>
  </r>
  <r>
    <n v="14"/>
    <n v="14101"/>
    <s v="Los Ríos"/>
    <s v="Valdivia"/>
    <x v="1"/>
    <x v="1"/>
    <n v="2"/>
    <s v="Vida"/>
    <x v="1"/>
    <x v="1"/>
    <s v="No sufrió antes ni durante el año pasado"/>
    <n v="270107"/>
    <s v="Atenciones médicas"/>
    <x v="1"/>
    <x v="1"/>
    <n v="20535.747071567584"/>
    <n v="21105.747389045548"/>
    <n v="27965.752322091139"/>
  </r>
  <r>
    <n v="14"/>
    <n v="14101"/>
    <s v="Los Ríos"/>
    <s v="Valdivia"/>
    <x v="1"/>
    <x v="1"/>
    <n v="2"/>
    <s v="Vida"/>
    <x v="1"/>
    <x v="1"/>
    <s v="Si sufrió antes o durante el año pasado"/>
    <n v="270107"/>
    <s v="Atenciones médicas"/>
    <x v="1"/>
    <x v="1"/>
    <n v="782.751318865592"/>
    <n v="873.03528710841113"/>
    <n v="4598.6535761293089"/>
  </r>
  <r>
    <n v="14"/>
    <n v="14103"/>
    <s v="Los Ríos"/>
    <s v="Lanco"/>
    <x v="0"/>
    <x v="0"/>
    <n v="1"/>
    <s v="Año"/>
    <x v="0"/>
    <x v="0"/>
    <s v="No sufrió el año pasado"/>
    <n v="270107"/>
    <s v="Atenciones médicas"/>
    <x v="0"/>
    <x v="0"/>
    <n v="0"/>
    <n v="17065.819104732705"/>
    <n v="0"/>
  </r>
  <r>
    <n v="14"/>
    <n v="14103"/>
    <s v="Los Ríos"/>
    <s v="Lanco"/>
    <x v="0"/>
    <x v="0"/>
    <n v="1"/>
    <s v="Año"/>
    <x v="0"/>
    <x v="0"/>
    <s v="Si sufrió el año pasado"/>
    <n v="270107"/>
    <s v="Atenciones médicas"/>
    <x v="0"/>
    <x v="0"/>
    <n v="0"/>
    <n v="1798.6968664679505"/>
    <n v="0"/>
  </r>
  <r>
    <n v="14"/>
    <n v="14103"/>
    <s v="Los Ríos"/>
    <s v="Lanco"/>
    <x v="0"/>
    <x v="0"/>
    <n v="2"/>
    <s v="Vida"/>
    <x v="0"/>
    <x v="0"/>
    <s v="No sufrió antes ni durante el año pasado"/>
    <n v="270107"/>
    <s v="Atenciones médicas"/>
    <x v="0"/>
    <x v="0"/>
    <n v="0"/>
    <n v="14210.742407693011"/>
    <n v="0"/>
  </r>
  <r>
    <n v="14"/>
    <n v="14103"/>
    <s v="Los Ríos"/>
    <s v="Lanco"/>
    <x v="0"/>
    <x v="0"/>
    <n v="2"/>
    <s v="Vida"/>
    <x v="0"/>
    <x v="0"/>
    <s v="Si sufrió antes o durante el año pasado"/>
    <n v="270107"/>
    <s v="Atenciones médicas"/>
    <x v="0"/>
    <x v="0"/>
    <n v="0"/>
    <n v="4653.7735635076469"/>
    <n v="0"/>
  </r>
  <r>
    <n v="14"/>
    <n v="14103"/>
    <s v="Los Ríos"/>
    <s v="Lanco"/>
    <x v="1"/>
    <x v="1"/>
    <n v="2"/>
    <s v="Vida"/>
    <x v="1"/>
    <x v="1"/>
    <s v="No sufrió antes ni durante el año pasado"/>
    <n v="270107"/>
    <s v="Atenciones médicas"/>
    <x v="1"/>
    <x v="1"/>
    <n v="0"/>
    <n v="17114.542705356213"/>
    <n v="0"/>
  </r>
  <r>
    <n v="14"/>
    <n v="14104"/>
    <s v="Los Ríos"/>
    <s v="Los Lagos"/>
    <x v="0"/>
    <x v="0"/>
    <n v="1"/>
    <s v="Año"/>
    <x v="0"/>
    <x v="0"/>
    <s v="No sufrió el año pasado"/>
    <n v="270107"/>
    <s v="Atenciones médicas"/>
    <x v="0"/>
    <x v="0"/>
    <n v="0"/>
    <n v="5207.2281992888211"/>
    <n v="0"/>
  </r>
  <r>
    <n v="14"/>
    <n v="14104"/>
    <s v="Los Ríos"/>
    <s v="Los Lagos"/>
    <x v="0"/>
    <x v="0"/>
    <n v="2"/>
    <s v="Vida"/>
    <x v="0"/>
    <x v="0"/>
    <s v="No sufrió antes ni durante el año pasado"/>
    <n v="270107"/>
    <s v="Atenciones médicas"/>
    <x v="0"/>
    <x v="0"/>
    <n v="0"/>
    <n v="5207.2281992888211"/>
    <n v="0"/>
  </r>
  <r>
    <n v="14"/>
    <n v="14104"/>
    <s v="Los Ríos"/>
    <s v="Los Lagos"/>
    <x v="1"/>
    <x v="1"/>
    <n v="2"/>
    <s v="Vida"/>
    <x v="1"/>
    <x v="1"/>
    <s v="No sufrió antes ni durante el año pasado"/>
    <n v="270107"/>
    <s v="Atenciones médicas"/>
    <x v="1"/>
    <x v="1"/>
    <n v="0"/>
    <n v="5207.2281992888211"/>
    <n v="0"/>
  </r>
  <r>
    <n v="14"/>
    <n v="14105"/>
    <s v="Los Ríos"/>
    <s v="Máfil"/>
    <x v="0"/>
    <x v="0"/>
    <n v="1"/>
    <s v="Año"/>
    <x v="0"/>
    <x v="0"/>
    <s v="No sufrió el año pasado"/>
    <n v="270107"/>
    <s v="Atenciones médicas"/>
    <x v="0"/>
    <x v="0"/>
    <n v="0"/>
    <n v="11361.853589082126"/>
    <n v="0"/>
  </r>
  <r>
    <n v="14"/>
    <n v="14105"/>
    <s v="Los Ríos"/>
    <s v="Máfil"/>
    <x v="0"/>
    <x v="0"/>
    <n v="2"/>
    <s v="Vida"/>
    <x v="0"/>
    <x v="0"/>
    <s v="No sufrió antes ni durante el año pasado"/>
    <n v="270107"/>
    <s v="Atenciones médicas"/>
    <x v="0"/>
    <x v="0"/>
    <n v="0"/>
    <n v="11361.853589082126"/>
    <n v="0"/>
  </r>
  <r>
    <n v="14"/>
    <n v="14105"/>
    <s v="Los Ríos"/>
    <s v="Máfil"/>
    <x v="1"/>
    <x v="1"/>
    <n v="2"/>
    <s v="Vida"/>
    <x v="1"/>
    <x v="1"/>
    <s v="No sufrió antes ni durante el año pasado"/>
    <n v="270107"/>
    <s v="Atenciones médicas"/>
    <x v="1"/>
    <x v="1"/>
    <n v="0"/>
    <n v="11361.853589082126"/>
    <n v="0"/>
  </r>
  <r>
    <n v="14"/>
    <n v="14106"/>
    <s v="Los Ríos"/>
    <s v="Mariquina"/>
    <x v="0"/>
    <x v="0"/>
    <n v="1"/>
    <s v="Año"/>
    <x v="0"/>
    <x v="0"/>
    <s v="No sufrió el año pasado"/>
    <n v="270107"/>
    <s v="Atenciones médicas"/>
    <x v="0"/>
    <x v="0"/>
    <n v="0"/>
    <n v="32317.356186845125"/>
    <n v="0"/>
  </r>
  <r>
    <n v="14"/>
    <n v="14106"/>
    <s v="Los Ríos"/>
    <s v="Mariquina"/>
    <x v="0"/>
    <x v="0"/>
    <n v="2"/>
    <s v="Vida"/>
    <x v="0"/>
    <x v="0"/>
    <s v="No sufrió antes ni durante el año pasado"/>
    <n v="270107"/>
    <s v="Atenciones médicas"/>
    <x v="0"/>
    <x v="0"/>
    <n v="0"/>
    <n v="28419.940099800642"/>
    <n v="0"/>
  </r>
  <r>
    <n v="14"/>
    <n v="14106"/>
    <s v="Los Ríos"/>
    <s v="Mariquina"/>
    <x v="0"/>
    <x v="0"/>
    <n v="2"/>
    <s v="Vida"/>
    <x v="0"/>
    <x v="0"/>
    <s v="Si sufrió antes o durante el año pasado"/>
    <n v="270107"/>
    <s v="Atenciones médicas"/>
    <x v="0"/>
    <x v="0"/>
    <n v="0"/>
    <n v="3897.4160870444925"/>
    <n v="0"/>
  </r>
  <r>
    <n v="14"/>
    <n v="14106"/>
    <s v="Los Ríos"/>
    <s v="Mariquina"/>
    <x v="1"/>
    <x v="1"/>
    <n v="2"/>
    <s v="Vida"/>
    <x v="1"/>
    <x v="1"/>
    <s v="No sufrió antes ni durante el año pasado"/>
    <n v="270107"/>
    <s v="Atenciones médicas"/>
    <x v="1"/>
    <x v="1"/>
    <n v="0"/>
    <n v="25289.744115984417"/>
    <n v="0"/>
  </r>
  <r>
    <n v="14"/>
    <n v="14106"/>
    <s v="Los Ríos"/>
    <s v="Mariquina"/>
    <x v="1"/>
    <x v="1"/>
    <n v="2"/>
    <s v="Vida"/>
    <x v="1"/>
    <x v="1"/>
    <s v="Si sufrió antes o durante el año pasado"/>
    <n v="270107"/>
    <s v="Atenciones médicas"/>
    <x v="1"/>
    <x v="1"/>
    <n v="0"/>
    <n v="1378.1600702424416"/>
    <n v="0"/>
  </r>
  <r>
    <n v="14"/>
    <n v="14107"/>
    <s v="Los Ríos"/>
    <s v="Paillaco"/>
    <x v="0"/>
    <x v="0"/>
    <n v="1"/>
    <s v="Año"/>
    <x v="0"/>
    <x v="0"/>
    <s v="No sufrió el año pasado"/>
    <n v="270107"/>
    <s v="Atenciones médicas"/>
    <x v="0"/>
    <x v="0"/>
    <n v="0"/>
    <n v="9180.3135910964102"/>
    <n v="0"/>
  </r>
  <r>
    <n v="14"/>
    <n v="14107"/>
    <s v="Los Ríos"/>
    <s v="Paillaco"/>
    <x v="0"/>
    <x v="0"/>
    <n v="2"/>
    <s v="Vida"/>
    <x v="0"/>
    <x v="0"/>
    <s v="No sufrió antes ni durante el año pasado"/>
    <n v="270107"/>
    <s v="Atenciones médicas"/>
    <x v="0"/>
    <x v="0"/>
    <n v="0"/>
    <n v="9180.3135910964102"/>
    <n v="0"/>
  </r>
  <r>
    <n v="14"/>
    <n v="14107"/>
    <s v="Los Ríos"/>
    <s v="Paillaco"/>
    <x v="1"/>
    <x v="1"/>
    <n v="2"/>
    <s v="Vida"/>
    <x v="1"/>
    <x v="1"/>
    <s v="No sufrió antes ni durante el año pasado"/>
    <n v="270107"/>
    <s v="Atenciones médicas"/>
    <x v="1"/>
    <x v="1"/>
    <n v="0"/>
    <n v="4065.4175515345132"/>
    <n v="0"/>
  </r>
  <r>
    <n v="14"/>
    <n v="14108"/>
    <s v="Los Ríos"/>
    <s v="Panguipulli"/>
    <x v="0"/>
    <x v="0"/>
    <n v="1"/>
    <s v="Año"/>
    <x v="0"/>
    <x v="0"/>
    <s v="No sufrió el año pasado"/>
    <n v="270107"/>
    <s v="Atenciones médicas"/>
    <x v="0"/>
    <x v="0"/>
    <n v="14639.222282407276"/>
    <n v="16956.107789404221"/>
    <n v="34717.883161142498"/>
  </r>
  <r>
    <n v="14"/>
    <n v="14108"/>
    <s v="Los Ríos"/>
    <s v="Panguipulli"/>
    <x v="0"/>
    <x v="0"/>
    <n v="1"/>
    <s v="Año"/>
    <x v="0"/>
    <x v="0"/>
    <s v="Si sufrió el año pasado"/>
    <n v="270107"/>
    <s v="Atenciones médicas"/>
    <x v="0"/>
    <x v="0"/>
    <n v="145.39441799469739"/>
    <n v="848.18603727051561"/>
    <n v="772.086296427908"/>
  </r>
  <r>
    <n v="14"/>
    <n v="14108"/>
    <s v="Los Ríos"/>
    <s v="Panguipulli"/>
    <x v="0"/>
    <x v="0"/>
    <n v="2"/>
    <s v="Vida"/>
    <x v="0"/>
    <x v="0"/>
    <s v="No sufrió antes ni durante el año pasado"/>
    <n v="270107"/>
    <s v="Atenciones médicas"/>
    <x v="0"/>
    <x v="0"/>
    <n v="12409.841206488582"/>
    <n v="16201.395710113988"/>
    <n v="34717.883161142498"/>
  </r>
  <r>
    <n v="14"/>
    <n v="14108"/>
    <s v="Los Ríos"/>
    <s v="Panguipulli"/>
    <x v="0"/>
    <x v="0"/>
    <n v="2"/>
    <s v="Vida"/>
    <x v="0"/>
    <x v="0"/>
    <s v="Si sufrió antes o durante el año pasado"/>
    <n v="270107"/>
    <s v="Atenciones médicas"/>
    <x v="0"/>
    <x v="0"/>
    <n v="2374.7754939133906"/>
    <n v="1602.8981165607486"/>
    <n v="772.086296427908"/>
  </r>
  <r>
    <n v="14"/>
    <n v="14108"/>
    <s v="Los Ríos"/>
    <s v="Panguipulli"/>
    <x v="1"/>
    <x v="1"/>
    <n v="2"/>
    <s v="Vida"/>
    <x v="1"/>
    <x v="1"/>
    <s v="No sufrió antes ni durante el año pasado"/>
    <n v="270107"/>
    <s v="Atenciones médicas"/>
    <x v="1"/>
    <x v="1"/>
    <n v="8649.542435213958"/>
    <n v="9266.2766450187355"/>
    <n v="34337.388482967712"/>
  </r>
  <r>
    <n v="14"/>
    <n v="14108"/>
    <s v="Los Ríos"/>
    <s v="Panguipulli"/>
    <x v="1"/>
    <x v="1"/>
    <n v="2"/>
    <s v="Vida"/>
    <x v="1"/>
    <x v="1"/>
    <s v="Si sufrió antes o durante el año pasado"/>
    <n v="270107"/>
    <s v="Atenciones médicas"/>
    <x v="1"/>
    <x v="1"/>
    <n v="145.39441799469739"/>
    <n v="754.71207929023274"/>
    <n v="687.31033595537383"/>
  </r>
  <r>
    <n v="14"/>
    <n v="14201"/>
    <s v="Los Ríos"/>
    <s v="La Unión"/>
    <x v="0"/>
    <x v="0"/>
    <n v="1"/>
    <s v="Año"/>
    <x v="0"/>
    <x v="0"/>
    <s v="No sufrió el año pasado"/>
    <n v="270107"/>
    <s v="Atenciones médicas"/>
    <x v="0"/>
    <x v="0"/>
    <n v="20397.730177393794"/>
    <n v="21411.834684954756"/>
    <n v="33158.39061230512"/>
  </r>
  <r>
    <n v="14"/>
    <n v="14201"/>
    <s v="Los Ríos"/>
    <s v="La Unión"/>
    <x v="0"/>
    <x v="0"/>
    <n v="1"/>
    <s v="Año"/>
    <x v="0"/>
    <x v="0"/>
    <s v="Si sufrió el año pasado"/>
    <n v="270107"/>
    <s v="Atenciones médicas"/>
    <x v="0"/>
    <x v="0"/>
    <n v="1316.3948673380708"/>
    <n v="570.45275185088212"/>
    <n v="645.48872814338949"/>
  </r>
  <r>
    <n v="14"/>
    <n v="14201"/>
    <s v="Los Ríos"/>
    <s v="La Unión"/>
    <x v="0"/>
    <x v="0"/>
    <n v="2"/>
    <s v="Vida"/>
    <x v="0"/>
    <x v="0"/>
    <s v="No sufrió antes ni durante el año pasado"/>
    <n v="270107"/>
    <s v="Atenciones médicas"/>
    <x v="0"/>
    <x v="0"/>
    <n v="17872.296917335516"/>
    <n v="20072.268660490179"/>
    <n v="29702.652273083597"/>
  </r>
  <r>
    <n v="14"/>
    <n v="14201"/>
    <s v="Los Ríos"/>
    <s v="La Unión"/>
    <x v="0"/>
    <x v="0"/>
    <n v="2"/>
    <s v="Vida"/>
    <x v="0"/>
    <x v="0"/>
    <s v="Si sufrió antes o durante el año pasado"/>
    <n v="270107"/>
    <s v="Atenciones médicas"/>
    <x v="0"/>
    <x v="0"/>
    <n v="3841.8281273963498"/>
    <n v="1910.0187763154581"/>
    <n v="4101.2270673649064"/>
  </r>
  <r>
    <n v="14"/>
    <n v="14201"/>
    <s v="Los Ríos"/>
    <s v="La Unión"/>
    <x v="1"/>
    <x v="1"/>
    <n v="2"/>
    <s v="Vida"/>
    <x v="1"/>
    <x v="1"/>
    <s v="No sufrió antes ni durante el año pasado"/>
    <n v="270107"/>
    <s v="Atenciones médicas"/>
    <x v="1"/>
    <x v="1"/>
    <n v="14173.610756096314"/>
    <n v="14177.555147030234"/>
    <n v="31040.189622224319"/>
  </r>
  <r>
    <n v="14"/>
    <n v="14201"/>
    <s v="Los Ríos"/>
    <s v="La Unión"/>
    <x v="1"/>
    <x v="1"/>
    <n v="2"/>
    <s v="Vida"/>
    <x v="1"/>
    <x v="1"/>
    <s v="Si sufrió antes o durante el año pasado"/>
    <n v="270107"/>
    <s v="Atenciones médicas"/>
    <x v="1"/>
    <x v="1"/>
    <n v="500.99688155002298"/>
    <n v="0"/>
    <n v="2763.6897182241805"/>
  </r>
  <r>
    <n v="14"/>
    <n v="14202"/>
    <s v="Los Ríos"/>
    <s v="Futrono"/>
    <x v="0"/>
    <x v="0"/>
    <n v="1"/>
    <s v="Año"/>
    <x v="0"/>
    <x v="0"/>
    <s v="No sufrió el año pasado"/>
    <n v="270107"/>
    <s v="Atenciones médicas"/>
    <x v="0"/>
    <x v="0"/>
    <n v="0"/>
    <n v="49516.38218311379"/>
    <n v="32205.778880311223"/>
  </r>
  <r>
    <n v="14"/>
    <n v="14202"/>
    <s v="Los Ríos"/>
    <s v="Futrono"/>
    <x v="0"/>
    <x v="0"/>
    <n v="1"/>
    <s v="Año"/>
    <x v="0"/>
    <x v="0"/>
    <s v="Si sufrió el año pasado"/>
    <n v="270107"/>
    <s v="Atenciones médicas"/>
    <x v="0"/>
    <x v="0"/>
    <n v="0"/>
    <n v="1982.3844134867779"/>
    <n v="0"/>
  </r>
  <r>
    <n v="14"/>
    <n v="14202"/>
    <s v="Los Ríos"/>
    <s v="Futrono"/>
    <x v="0"/>
    <x v="0"/>
    <n v="2"/>
    <s v="Vida"/>
    <x v="0"/>
    <x v="0"/>
    <s v="No sufrió antes ni durante el año pasado"/>
    <n v="270107"/>
    <s v="Atenciones médicas"/>
    <x v="0"/>
    <x v="0"/>
    <n v="0"/>
    <n v="49516.38218311379"/>
    <n v="24173.527325384784"/>
  </r>
  <r>
    <n v="14"/>
    <n v="14202"/>
    <s v="Los Ríos"/>
    <s v="Futrono"/>
    <x v="0"/>
    <x v="0"/>
    <n v="2"/>
    <s v="Vida"/>
    <x v="0"/>
    <x v="0"/>
    <s v="Si sufrió antes o durante el año pasado"/>
    <n v="270107"/>
    <s v="Atenciones médicas"/>
    <x v="0"/>
    <x v="0"/>
    <n v="0"/>
    <n v="1982.3844134867779"/>
    <n v="8032.2515549264417"/>
  </r>
  <r>
    <n v="14"/>
    <n v="14202"/>
    <s v="Los Ríos"/>
    <s v="Futrono"/>
    <x v="1"/>
    <x v="1"/>
    <n v="2"/>
    <s v="Vida"/>
    <x v="1"/>
    <x v="1"/>
    <s v="No sufrió antes ni durante el año pasado"/>
    <n v="270107"/>
    <s v="Atenciones médicas"/>
    <x v="1"/>
    <x v="1"/>
    <n v="0"/>
    <n v="35596.823723571317"/>
    <n v="28763.989731755646"/>
  </r>
  <r>
    <n v="14"/>
    <n v="14202"/>
    <s v="Los Ríos"/>
    <s v="Futrono"/>
    <x v="1"/>
    <x v="1"/>
    <n v="2"/>
    <s v="Vida"/>
    <x v="1"/>
    <x v="1"/>
    <s v="Si sufrió antes o durante el año pasado"/>
    <n v="270107"/>
    <s v="Atenciones médicas"/>
    <x v="1"/>
    <x v="1"/>
    <n v="0"/>
    <n v="0"/>
    <n v="3441.7891485555797"/>
  </r>
  <r>
    <n v="14"/>
    <n v="14203"/>
    <s v="Los Ríos"/>
    <s v="Lago Ranco"/>
    <x v="0"/>
    <x v="0"/>
    <n v="1"/>
    <s v="Año"/>
    <x v="0"/>
    <x v="0"/>
    <s v="No sufrió el año pasado"/>
    <n v="270107"/>
    <s v="Atenciones médicas"/>
    <x v="0"/>
    <x v="0"/>
    <n v="0"/>
    <n v="6729.8562719029242"/>
    <n v="0"/>
  </r>
  <r>
    <n v="14"/>
    <n v="14203"/>
    <s v="Los Ríos"/>
    <s v="Lago Ranco"/>
    <x v="0"/>
    <x v="0"/>
    <n v="1"/>
    <s v="Año"/>
    <x v="0"/>
    <x v="0"/>
    <s v="Si sufrió el año pasado"/>
    <n v="270107"/>
    <s v="Atenciones médicas"/>
    <x v="0"/>
    <x v="0"/>
    <n v="0"/>
    <n v="2184.2240516087827"/>
    <n v="0"/>
  </r>
  <r>
    <n v="14"/>
    <n v="14203"/>
    <s v="Los Ríos"/>
    <s v="Lago Ranco"/>
    <x v="0"/>
    <x v="0"/>
    <n v="2"/>
    <s v="Vida"/>
    <x v="0"/>
    <x v="0"/>
    <s v="No sufrió antes ni durante el año pasado"/>
    <n v="270107"/>
    <s v="Atenciones médicas"/>
    <x v="0"/>
    <x v="0"/>
    <n v="0"/>
    <n v="6729.8562719029242"/>
    <n v="0"/>
  </r>
  <r>
    <n v="14"/>
    <n v="14203"/>
    <s v="Los Ríos"/>
    <s v="Lago Ranco"/>
    <x v="0"/>
    <x v="0"/>
    <n v="2"/>
    <s v="Vida"/>
    <x v="0"/>
    <x v="0"/>
    <s v="Si sufrió antes o durante el año pasado"/>
    <n v="270107"/>
    <s v="Atenciones médicas"/>
    <x v="0"/>
    <x v="0"/>
    <n v="0"/>
    <n v="2184.2240516087827"/>
    <n v="0"/>
  </r>
  <r>
    <n v="14"/>
    <n v="14203"/>
    <s v="Los Ríos"/>
    <s v="Lago Ranco"/>
    <x v="1"/>
    <x v="1"/>
    <n v="2"/>
    <s v="Vida"/>
    <x v="1"/>
    <x v="1"/>
    <s v="No sufrió antes ni durante el año pasado"/>
    <n v="270107"/>
    <s v="Atenciones médicas"/>
    <x v="1"/>
    <x v="1"/>
    <n v="0"/>
    <n v="6293.7382285474023"/>
    <n v="0"/>
  </r>
  <r>
    <n v="14"/>
    <n v="14204"/>
    <s v="Los Ríos"/>
    <s v="Río Bueno"/>
    <x v="0"/>
    <x v="0"/>
    <n v="1"/>
    <s v="Año"/>
    <x v="0"/>
    <x v="0"/>
    <s v="No sufrió el año pasado"/>
    <n v="270107"/>
    <s v="Atenciones médicas"/>
    <x v="0"/>
    <x v="0"/>
    <n v="15405.982905982906"/>
    <n v="18697.56346199867"/>
    <n v="27478.188257974656"/>
  </r>
  <r>
    <n v="14"/>
    <n v="14204"/>
    <s v="Los Ríos"/>
    <s v="Río Bueno"/>
    <x v="0"/>
    <x v="0"/>
    <n v="1"/>
    <s v="Año"/>
    <x v="0"/>
    <x v="0"/>
    <s v="Si sufrió el año pasado"/>
    <n v="270107"/>
    <s v="Atenciones médicas"/>
    <x v="0"/>
    <x v="0"/>
    <n v="488.40048840048843"/>
    <n v="2386.0126379719713"/>
    <n v="2195.9769736347885"/>
  </r>
  <r>
    <n v="14"/>
    <n v="14204"/>
    <s v="Los Ríos"/>
    <s v="Río Bueno"/>
    <x v="0"/>
    <x v="0"/>
    <n v="2"/>
    <s v="Vida"/>
    <x v="0"/>
    <x v="0"/>
    <s v="No sufrió antes ni durante el año pasado"/>
    <n v="270107"/>
    <s v="Atenciones médicas"/>
    <x v="0"/>
    <x v="0"/>
    <n v="15051.892551892552"/>
    <n v="16828.041302577221"/>
    <n v="23431.919363561468"/>
  </r>
  <r>
    <n v="14"/>
    <n v="14204"/>
    <s v="Los Ríos"/>
    <s v="Río Bueno"/>
    <x v="0"/>
    <x v="0"/>
    <n v="2"/>
    <s v="Vida"/>
    <x v="0"/>
    <x v="0"/>
    <s v="Si sufrió antes o durante el año pasado"/>
    <n v="270107"/>
    <s v="Atenciones médicas"/>
    <x v="0"/>
    <x v="0"/>
    <n v="842.49084249084251"/>
    <n v="4255.5347973934286"/>
    <n v="6242.2458680479704"/>
  </r>
  <r>
    <n v="14"/>
    <n v="14204"/>
    <s v="Los Ríos"/>
    <s v="Río Bueno"/>
    <x v="1"/>
    <x v="1"/>
    <n v="2"/>
    <s v="Vida"/>
    <x v="1"/>
    <x v="1"/>
    <s v="No sufrió antes ni durante el año pasado"/>
    <n v="270107"/>
    <s v="Atenciones médicas"/>
    <x v="1"/>
    <x v="1"/>
    <n v="11449.938949938951"/>
    <n v="12988.997296961237"/>
    <n v="24008.777393291319"/>
  </r>
  <r>
    <n v="14"/>
    <n v="14204"/>
    <s v="Los Ríos"/>
    <s v="Río Bueno"/>
    <x v="1"/>
    <x v="1"/>
    <n v="2"/>
    <s v="Vida"/>
    <x v="1"/>
    <x v="1"/>
    <s v="Si sufrió antes o durante el año pasado"/>
    <n v="270107"/>
    <s v="Atenciones médicas"/>
    <x v="1"/>
    <x v="1"/>
    <n v="119.04761904761905"/>
    <n v="0"/>
    <n v="5665.3878383181236"/>
  </r>
  <r>
    <n v="15"/>
    <n v="15101"/>
    <s v="Arica y Parinacota"/>
    <s v="Arica"/>
    <x v="0"/>
    <x v="0"/>
    <n v="1"/>
    <s v="Año"/>
    <x v="0"/>
    <x v="0"/>
    <s v="No sufrió el año pasado"/>
    <n v="270107"/>
    <s v="Atenciones médicas"/>
    <x v="0"/>
    <x v="0"/>
    <n v="25138.149440058747"/>
    <n v="32151.01461280584"/>
    <n v="27465.760819609277"/>
  </r>
  <r>
    <n v="15"/>
    <n v="15101"/>
    <s v="Arica y Parinacota"/>
    <s v="Arica"/>
    <x v="0"/>
    <x v="0"/>
    <n v="1"/>
    <s v="Año"/>
    <x v="0"/>
    <x v="0"/>
    <s v="Si sufrió el año pasado"/>
    <n v="270107"/>
    <s v="Atenciones médicas"/>
    <x v="0"/>
    <x v="0"/>
    <n v="2727.6482467413257"/>
    <n v="983.72971017133875"/>
    <n v="1404.5371379914518"/>
  </r>
  <r>
    <n v="15"/>
    <n v="15101"/>
    <s v="Arica y Parinacota"/>
    <s v="Arica"/>
    <x v="0"/>
    <x v="0"/>
    <n v="2"/>
    <s v="Vida"/>
    <x v="0"/>
    <x v="0"/>
    <s v="No sufrió antes ni durante el año pasado"/>
    <n v="270107"/>
    <s v="Atenciones médicas"/>
    <x v="0"/>
    <x v="0"/>
    <n v="21028.088856251146"/>
    <n v="30779.053081255424"/>
    <n v="24428.115560143982"/>
  </r>
  <r>
    <n v="15"/>
    <n v="15101"/>
    <s v="Arica y Parinacota"/>
    <s v="Arica"/>
    <x v="0"/>
    <x v="0"/>
    <n v="2"/>
    <s v="Vida"/>
    <x v="0"/>
    <x v="0"/>
    <s v="Si sufrió antes o durante el año pasado"/>
    <n v="270107"/>
    <s v="Atenciones médicas"/>
    <x v="0"/>
    <x v="0"/>
    <n v="6837.708830548926"/>
    <n v="2101.3202259046184"/>
    <n v="4442.1823974567515"/>
  </r>
  <r>
    <n v="15"/>
    <n v="15101"/>
    <s v="Arica y Parinacota"/>
    <s v="Arica"/>
    <x v="1"/>
    <x v="1"/>
    <n v="2"/>
    <s v="Vida"/>
    <x v="1"/>
    <x v="1"/>
    <s v="No sufrió antes ni durante el año pasado"/>
    <n v="270107"/>
    <s v="Atenciones médicas"/>
    <x v="1"/>
    <x v="1"/>
    <n v="17180.558105379107"/>
    <n v="19896.240193143451"/>
    <n v="25218.30086779215"/>
  </r>
  <r>
    <n v="15"/>
    <n v="15101"/>
    <s v="Arica y Parinacota"/>
    <s v="Arica"/>
    <x v="1"/>
    <x v="1"/>
    <n v="2"/>
    <s v="Vida"/>
    <x v="1"/>
    <x v="1"/>
    <s v="Si sufrió antes o durante el año pasado"/>
    <n v="270107"/>
    <s v="Atenciones médicas"/>
    <x v="1"/>
    <x v="1"/>
    <n v="2033.2293005324032"/>
    <n v="573.61847285539534"/>
    <n v="3429.0188439565463"/>
  </r>
  <r>
    <n v="15"/>
    <n v="15201"/>
    <s v="Arica y Parinacota"/>
    <s v="Putre"/>
    <x v="0"/>
    <x v="0"/>
    <n v="1"/>
    <s v="Año"/>
    <x v="0"/>
    <x v="0"/>
    <s v="No sufrió el año pasado"/>
    <n v="270107"/>
    <s v="Atenciones médicas"/>
    <x v="0"/>
    <x v="0"/>
    <n v="0"/>
    <n v="31188.323488102335"/>
    <n v="0"/>
  </r>
  <r>
    <n v="15"/>
    <n v="15201"/>
    <s v="Arica y Parinacota"/>
    <s v="Putre"/>
    <x v="0"/>
    <x v="0"/>
    <n v="2"/>
    <s v="Vida"/>
    <x v="0"/>
    <x v="0"/>
    <s v="No sufrió antes ni durante el año pasado"/>
    <n v="270107"/>
    <s v="Atenciones médicas"/>
    <x v="0"/>
    <x v="0"/>
    <n v="0"/>
    <n v="31188.323488102335"/>
    <n v="0"/>
  </r>
  <r>
    <n v="15"/>
    <n v="15201"/>
    <s v="Arica y Parinacota"/>
    <s v="Putre"/>
    <x v="1"/>
    <x v="1"/>
    <n v="2"/>
    <s v="Vida"/>
    <x v="1"/>
    <x v="1"/>
    <s v="No sufrió antes ni durante el año pasado"/>
    <n v="270107"/>
    <s v="Atenciones médicas"/>
    <x v="1"/>
    <x v="1"/>
    <n v="0"/>
    <n v="26784.792309141623"/>
    <n v="0"/>
  </r>
  <r>
    <n v="16"/>
    <n v="16101"/>
    <s v="Ñuble"/>
    <s v="Chillán"/>
    <x v="0"/>
    <x v="0"/>
    <n v="1"/>
    <s v="Año"/>
    <x v="0"/>
    <x v="0"/>
    <s v="No sufrió el año pasado"/>
    <n v="270107"/>
    <s v="Atenciones médicas"/>
    <x v="0"/>
    <x v="0"/>
    <n v="0"/>
    <n v="0"/>
    <n v="31709.802783242038"/>
  </r>
  <r>
    <n v="16"/>
    <n v="16101"/>
    <s v="Ñuble"/>
    <s v="Chillán"/>
    <x v="0"/>
    <x v="0"/>
    <n v="1"/>
    <s v="Año"/>
    <x v="0"/>
    <x v="0"/>
    <s v="Si sufrió el año pasado"/>
    <n v="270107"/>
    <s v="Atenciones médicas"/>
    <x v="0"/>
    <x v="0"/>
    <n v="0"/>
    <n v="0"/>
    <n v="1886.5189866656003"/>
  </r>
  <r>
    <n v="16"/>
    <n v="16101"/>
    <s v="Ñuble"/>
    <s v="Chillán"/>
    <x v="0"/>
    <x v="0"/>
    <n v="2"/>
    <s v="Vida"/>
    <x v="0"/>
    <x v="0"/>
    <s v="No sufrió antes ni durante el año pasado"/>
    <n v="270107"/>
    <s v="Atenciones médicas"/>
    <x v="0"/>
    <x v="0"/>
    <n v="0"/>
    <n v="0"/>
    <n v="29451.904587223358"/>
  </r>
  <r>
    <n v="16"/>
    <n v="16101"/>
    <s v="Ñuble"/>
    <s v="Chillán"/>
    <x v="0"/>
    <x v="0"/>
    <n v="2"/>
    <s v="Vida"/>
    <x v="0"/>
    <x v="0"/>
    <s v="Si sufrió antes o durante el año pasado"/>
    <n v="270107"/>
    <s v="Atenciones médicas"/>
    <x v="0"/>
    <x v="0"/>
    <n v="0"/>
    <n v="0"/>
    <n v="4144.417182684273"/>
  </r>
  <r>
    <n v="16"/>
    <n v="16101"/>
    <s v="Ñuble"/>
    <s v="Chillán"/>
    <x v="1"/>
    <x v="1"/>
    <n v="2"/>
    <s v="Vida"/>
    <x v="1"/>
    <x v="1"/>
    <s v="No sufrió antes ni durante el año pasado"/>
    <n v="270107"/>
    <s v="Atenciones médicas"/>
    <x v="1"/>
    <x v="1"/>
    <n v="0"/>
    <n v="0"/>
    <n v="30832.159778834121"/>
  </r>
  <r>
    <n v="16"/>
    <n v="16101"/>
    <s v="Ñuble"/>
    <s v="Chillán"/>
    <x v="1"/>
    <x v="1"/>
    <n v="2"/>
    <s v="Vida"/>
    <x v="1"/>
    <x v="1"/>
    <s v="Si sufrió antes o durante el año pasado"/>
    <n v="270107"/>
    <s v="Atenciones médicas"/>
    <x v="1"/>
    <x v="1"/>
    <n v="0"/>
    <n v="0"/>
    <n v="2764.1619910735089"/>
  </r>
  <r>
    <n v="16"/>
    <n v="16102"/>
    <s v="Ñuble"/>
    <s v="Bulnes"/>
    <x v="0"/>
    <x v="0"/>
    <n v="1"/>
    <s v="Año"/>
    <x v="0"/>
    <x v="0"/>
    <s v="No sufrió el año pasado"/>
    <n v="270107"/>
    <s v="Atenciones médicas"/>
    <x v="0"/>
    <x v="0"/>
    <n v="0"/>
    <n v="0"/>
    <n v="41255.36178823212"/>
  </r>
  <r>
    <n v="16"/>
    <n v="16102"/>
    <s v="Ñuble"/>
    <s v="Bulnes"/>
    <x v="0"/>
    <x v="0"/>
    <n v="2"/>
    <s v="Vida"/>
    <x v="0"/>
    <x v="0"/>
    <s v="No sufrió antes ni durante el año pasado"/>
    <n v="270107"/>
    <s v="Atenciones médicas"/>
    <x v="0"/>
    <x v="0"/>
    <n v="0"/>
    <n v="0"/>
    <n v="39474.692246485087"/>
  </r>
  <r>
    <n v="16"/>
    <n v="16102"/>
    <s v="Ñuble"/>
    <s v="Bulnes"/>
    <x v="0"/>
    <x v="0"/>
    <n v="2"/>
    <s v="Vida"/>
    <x v="0"/>
    <x v="0"/>
    <s v="Si sufrió antes o durante el año pasado"/>
    <n v="270107"/>
    <s v="Atenciones médicas"/>
    <x v="0"/>
    <x v="0"/>
    <n v="0"/>
    <n v="0"/>
    <n v="1780.6695417470355"/>
  </r>
  <r>
    <n v="16"/>
    <n v="16102"/>
    <s v="Ñuble"/>
    <s v="Bulnes"/>
    <x v="1"/>
    <x v="1"/>
    <n v="2"/>
    <s v="Vida"/>
    <x v="1"/>
    <x v="1"/>
    <s v="No sufrió antes ni durante el año pasado"/>
    <n v="270107"/>
    <s v="Atenciones médicas"/>
    <x v="1"/>
    <x v="1"/>
    <n v="0"/>
    <n v="0"/>
    <n v="40241.711311376494"/>
  </r>
  <r>
    <n v="16"/>
    <n v="16102"/>
    <s v="Ñuble"/>
    <s v="Bulnes"/>
    <x v="1"/>
    <x v="1"/>
    <n v="2"/>
    <s v="Vida"/>
    <x v="1"/>
    <x v="1"/>
    <s v="Si sufrió antes o durante el año pasado"/>
    <n v="270107"/>
    <s v="Atenciones médicas"/>
    <x v="1"/>
    <x v="1"/>
    <n v="0"/>
    <n v="0"/>
    <n v="1013.6504768556301"/>
  </r>
  <r>
    <n v="16"/>
    <n v="16103"/>
    <s v="Ñuble"/>
    <s v="Chillán Viejo"/>
    <x v="0"/>
    <x v="0"/>
    <n v="1"/>
    <s v="Año"/>
    <x v="0"/>
    <x v="0"/>
    <s v="No sufrió el año pasado"/>
    <n v="270107"/>
    <s v="Atenciones médicas"/>
    <x v="0"/>
    <x v="0"/>
    <n v="0"/>
    <n v="0"/>
    <n v="26862.968847115408"/>
  </r>
  <r>
    <n v="16"/>
    <n v="16103"/>
    <s v="Ñuble"/>
    <s v="Chillán Viejo"/>
    <x v="0"/>
    <x v="0"/>
    <n v="2"/>
    <s v="Vida"/>
    <x v="0"/>
    <x v="0"/>
    <s v="No sufrió antes ni durante el año pasado"/>
    <n v="270107"/>
    <s v="Atenciones médicas"/>
    <x v="0"/>
    <x v="0"/>
    <n v="0"/>
    <n v="0"/>
    <n v="24061.547372833724"/>
  </r>
  <r>
    <n v="16"/>
    <n v="16103"/>
    <s v="Ñuble"/>
    <s v="Chillán Viejo"/>
    <x v="0"/>
    <x v="0"/>
    <n v="2"/>
    <s v="Vida"/>
    <x v="0"/>
    <x v="0"/>
    <s v="Si sufrió antes o durante el año pasado"/>
    <n v="270107"/>
    <s v="Atenciones médicas"/>
    <x v="0"/>
    <x v="0"/>
    <n v="0"/>
    <n v="0"/>
    <n v="2801.421474281678"/>
  </r>
  <r>
    <n v="16"/>
    <n v="16103"/>
    <s v="Ñuble"/>
    <s v="Chillán Viejo"/>
    <x v="1"/>
    <x v="1"/>
    <n v="2"/>
    <s v="Vida"/>
    <x v="1"/>
    <x v="1"/>
    <s v="No sufrió antes ni durante el año pasado"/>
    <n v="270107"/>
    <s v="Atenciones médicas"/>
    <x v="1"/>
    <x v="1"/>
    <n v="0"/>
    <n v="0"/>
    <n v="25040.548368093925"/>
  </r>
  <r>
    <n v="16"/>
    <n v="16103"/>
    <s v="Ñuble"/>
    <s v="Chillán Viejo"/>
    <x v="1"/>
    <x v="1"/>
    <n v="2"/>
    <s v="Vida"/>
    <x v="1"/>
    <x v="1"/>
    <s v="Si sufrió antes o durante el año pasado"/>
    <n v="270107"/>
    <s v="Atenciones médicas"/>
    <x v="1"/>
    <x v="1"/>
    <n v="0"/>
    <n v="0"/>
    <n v="1822.4204790214812"/>
  </r>
  <r>
    <n v="16"/>
    <n v="16104"/>
    <s v="Ñuble"/>
    <s v="El Carmen"/>
    <x v="0"/>
    <x v="0"/>
    <n v="1"/>
    <s v="Año"/>
    <x v="0"/>
    <x v="0"/>
    <s v="No sufrió el año pasado"/>
    <n v="270107"/>
    <s v="Atenciones médicas"/>
    <x v="0"/>
    <x v="0"/>
    <n v="0"/>
    <n v="0"/>
    <n v="24493.821062982464"/>
  </r>
  <r>
    <n v="16"/>
    <n v="16104"/>
    <s v="Ñuble"/>
    <s v="El Carmen"/>
    <x v="0"/>
    <x v="0"/>
    <n v="1"/>
    <s v="Año"/>
    <x v="0"/>
    <x v="0"/>
    <s v="Si sufrió el año pasado"/>
    <n v="270107"/>
    <s v="Atenciones médicas"/>
    <x v="0"/>
    <x v="0"/>
    <n v="0"/>
    <n v="0"/>
    <n v="5752.8782227987676"/>
  </r>
  <r>
    <n v="16"/>
    <n v="16104"/>
    <s v="Ñuble"/>
    <s v="El Carmen"/>
    <x v="0"/>
    <x v="0"/>
    <n v="2"/>
    <s v="Vida"/>
    <x v="0"/>
    <x v="0"/>
    <s v="No sufrió antes ni durante el año pasado"/>
    <n v="270107"/>
    <s v="Atenciones médicas"/>
    <x v="0"/>
    <x v="0"/>
    <n v="0"/>
    <n v="0"/>
    <n v="24493.821062982464"/>
  </r>
  <r>
    <n v="16"/>
    <n v="16104"/>
    <s v="Ñuble"/>
    <s v="El Carmen"/>
    <x v="0"/>
    <x v="0"/>
    <n v="2"/>
    <s v="Vida"/>
    <x v="0"/>
    <x v="0"/>
    <s v="Si sufrió antes o durante el año pasado"/>
    <n v="270107"/>
    <s v="Atenciones médicas"/>
    <x v="0"/>
    <x v="0"/>
    <n v="0"/>
    <n v="0"/>
    <n v="5752.8782227987676"/>
  </r>
  <r>
    <n v="16"/>
    <n v="16104"/>
    <s v="Ñuble"/>
    <s v="El Carmen"/>
    <x v="1"/>
    <x v="1"/>
    <n v="2"/>
    <s v="Vida"/>
    <x v="1"/>
    <x v="1"/>
    <s v="No sufrió antes ni durante el año pasado"/>
    <n v="270107"/>
    <s v="Atenciones médicas"/>
    <x v="1"/>
    <x v="1"/>
    <n v="0"/>
    <n v="0"/>
    <n v="26982.908436885882"/>
  </r>
  <r>
    <n v="16"/>
    <n v="16104"/>
    <s v="Ñuble"/>
    <s v="El Carmen"/>
    <x v="1"/>
    <x v="1"/>
    <n v="2"/>
    <s v="Vida"/>
    <x v="1"/>
    <x v="1"/>
    <s v="Si sufrió antes o durante el año pasado"/>
    <n v="270107"/>
    <s v="Atenciones médicas"/>
    <x v="1"/>
    <x v="1"/>
    <n v="0"/>
    <n v="0"/>
    <n v="3263.7908488953485"/>
  </r>
  <r>
    <n v="16"/>
    <n v="16105"/>
    <s v="Ñuble"/>
    <s v="Pemuco"/>
    <x v="0"/>
    <x v="0"/>
    <n v="1"/>
    <s v="Año"/>
    <x v="0"/>
    <x v="0"/>
    <s v="No sufrió el año pasado"/>
    <n v="270107"/>
    <s v="Atenciones médicas"/>
    <x v="0"/>
    <x v="0"/>
    <n v="0"/>
    <n v="0"/>
    <n v="16924.369882856179"/>
  </r>
  <r>
    <n v="16"/>
    <n v="16105"/>
    <s v="Ñuble"/>
    <s v="Pemuco"/>
    <x v="0"/>
    <x v="0"/>
    <n v="2"/>
    <s v="Vida"/>
    <x v="0"/>
    <x v="0"/>
    <s v="No sufrió antes ni durante el año pasado"/>
    <n v="270107"/>
    <s v="Atenciones médicas"/>
    <x v="0"/>
    <x v="0"/>
    <n v="0"/>
    <n v="0"/>
    <n v="16924.369882856179"/>
  </r>
  <r>
    <n v="16"/>
    <n v="16105"/>
    <s v="Ñuble"/>
    <s v="Pemuco"/>
    <x v="1"/>
    <x v="1"/>
    <n v="2"/>
    <s v="Vida"/>
    <x v="1"/>
    <x v="1"/>
    <s v="No sufrió antes ni durante el año pasado"/>
    <n v="270107"/>
    <s v="Atenciones médicas"/>
    <x v="1"/>
    <x v="1"/>
    <n v="0"/>
    <n v="0"/>
    <n v="16924.369882856179"/>
  </r>
  <r>
    <n v="16"/>
    <n v="16106"/>
    <s v="Ñuble"/>
    <s v="Pinto"/>
    <x v="0"/>
    <x v="0"/>
    <n v="1"/>
    <s v="Año"/>
    <x v="0"/>
    <x v="0"/>
    <s v="No sufrió el año pasado"/>
    <n v="270107"/>
    <s v="Atenciones médicas"/>
    <x v="0"/>
    <x v="0"/>
    <n v="0"/>
    <n v="0"/>
    <n v="25903.328580618134"/>
  </r>
  <r>
    <n v="16"/>
    <n v="16106"/>
    <s v="Ñuble"/>
    <s v="Pinto"/>
    <x v="0"/>
    <x v="0"/>
    <n v="2"/>
    <s v="Vida"/>
    <x v="0"/>
    <x v="0"/>
    <s v="No sufrió antes ni durante el año pasado"/>
    <n v="270107"/>
    <s v="Atenciones médicas"/>
    <x v="0"/>
    <x v="0"/>
    <n v="0"/>
    <n v="0"/>
    <n v="25903.328580618134"/>
  </r>
  <r>
    <n v="16"/>
    <n v="16106"/>
    <s v="Ñuble"/>
    <s v="Pinto"/>
    <x v="1"/>
    <x v="1"/>
    <n v="2"/>
    <s v="Vida"/>
    <x v="1"/>
    <x v="1"/>
    <s v="No sufrió antes ni durante el año pasado"/>
    <n v="270107"/>
    <s v="Atenciones médicas"/>
    <x v="1"/>
    <x v="1"/>
    <n v="0"/>
    <n v="0"/>
    <n v="25903.328580618134"/>
  </r>
  <r>
    <n v="16"/>
    <n v="16108"/>
    <s v="Ñuble"/>
    <s v="San Ignacio"/>
    <x v="0"/>
    <x v="0"/>
    <n v="1"/>
    <s v="Año"/>
    <x v="0"/>
    <x v="0"/>
    <s v="No sufrió el año pasado"/>
    <n v="270107"/>
    <s v="Atenciones médicas"/>
    <x v="0"/>
    <x v="0"/>
    <n v="0"/>
    <n v="0"/>
    <n v="38595.394707796237"/>
  </r>
  <r>
    <n v="16"/>
    <n v="16108"/>
    <s v="Ñuble"/>
    <s v="San Ignacio"/>
    <x v="0"/>
    <x v="0"/>
    <n v="2"/>
    <s v="Vida"/>
    <x v="0"/>
    <x v="0"/>
    <s v="No sufrió antes ni durante el año pasado"/>
    <n v="270107"/>
    <s v="Atenciones médicas"/>
    <x v="0"/>
    <x v="0"/>
    <n v="0"/>
    <n v="0"/>
    <n v="38595.394707796237"/>
  </r>
  <r>
    <n v="16"/>
    <n v="16108"/>
    <s v="Ñuble"/>
    <s v="San Ignacio"/>
    <x v="1"/>
    <x v="1"/>
    <n v="2"/>
    <s v="Vida"/>
    <x v="1"/>
    <x v="1"/>
    <s v="No sufrió antes ni durante el año pasado"/>
    <n v="270107"/>
    <s v="Atenciones médicas"/>
    <x v="1"/>
    <x v="1"/>
    <n v="0"/>
    <n v="0"/>
    <n v="37216.930058477468"/>
  </r>
  <r>
    <n v="16"/>
    <n v="16108"/>
    <s v="Ñuble"/>
    <s v="San Ignacio"/>
    <x v="1"/>
    <x v="1"/>
    <n v="2"/>
    <s v="Vida"/>
    <x v="1"/>
    <x v="1"/>
    <s v="Si sufrió antes o durante el año pasado"/>
    <n v="270107"/>
    <s v="Atenciones médicas"/>
    <x v="1"/>
    <x v="1"/>
    <n v="0"/>
    <n v="0"/>
    <n v="1378.4646493187699"/>
  </r>
  <r>
    <n v="16"/>
    <n v="16203"/>
    <s v="Ñuble"/>
    <s v="Coelemu"/>
    <x v="0"/>
    <x v="0"/>
    <n v="1"/>
    <s v="Año"/>
    <x v="0"/>
    <x v="0"/>
    <s v="No sufrió el año pasado"/>
    <n v="270107"/>
    <s v="Atenciones médicas"/>
    <x v="0"/>
    <x v="0"/>
    <n v="0"/>
    <n v="0"/>
    <n v="14284.127178638111"/>
  </r>
  <r>
    <n v="16"/>
    <n v="16203"/>
    <s v="Ñuble"/>
    <s v="Coelemu"/>
    <x v="0"/>
    <x v="0"/>
    <n v="1"/>
    <s v="Año"/>
    <x v="0"/>
    <x v="0"/>
    <s v="Si sufrió el año pasado"/>
    <n v="270107"/>
    <s v="Atenciones médicas"/>
    <x v="0"/>
    <x v="0"/>
    <n v="0"/>
    <n v="0"/>
    <n v="3326.3439000855983"/>
  </r>
  <r>
    <n v="16"/>
    <n v="16203"/>
    <s v="Ñuble"/>
    <s v="Coelemu"/>
    <x v="0"/>
    <x v="0"/>
    <n v="2"/>
    <s v="Vida"/>
    <x v="0"/>
    <x v="0"/>
    <s v="No sufrió antes ni durante el año pasado"/>
    <n v="270107"/>
    <s v="Atenciones médicas"/>
    <x v="0"/>
    <x v="0"/>
    <n v="0"/>
    <n v="0"/>
    <n v="11563.367744945597"/>
  </r>
  <r>
    <n v="16"/>
    <n v="16203"/>
    <s v="Ñuble"/>
    <s v="Coelemu"/>
    <x v="0"/>
    <x v="0"/>
    <n v="2"/>
    <s v="Vida"/>
    <x v="0"/>
    <x v="0"/>
    <s v="Si sufrió antes o durante el año pasado"/>
    <n v="270107"/>
    <s v="Atenciones médicas"/>
    <x v="0"/>
    <x v="0"/>
    <n v="0"/>
    <n v="0"/>
    <n v="6047.1033337781164"/>
  </r>
  <r>
    <n v="16"/>
    <n v="16203"/>
    <s v="Ñuble"/>
    <s v="Coelemu"/>
    <x v="1"/>
    <x v="1"/>
    <n v="2"/>
    <s v="Vida"/>
    <x v="1"/>
    <x v="1"/>
    <s v="No sufrió antes ni durante el año pasado"/>
    <n v="270107"/>
    <s v="Atenciones médicas"/>
    <x v="1"/>
    <x v="1"/>
    <n v="0"/>
    <n v="0"/>
    <n v="12318.162995398774"/>
  </r>
  <r>
    <n v="16"/>
    <n v="16203"/>
    <s v="Ñuble"/>
    <s v="Coelemu"/>
    <x v="1"/>
    <x v="1"/>
    <n v="2"/>
    <s v="Vida"/>
    <x v="1"/>
    <x v="1"/>
    <s v="Si sufrió antes o durante el año pasado"/>
    <n v="270107"/>
    <s v="Atenciones médicas"/>
    <x v="1"/>
    <x v="1"/>
    <n v="0"/>
    <n v="0"/>
    <n v="5292.3080833249378"/>
  </r>
  <r>
    <n v="16"/>
    <n v="16301"/>
    <s v="Ñuble"/>
    <s v="San Carlos"/>
    <x v="0"/>
    <x v="0"/>
    <n v="1"/>
    <s v="Año"/>
    <x v="0"/>
    <x v="0"/>
    <s v="No sufrió el año pasado"/>
    <n v="270107"/>
    <s v="Atenciones médicas"/>
    <x v="0"/>
    <x v="0"/>
    <n v="0"/>
    <n v="0"/>
    <n v="18409.491832979529"/>
  </r>
  <r>
    <n v="16"/>
    <n v="16301"/>
    <s v="Ñuble"/>
    <s v="San Carlos"/>
    <x v="0"/>
    <x v="0"/>
    <n v="1"/>
    <s v="Año"/>
    <x v="0"/>
    <x v="0"/>
    <s v="Si sufrió el año pasado"/>
    <n v="270107"/>
    <s v="Atenciones médicas"/>
    <x v="0"/>
    <x v="0"/>
    <n v="0"/>
    <n v="0"/>
    <n v="1195.0262012752414"/>
  </r>
  <r>
    <n v="16"/>
    <n v="16301"/>
    <s v="Ñuble"/>
    <s v="San Carlos"/>
    <x v="0"/>
    <x v="0"/>
    <n v="2"/>
    <s v="Vida"/>
    <x v="0"/>
    <x v="0"/>
    <s v="No sufrió antes ni durante el año pasado"/>
    <n v="270107"/>
    <s v="Atenciones médicas"/>
    <x v="0"/>
    <x v="0"/>
    <n v="0"/>
    <n v="0"/>
    <n v="15548.298287377302"/>
  </r>
  <r>
    <n v="16"/>
    <n v="16301"/>
    <s v="Ñuble"/>
    <s v="San Carlos"/>
    <x v="0"/>
    <x v="0"/>
    <n v="2"/>
    <s v="Vida"/>
    <x v="0"/>
    <x v="0"/>
    <s v="Si sufrió antes o durante el año pasado"/>
    <n v="270107"/>
    <s v="Atenciones médicas"/>
    <x v="0"/>
    <x v="0"/>
    <n v="0"/>
    <n v="0"/>
    <n v="4056.2197468774802"/>
  </r>
  <r>
    <n v="16"/>
    <n v="16301"/>
    <s v="Ñuble"/>
    <s v="San Carlos"/>
    <x v="1"/>
    <x v="1"/>
    <n v="2"/>
    <s v="Vida"/>
    <x v="1"/>
    <x v="1"/>
    <s v="No sufrió antes ni durante el año pasado"/>
    <n v="270107"/>
    <s v="Atenciones médicas"/>
    <x v="1"/>
    <x v="1"/>
    <n v="0"/>
    <n v="0"/>
    <n v="17050.884073793641"/>
  </r>
  <r>
    <n v="16"/>
    <n v="16301"/>
    <s v="Ñuble"/>
    <s v="San Carlos"/>
    <x v="1"/>
    <x v="1"/>
    <n v="2"/>
    <s v="Vida"/>
    <x v="1"/>
    <x v="1"/>
    <s v="Si sufrió antes o durante el año pasado"/>
    <n v="270107"/>
    <s v="Atenciones médicas"/>
    <x v="1"/>
    <x v="1"/>
    <n v="0"/>
    <n v="0"/>
    <n v="2553.633960461133"/>
  </r>
  <r>
    <n v="16"/>
    <n v="16302"/>
    <s v="Ñuble"/>
    <s v="Coihueco"/>
    <x v="0"/>
    <x v="0"/>
    <n v="1"/>
    <s v="Año"/>
    <x v="0"/>
    <x v="0"/>
    <s v="No sufrió el año pasado"/>
    <n v="270107"/>
    <s v="Atenciones médicas"/>
    <x v="0"/>
    <x v="0"/>
    <n v="0"/>
    <n v="0"/>
    <n v="18824.469868848249"/>
  </r>
  <r>
    <n v="16"/>
    <n v="16302"/>
    <s v="Ñuble"/>
    <s v="Coihueco"/>
    <x v="0"/>
    <x v="0"/>
    <n v="2"/>
    <s v="Vida"/>
    <x v="0"/>
    <x v="0"/>
    <s v="No sufrió antes ni durante el año pasado"/>
    <n v="270107"/>
    <s v="Atenciones médicas"/>
    <x v="0"/>
    <x v="0"/>
    <n v="0"/>
    <n v="0"/>
    <n v="18824.469868848249"/>
  </r>
  <r>
    <n v="16"/>
    <n v="16302"/>
    <s v="Ñuble"/>
    <s v="Coihueco"/>
    <x v="1"/>
    <x v="1"/>
    <n v="2"/>
    <s v="Vida"/>
    <x v="1"/>
    <x v="1"/>
    <s v="No sufrió antes ni durante el año pasado"/>
    <n v="270107"/>
    <s v="Atenciones médicas"/>
    <x v="1"/>
    <x v="1"/>
    <n v="0"/>
    <n v="0"/>
    <n v="17657.362673547224"/>
  </r>
  <r>
    <n v="16"/>
    <n v="16305"/>
    <s v="Ñuble"/>
    <s v="San Nicolás"/>
    <x v="0"/>
    <x v="0"/>
    <n v="1"/>
    <s v="Año"/>
    <x v="0"/>
    <x v="0"/>
    <s v="No sufrió el año pasado"/>
    <n v="270107"/>
    <s v="Atenciones médicas"/>
    <x v="0"/>
    <x v="0"/>
    <n v="0"/>
    <n v="0"/>
    <n v="12850.041222016591"/>
  </r>
  <r>
    <n v="16"/>
    <n v="16305"/>
    <s v="Ñuble"/>
    <s v="San Nicolás"/>
    <x v="0"/>
    <x v="0"/>
    <n v="2"/>
    <s v="Vida"/>
    <x v="0"/>
    <x v="0"/>
    <s v="No sufrió antes ni durante el año pasado"/>
    <n v="270107"/>
    <s v="Atenciones médicas"/>
    <x v="0"/>
    <x v="0"/>
    <n v="0"/>
    <n v="0"/>
    <n v="12850.041222016591"/>
  </r>
  <r>
    <n v="16"/>
    <n v="16305"/>
    <s v="Ñuble"/>
    <s v="San Nicolás"/>
    <x v="1"/>
    <x v="1"/>
    <n v="2"/>
    <s v="Vida"/>
    <x v="1"/>
    <x v="1"/>
    <s v="No sufrió antes ni durante el año pasado"/>
    <n v="270107"/>
    <s v="Atenciones médicas"/>
    <x v="1"/>
    <x v="1"/>
    <n v="0"/>
    <n v="0"/>
    <n v="11425.46021643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22BA26-5866-422C-8F50-A5FCD4B78B09}" name="TablaDinámica1" cacheId="25"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items count="2">
        <item x="0"/>
        <item x="1"/>
      </items>
    </pivotField>
    <pivotField compact="0" outline="0" subtotalTop="0" showAll="0" defaultSubtotal="0">
      <items count="2">
        <item x="0"/>
        <item x="1"/>
      </items>
    </pivotField>
    <pivotField compact="0" outline="0" showAll="0" defaultSubtotal="0"/>
    <pivotField compact="0" outline="0" showAll="0" defaultSubtotal="0"/>
    <pivotField compact="0" outline="0" showAll="0" defaultSubtotal="0">
      <items count="2">
        <item x="0"/>
        <item x="1"/>
      </items>
    </pivotField>
    <pivotField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 axis="axisRow" compact="0" outline="0" showAll="0" defaultSubtotal="0">
      <items count="2">
        <item x="1"/>
        <item x="0"/>
      </items>
    </pivotField>
    <pivotField compact="0" outline="0" showAll="0" defaultSubtotal="0"/>
    <pivotField compact="0" outline="0" showAll="0" defaultSubtotal="0"/>
    <pivotField compact="0" outline="0" showAll="0" defaultSubtotal="0"/>
  </pivotFields>
  <rowFields count="2">
    <field x="13"/>
    <field x="14"/>
  </rowFields>
  <rowItems count="2">
    <i>
      <x/>
      <x/>
    </i>
    <i>
      <x v="1"/>
      <x v="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24"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3" totalsRowShown="0" headerRowDxfId="62">
  <autoFilter ref="A1:B3" xr:uid="{B4F9E1CB-2894-4A2C-B1BC-D7F42681B1D8}"/>
  <sortState xmlns:xlrd2="http://schemas.microsoft.com/office/spreadsheetml/2017/richdata2" ref="A2:B27">
    <sortCondition ref="A4:A30"/>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4" totalsRowShown="0" headerRowDxfId="55">
  <autoFilter ref="O2:P4"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4" totalsRowShown="0" headerRowDxfId="51">
  <autoFilter ref="S2:T4" xr:uid="{791A527A-19A5-4FA7-9161-B54E15224EDD}"/>
  <sortState xmlns:xlrd2="http://schemas.microsoft.com/office/spreadsheetml/2017/richdata2" ref="S3:T33">
    <sortCondition ref="S5:S35"/>
  </sortState>
  <tableColumns count="2">
    <tableColumn id="1" xr3:uid="{F8E15E5B-6D89-4F36-B6E9-E07D59A3D16F}" name="Id Subtipo de Violencia" dataDxfId="50"/>
    <tableColumn id="2" xr3:uid="{DB9A0F73-A215-40D4-849F-54C74A0ED8DF}" name="Subtipo de Vio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4" totalsRowShown="0" headerRowDxfId="49">
  <autoFilter ref="AA2:AC4"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7.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8.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9.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1.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0"/>
  <sheetViews>
    <sheetView showGridLines="0" tabSelected="1" zoomScale="80" zoomScaleNormal="80" workbookViewId="0">
      <pane xSplit="6" ySplit="3" topLeftCell="G16" activePane="bottomRight" state="frozen"/>
      <selection pane="topRight" activeCell="G1" sqref="G1"/>
      <selection pane="bottomLeft" activeCell="A4" sqref="A4"/>
      <selection pane="bottomRight" activeCell="B22" sqref="B22"/>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569</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6" t="s">
        <v>10684</v>
      </c>
      <c r="B3" s="44" t="s">
        <v>10685</v>
      </c>
      <c r="C3" s="46" t="s">
        <v>13388</v>
      </c>
      <c r="D3" s="64" t="s">
        <v>28</v>
      </c>
      <c r="E3" s="46" t="s">
        <v>13755</v>
      </c>
      <c r="F3" s="45" t="s">
        <v>10660</v>
      </c>
      <c r="G3" s="45" t="s">
        <v>10661</v>
      </c>
      <c r="H3" s="46" t="s">
        <v>10679</v>
      </c>
      <c r="I3" s="45" t="s">
        <v>10680</v>
      </c>
      <c r="J3" s="65" t="s">
        <v>13389</v>
      </c>
      <c r="K3" s="29" t="s">
        <v>10703</v>
      </c>
      <c r="L3" s="29" t="s">
        <v>10704</v>
      </c>
      <c r="M3" s="26" t="s">
        <v>10426</v>
      </c>
      <c r="N3" s="27" t="s">
        <v>10421</v>
      </c>
      <c r="O3" s="27" t="s">
        <v>10422</v>
      </c>
      <c r="P3" s="27" t="s">
        <v>10420</v>
      </c>
      <c r="Q3" s="27" t="s">
        <v>10433</v>
      </c>
      <c r="R3" s="51" t="s">
        <v>10450</v>
      </c>
      <c r="S3" s="26" t="s">
        <v>10424</v>
      </c>
      <c r="T3" s="55" t="s">
        <v>10425</v>
      </c>
      <c r="U3" s="55" t="s">
        <v>10427</v>
      </c>
      <c r="V3" s="55" t="s">
        <v>10428</v>
      </c>
      <c r="W3" s="55" t="s">
        <v>10429</v>
      </c>
      <c r="X3" s="52" t="s">
        <v>13395</v>
      </c>
      <c r="Y3" s="52" t="s">
        <v>10430</v>
      </c>
      <c r="Z3" s="57" t="s">
        <v>10431</v>
      </c>
      <c r="AA3" s="51" t="s">
        <v>10432</v>
      </c>
      <c r="AB3" s="51" t="s">
        <v>13391</v>
      </c>
      <c r="AC3" s="51" t="s">
        <v>13390</v>
      </c>
      <c r="AD3" s="51" t="s">
        <v>13392</v>
      </c>
      <c r="AE3" s="51" t="s">
        <v>13393</v>
      </c>
      <c r="AF3" s="51" t="s">
        <v>13394</v>
      </c>
      <c r="AG3" s="53" t="s">
        <v>10434</v>
      </c>
      <c r="AH3" s="53" t="s">
        <v>10435</v>
      </c>
      <c r="AI3" s="53" t="s">
        <v>10436</v>
      </c>
      <c r="AJ3" s="53" t="s">
        <v>10437</v>
      </c>
      <c r="AK3" s="53" t="s">
        <v>10438</v>
      </c>
      <c r="AL3" s="52" t="s">
        <v>10439</v>
      </c>
      <c r="AM3" s="52" t="s">
        <v>10440</v>
      </c>
      <c r="AN3" s="52" t="s">
        <v>10441</v>
      </c>
      <c r="AO3" s="26" t="s">
        <v>10442</v>
      </c>
      <c r="AP3" s="54" t="s">
        <v>10443</v>
      </c>
      <c r="AQ3" s="54" t="s">
        <v>10444</v>
      </c>
    </row>
    <row r="4" spans="1:43" ht="45" x14ac:dyDescent="0.25">
      <c r="A4" s="49" t="str">
        <f>+D4&amp;"|FILT:"&amp;E4&amp;"|MUES:"&amp;G4&amp;"|"&amp;F4&amp;"|"&amp;O4&amp;"|"&amp;H4</f>
        <v>GR 01|FILT:Región|MUES:Comuna|Tasa de violencia|periodo 2012-2020|</v>
      </c>
      <c r="B4" s="66" t="s">
        <v>13806</v>
      </c>
      <c r="C4" s="41">
        <v>16</v>
      </c>
      <c r="D4" s="42" t="s">
        <v>13378</v>
      </c>
      <c r="E4" s="47" t="s">
        <v>754</v>
      </c>
      <c r="F4" s="43" t="s">
        <v>13800</v>
      </c>
      <c r="G4" s="43" t="s">
        <v>1061</v>
      </c>
      <c r="H4" s="43"/>
      <c r="I4" s="37"/>
      <c r="J4" s="40" t="s">
        <v>795</v>
      </c>
      <c r="K4" s="68"/>
      <c r="L4" s="50"/>
      <c r="M4" s="36" t="str">
        <f>"Tasa de mujeres que sufren violencia por comuna en la región de "&amp;J4&amp;", para el "&amp;O4</f>
        <v>Tasa de mujeres que sufren violencia por comuna en la región de Tarapacá, para el periodo 2012-2020</v>
      </c>
      <c r="N4" s="20" t="str">
        <f t="shared" ref="N4:N10" si="0">IF(E4="Región",J4,IF(E4="Comuna",J4,"Chile"))</f>
        <v>Tarapacá</v>
      </c>
      <c r="O4" s="78" t="s">
        <v>13794</v>
      </c>
      <c r="P4" s="20" t="s">
        <v>9421</v>
      </c>
      <c r="Q4" s="28">
        <f>+IF($E4="PRODUCTO",VLOOKUP(#REF!,#REF!,9,0)&amp;"000",IF($E4="CATEGORÍA",VLOOKUP(#REF!,#REF!,7,0),$Q$1))</f>
        <v>270103001</v>
      </c>
      <c r="R4" s="20" t="s">
        <v>13797</v>
      </c>
      <c r="S4" s="35" t="str">
        <f t="shared" ref="S4:S20" si="1">+F4&amp;" por "&amp;G4&amp;" para el "&amp;O4&amp;"."</f>
        <v>Tasa de violencia por Comuna para el periodo 2012-2020.</v>
      </c>
      <c r="T4" s="62" t="str">
        <f t="shared" ref="T4:T11" si="2">+S4</f>
        <v>Tasa de violencia por Comuna para el periodo 2012-2020.</v>
      </c>
      <c r="U4" s="63" t="str">
        <f>+E4&amp;": "&amp;J4</f>
        <v>Región: Tarapacá</v>
      </c>
      <c r="V4" s="35" t="s">
        <v>13795</v>
      </c>
      <c r="W4" s="21" t="str">
        <f t="shared" ref="W4:W6" si="3">HYPERLINK(B4,B4)</f>
        <v>https://analytics.zoho.com/open-view/2395394000007622515?ZOHO_CRITERIA=%22Trasposicion_27.21%22.%22Cod%20regi%C3%B3n%22%20%3D%2013</v>
      </c>
      <c r="X4" s="58" t="s">
        <v>152</v>
      </c>
      <c r="Y4" s="20" t="s">
        <v>13374</v>
      </c>
      <c r="Z4" s="102" t="str">
        <f>"Gráfico que muestra la tasa de mujeres que sufren violencia por comuna en la región de "&amp;J4&amp;", de acuerdo a los datos publicados por el "&amp;AL4&amp;" para el "&amp;O4&amp;"."</f>
        <v>Gráfico que muestra la tasa de mujeres que sufren violencia por comuna en la región de Tarapacá, de acuerdo a los datos publicados por el Centro de Estudios y Análisis del Delito (CEAD) de la Subsecretaría de Prevención del Delito para el periodo 2012-2020.</v>
      </c>
      <c r="AA4" s="59">
        <v>44377</v>
      </c>
      <c r="AB4" s="58" t="s">
        <v>10445</v>
      </c>
      <c r="AC4" s="58" t="s">
        <v>10465</v>
      </c>
      <c r="AD4" s="58" t="s">
        <v>24</v>
      </c>
      <c r="AE4" s="58" t="s">
        <v>24</v>
      </c>
      <c r="AF4" s="58" t="s">
        <v>24</v>
      </c>
      <c r="AG4" s="60">
        <f>+VLOOKUP($P4,Parametros[[nombre]:[Columna1]],5,0)</f>
        <v>92</v>
      </c>
      <c r="AH4" s="60">
        <v>1</v>
      </c>
      <c r="AI4" s="60">
        <f>+VLOOKUP($N4,Territorio[[nombre]:[Columna1]],7,0)</f>
        <v>252</v>
      </c>
      <c r="AJ4" s="60">
        <f>+VLOOKUP(O4,Temporalidad[[nombre]:[Columna1]],7,0)</f>
        <v>1757</v>
      </c>
      <c r="AK4" s="60">
        <f>+VLOOKUP(LEFT($D4,2),Tipo_Gráfico[[id2]:[Tipo Gráfico]],3,0)</f>
        <v>1</v>
      </c>
      <c r="AL4" s="35" t="s">
        <v>13796</v>
      </c>
      <c r="AM4" s="58" t="s">
        <v>24</v>
      </c>
      <c r="AN4" s="58" t="s">
        <v>24</v>
      </c>
      <c r="AO4" s="58" t="s">
        <v>24</v>
      </c>
      <c r="AP4" s="61">
        <f>VLOOKUP($AC4,Responsables[],3,0)</f>
        <v>7</v>
      </c>
      <c r="AQ4" s="61">
        <f>VLOOKUP($R4,unidad_medida[[#All],[nombre]:[Columna1]],5,0)</f>
        <v>77</v>
      </c>
    </row>
    <row r="5" spans="1:43" ht="45" x14ac:dyDescent="0.25">
      <c r="A5" s="49" t="str">
        <f t="shared" ref="A5:A20" si="4">+D5&amp;"|FILT:"&amp;E5&amp;"|MUES:"&amp;G5&amp;"|"&amp;F5&amp;"|"&amp;O5&amp;"|"&amp;H5</f>
        <v>GR 02|FILT:Región|MUES:Subtipo de Violencia|Tasa de violencia|periodo 2012-2020|</v>
      </c>
      <c r="B5" s="66" t="s">
        <v>13805</v>
      </c>
      <c r="C5" s="41">
        <v>16</v>
      </c>
      <c r="D5" s="42" t="s">
        <v>13379</v>
      </c>
      <c r="E5" s="48" t="s">
        <v>754</v>
      </c>
      <c r="F5" s="43" t="s">
        <v>13800</v>
      </c>
      <c r="G5" s="39" t="s">
        <v>13784</v>
      </c>
      <c r="H5" s="39"/>
      <c r="I5" s="37"/>
      <c r="J5" s="40" t="s">
        <v>795</v>
      </c>
      <c r="K5" s="68"/>
      <c r="L5" s="50"/>
      <c r="M5" s="36" t="str">
        <f>"Tasa de mujeres que sufren violencia por subtipo de violencia en la región de "&amp;J5&amp;", para el "&amp;O5</f>
        <v>Tasa de mujeres que sufren violencia por subtipo de violencia en la región de Tarapacá, para el periodo 2012-2020</v>
      </c>
      <c r="N5" s="20" t="str">
        <f t="shared" si="0"/>
        <v>Tarapacá</v>
      </c>
      <c r="O5" s="78" t="s">
        <v>13794</v>
      </c>
      <c r="P5" s="20" t="str">
        <f t="shared" ref="P5:P20" si="5">+P4</f>
        <v>Tasa</v>
      </c>
      <c r="Q5" s="28">
        <f>+IF($E5="PRODUCTO",VLOOKUP(J5,#REF!,9,0)&amp;"000",IF($E5="CATEGORÍA",VLOOKUP(J5,#REF!,7,0),$Q$1))</f>
        <v>270103001</v>
      </c>
      <c r="R5" s="20" t="s">
        <v>13797</v>
      </c>
      <c r="S5" s="35" t="str">
        <f t="shared" si="1"/>
        <v>Tasa de violencia por Subtipo de Violencia para el periodo 2012-2020.</v>
      </c>
      <c r="T5" s="62" t="str">
        <f t="shared" si="2"/>
        <v>Tasa de violencia por Subtipo de Violencia para el periodo 2012-2020.</v>
      </c>
      <c r="U5" s="63" t="str">
        <f t="shared" ref="U5" si="6">+E5&amp;": "&amp;J5</f>
        <v>Región: Tarapacá</v>
      </c>
      <c r="V5" s="35" t="s">
        <v>13795</v>
      </c>
      <c r="W5" s="21" t="str">
        <f t="shared" si="3"/>
        <v>https://analytics.zoho.com/open-view/2395394000007622617?ZOHO_CRITERIA=%22Trasposicion_27.21%22.%22Cod%20regi%C3%B3n%22%20%3D%2013</v>
      </c>
      <c r="X5" s="58" t="str">
        <f t="shared" ref="X5:X20" si="7">+X4</f>
        <v>CHL</v>
      </c>
      <c r="Y5" s="20" t="s">
        <v>13374</v>
      </c>
      <c r="Z5" s="102" t="str">
        <f>"Gráfico que muestra la tasa de mujeres que sufren violencia por subtipo de violencia en la región de "&amp;J5&amp;", de acuerdo a los datos publicados por el "&amp;AL5&amp;" para el "&amp;O5&amp;"."</f>
        <v>Gráfico que muestra la tasa de mujeres que sufren violencia por subtipo de violencia en la región de Tarapacá, de acuerdo a los datos publicados por el Centro de Estudios y Análisis del Delito (CEAD) de la Subsecretaría de Prevención del Delito para el periodo 2012-2020.</v>
      </c>
      <c r="AA5" s="59">
        <f t="shared" ref="AA5:AE5" si="8">+AA4</f>
        <v>44377</v>
      </c>
      <c r="AB5" s="58" t="str">
        <f t="shared" si="8"/>
        <v>Español</v>
      </c>
      <c r="AC5" s="58" t="str">
        <f t="shared" si="8"/>
        <v>Paula</v>
      </c>
      <c r="AD5" s="58" t="str">
        <f t="shared" si="8"/>
        <v>No Aplica</v>
      </c>
      <c r="AE5" s="58" t="str">
        <f t="shared" si="8"/>
        <v>No Aplica</v>
      </c>
      <c r="AF5" s="58" t="str">
        <f t="shared" ref="AF5" si="9">+AF4</f>
        <v>No Aplica</v>
      </c>
      <c r="AG5" s="60">
        <f>+VLOOKUP($P5,Parametros[[nombre]:[Columna1]],5,0)</f>
        <v>92</v>
      </c>
      <c r="AH5" s="60">
        <f t="shared" ref="AH5:AH20" si="10">AH4</f>
        <v>1</v>
      </c>
      <c r="AI5" s="60">
        <f>+VLOOKUP($N5,Territorio[[nombre]:[Columna1]],7,0)</f>
        <v>252</v>
      </c>
      <c r="AJ5" s="60">
        <f>+VLOOKUP(O5,Temporalidad[[nombre]:[Columna1]],7,0)</f>
        <v>1757</v>
      </c>
      <c r="AK5" s="60">
        <f>+VLOOKUP(LEFT($D5,2),Tipo_Gráfico[[id2]:[Tipo Gráfico]],3,0)</f>
        <v>1</v>
      </c>
      <c r="AL5" s="35" t="str">
        <f t="shared" ref="AL5:AL20" si="11">AL4</f>
        <v>Centro de Estudios y Análisis del Delito (CEAD) de la Subsecretaría de Prevención del Delito</v>
      </c>
      <c r="AM5" s="58" t="str">
        <f t="shared" ref="AM5:AM20" si="12">+AM4</f>
        <v>No Aplica</v>
      </c>
      <c r="AN5" s="58" t="str">
        <f t="shared" ref="AN5:AN20" si="13">+AN4</f>
        <v>No Aplica</v>
      </c>
      <c r="AO5" s="58" t="str">
        <f t="shared" ref="AO5:AO20" si="14">+AO4</f>
        <v>No Aplica</v>
      </c>
      <c r="AP5" s="61">
        <f>VLOOKUP($AC5,Responsables[],3,0)</f>
        <v>7</v>
      </c>
      <c r="AQ5" s="61">
        <f>VLOOKUP($R5,unidad_medida[[#All],[nombre]:[Columna1]],5,0)</f>
        <v>77</v>
      </c>
    </row>
    <row r="6" spans="1:43" ht="45" x14ac:dyDescent="0.25">
      <c r="A6" s="49" t="str">
        <f t="shared" si="4"/>
        <v>GR 03|FILT:Región|MUES:Periodo|Tasa de violencia|periodo 2012-2020|</v>
      </c>
      <c r="B6" s="66" t="s">
        <v>13804</v>
      </c>
      <c r="C6" s="41">
        <v>16</v>
      </c>
      <c r="D6" s="42" t="s">
        <v>13380</v>
      </c>
      <c r="E6" s="47" t="s">
        <v>754</v>
      </c>
      <c r="F6" s="43" t="s">
        <v>13800</v>
      </c>
      <c r="G6" s="39" t="s">
        <v>10449</v>
      </c>
      <c r="H6" s="39"/>
      <c r="I6" s="76"/>
      <c r="J6" s="40" t="s">
        <v>795</v>
      </c>
      <c r="K6" s="68"/>
      <c r="L6" s="50"/>
      <c r="M6" s="36" t="str">
        <f>"Tasa de mujeres que sufren violencia por periodo en la región de "&amp;J6&amp;", para el "&amp;O6</f>
        <v>Tasa de mujeres que sufren violencia por periodo en la región de Tarapacá, para el periodo 2012-2020</v>
      </c>
      <c r="N6" s="20" t="str">
        <f t="shared" si="0"/>
        <v>Tarapacá</v>
      </c>
      <c r="O6" s="78" t="s">
        <v>13794</v>
      </c>
      <c r="P6" s="20" t="str">
        <f t="shared" si="5"/>
        <v>Tasa</v>
      </c>
      <c r="Q6" s="28">
        <f>+IF($E6="PRODUCTO",VLOOKUP(J4,#REF!,9,0)&amp;"000",IF($E6="CATEGORÍA",VLOOKUP(J4,#REF!,7,0),$Q$1))</f>
        <v>270103001</v>
      </c>
      <c r="R6" s="20" t="s">
        <v>13797</v>
      </c>
      <c r="S6" s="35" t="str">
        <f t="shared" si="1"/>
        <v>Tasa de violencia por Periodo para el periodo 2012-2020.</v>
      </c>
      <c r="T6" s="62" t="str">
        <f t="shared" si="2"/>
        <v>Tasa de violencia por Periodo para el periodo 2012-2020.</v>
      </c>
      <c r="U6" s="63" t="str">
        <f>+E6&amp;": "&amp;J4</f>
        <v>Región: Tarapacá</v>
      </c>
      <c r="V6" s="35" t="s">
        <v>13795</v>
      </c>
      <c r="W6" s="21" t="str">
        <f t="shared" si="3"/>
        <v>https://analytics.zoho.com/open-view/2395394000007622753?ZOHO_CRITERIA=%22Trasposicion_27.21%22.%22Cod%20regi%C3%B3n%22%20%3D%2013</v>
      </c>
      <c r="X6" s="58" t="str">
        <f t="shared" si="7"/>
        <v>CHL</v>
      </c>
      <c r="Y6" s="20" t="s">
        <v>13374</v>
      </c>
      <c r="Z6" s="102" t="str">
        <f>"Gráfico que muestra la tasa de mujeres que sufren violencia por periodo en la región de "&amp;J6&amp;", de acuerdo a los datos publicados por el "&amp;AL6&amp;" para el "&amp;O6&amp;"."</f>
        <v>Gráfico que muestra la tasa de mujeres que sufren violencia por periodo en la región de Tarapacá, de acuerdo a los datos publicados por el Centro de Estudios y Análisis del Delito (CEAD) de la Subsecretaría de Prevención del Delito para el periodo 2012-2020.</v>
      </c>
      <c r="AA6" s="59">
        <f t="shared" ref="AA6:AE6" si="15">+AA5</f>
        <v>44377</v>
      </c>
      <c r="AB6" s="58" t="str">
        <f t="shared" si="15"/>
        <v>Español</v>
      </c>
      <c r="AC6" s="58" t="str">
        <f t="shared" si="15"/>
        <v>Paula</v>
      </c>
      <c r="AD6" s="58" t="str">
        <f t="shared" si="15"/>
        <v>No Aplica</v>
      </c>
      <c r="AE6" s="58" t="str">
        <f t="shared" si="15"/>
        <v>No Aplica</v>
      </c>
      <c r="AF6" s="58" t="str">
        <f t="shared" ref="AF6:AF20" si="16">+AF5</f>
        <v>No Aplica</v>
      </c>
      <c r="AG6" s="60">
        <f>+VLOOKUP($P6,Parametros[[nombre]:[Columna1]],5,0)</f>
        <v>92</v>
      </c>
      <c r="AH6" s="60">
        <f t="shared" si="10"/>
        <v>1</v>
      </c>
      <c r="AI6" s="60">
        <f>+VLOOKUP($N6,Territorio[[nombre]:[Columna1]],7,0)</f>
        <v>252</v>
      </c>
      <c r="AJ6" s="60">
        <f>+VLOOKUP(O6,Temporalidad[[nombre]:[Columna1]],7,0)</f>
        <v>1757</v>
      </c>
      <c r="AK6" s="60">
        <f>+VLOOKUP(LEFT($D6,2),Tipo_Gráfico[[id2]:[Tipo Gráfico]],3,0)</f>
        <v>1</v>
      </c>
      <c r="AL6" s="35" t="str">
        <f t="shared" si="11"/>
        <v>Centro de Estudios y Análisis del Delito (CEAD) de la Subsecretaría de Prevención del Delito</v>
      </c>
      <c r="AM6" s="58" t="str">
        <f t="shared" si="12"/>
        <v>No Aplica</v>
      </c>
      <c r="AN6" s="58" t="str">
        <f t="shared" si="13"/>
        <v>No Aplica</v>
      </c>
      <c r="AO6" s="58" t="str">
        <f t="shared" si="14"/>
        <v>No Aplica</v>
      </c>
      <c r="AP6" s="61">
        <f>VLOOKUP($AC6,Responsables[],3,0)</f>
        <v>7</v>
      </c>
      <c r="AQ6" s="61">
        <f>VLOOKUP($R6,unidad_medida[[#All],[nombre]:[Columna1]],5,0)</f>
        <v>77</v>
      </c>
    </row>
    <row r="7" spans="1:43" ht="45" x14ac:dyDescent="0.25">
      <c r="A7" s="49" t="str">
        <f t="shared" si="4"/>
        <v>GR 04|FILT:Comuna|MUES:Subtipo de Violencia|Tasa de violencia|periodo 2012-2020|</v>
      </c>
      <c r="B7" s="66" t="s">
        <v>13803</v>
      </c>
      <c r="C7" s="38">
        <v>244</v>
      </c>
      <c r="D7" s="42" t="s">
        <v>13381</v>
      </c>
      <c r="E7" s="47" t="s">
        <v>1061</v>
      </c>
      <c r="F7" s="43" t="s">
        <v>13800</v>
      </c>
      <c r="G7" s="39" t="s">
        <v>13784</v>
      </c>
      <c r="H7" s="39"/>
      <c r="I7" s="76"/>
      <c r="J7" s="40" t="s">
        <v>1059</v>
      </c>
      <c r="K7" s="68"/>
      <c r="L7" s="50"/>
      <c r="M7" s="36" t="str">
        <f>"Tasa de mujeres que sufren violencia por subtipo de violencia en la comuna de "&amp;J7&amp;", para el "&amp;O7</f>
        <v>Tasa de mujeres que sufren violencia por subtipo de violencia en la comuna de Iquique, para el periodo 2012-2020</v>
      </c>
      <c r="N7" s="20" t="str">
        <f t="shared" si="0"/>
        <v>Iquique</v>
      </c>
      <c r="O7" s="78" t="s">
        <v>13794</v>
      </c>
      <c r="P7" s="20" t="str">
        <f t="shared" si="5"/>
        <v>Tasa</v>
      </c>
      <c r="Q7" s="28">
        <f>+IF($E7="PRODUCTO",VLOOKUP(J6,#REF!,9,0)&amp;"000",IF($E7="CATEGORÍA",VLOOKUP(J6,#REF!,7,0),$Q$1))</f>
        <v>270103001</v>
      </c>
      <c r="R7" s="20" t="s">
        <v>13797</v>
      </c>
      <c r="S7" s="35" t="str">
        <f t="shared" si="1"/>
        <v>Tasa de violencia por Subtipo de Violencia para el periodo 2012-2020.</v>
      </c>
      <c r="T7" s="62" t="str">
        <f t="shared" si="2"/>
        <v>Tasa de violencia por Subtipo de Violencia para el periodo 2012-2020.</v>
      </c>
      <c r="U7" s="63" t="str">
        <f>+E7&amp;": "&amp;J6</f>
        <v>Comuna: Tarapacá</v>
      </c>
      <c r="V7" s="35" t="s">
        <v>13795</v>
      </c>
      <c r="W7" s="21" t="str">
        <f t="shared" ref="W7:W8" si="17">HYPERLINK(B7,B7)</f>
        <v>https://analytics.zoho.com/open-view/2395394000007630133?ZOHO_CRITERIA=%22Trasposicion_27.21%22.%22Cod%20comuna%22%20%3D%201101</v>
      </c>
      <c r="X7" s="58" t="str">
        <f t="shared" si="7"/>
        <v>CHL</v>
      </c>
      <c r="Y7" s="20" t="s">
        <v>13780</v>
      </c>
      <c r="Z7" s="102" t="str">
        <f>"Gráfico que muestra la tasa de mujeres que sufren violencia por subtipo de violencia en la comuna de "&amp;J7&amp;", de acuerdo a los datos publicados por el "&amp;AL7&amp;" para el "&amp;O7&amp;"."</f>
        <v>Gráfico que muestra la tasa de mujeres que sufren violencia por subtipo de violencia en la comuna de Iquique, de acuerdo a los datos publicados por el Centro de Estudios y Análisis del Delito (CEAD) de la Subsecretaría de Prevención del Delito para el periodo 2012-2020.</v>
      </c>
      <c r="AA7" s="59">
        <f t="shared" ref="AA7:AE7" si="18">+AA6</f>
        <v>44377</v>
      </c>
      <c r="AB7" s="58" t="str">
        <f t="shared" si="18"/>
        <v>Español</v>
      </c>
      <c r="AC7" s="58" t="str">
        <f t="shared" si="18"/>
        <v>Paula</v>
      </c>
      <c r="AD7" s="58" t="str">
        <f t="shared" si="18"/>
        <v>No Aplica</v>
      </c>
      <c r="AE7" s="58" t="str">
        <f t="shared" si="18"/>
        <v>No Aplica</v>
      </c>
      <c r="AF7" s="58" t="str">
        <f t="shared" si="16"/>
        <v>No Aplica</v>
      </c>
      <c r="AG7" s="60">
        <f>+VLOOKUP($P7,Parametros[[nombre]:[Columna1]],5,0)</f>
        <v>92</v>
      </c>
      <c r="AH7" s="60">
        <f t="shared" si="10"/>
        <v>1</v>
      </c>
      <c r="AI7" s="60">
        <f>+VLOOKUP($N7,Territorio[[nombre]:[Columna1]],7,0)</f>
        <v>343</v>
      </c>
      <c r="AJ7" s="60">
        <f>+VLOOKUP(O7,Temporalidad[[nombre]:[Columna1]],7,0)</f>
        <v>1757</v>
      </c>
      <c r="AK7" s="60">
        <f>+VLOOKUP(LEFT($D7,2),Tipo_Gráfico[[id2]:[Tipo Gráfico]],3,0)</f>
        <v>1</v>
      </c>
      <c r="AL7" s="35" t="str">
        <f t="shared" si="11"/>
        <v>Centro de Estudios y Análisis del Delito (CEAD) de la Subsecretaría de Prevención del Delito</v>
      </c>
      <c r="AM7" s="58" t="str">
        <f t="shared" si="12"/>
        <v>No Aplica</v>
      </c>
      <c r="AN7" s="58" t="str">
        <f t="shared" si="13"/>
        <v>No Aplica</v>
      </c>
      <c r="AO7" s="58" t="str">
        <f t="shared" si="14"/>
        <v>No Aplica</v>
      </c>
      <c r="AP7" s="61">
        <f>VLOOKUP($AC7,Responsables[],3,0)</f>
        <v>7</v>
      </c>
      <c r="AQ7" s="61">
        <f>VLOOKUP($R7,unidad_medida[[#All],[nombre]:[Columna1]],5,0)</f>
        <v>77</v>
      </c>
    </row>
    <row r="8" spans="1:43" ht="45" x14ac:dyDescent="0.25">
      <c r="A8" s="49" t="str">
        <f t="shared" si="4"/>
        <v>GR 05|FILT:Comuna|MUES:Periodo|Tasa de violencia|periodo 2012-2020|</v>
      </c>
      <c r="B8" s="66" t="s">
        <v>13802</v>
      </c>
      <c r="C8" s="38">
        <v>244</v>
      </c>
      <c r="D8" s="42" t="s">
        <v>13382</v>
      </c>
      <c r="E8" s="47" t="s">
        <v>1061</v>
      </c>
      <c r="F8" s="43" t="s">
        <v>13800</v>
      </c>
      <c r="G8" s="39" t="s">
        <v>10449</v>
      </c>
      <c r="H8" s="39"/>
      <c r="I8" s="76"/>
      <c r="J8" s="40" t="s">
        <v>1059</v>
      </c>
      <c r="K8" s="68"/>
      <c r="L8" s="50"/>
      <c r="M8" s="36" t="str">
        <f>"Tasa de mujeres que sufren violencia por periodo en la comuna de "&amp;J8&amp;", para el "&amp;O8</f>
        <v>Tasa de mujeres que sufren violencia por periodo en la comuna de Iquique, para el periodo 2012-2020</v>
      </c>
      <c r="N8" s="20" t="str">
        <f t="shared" si="0"/>
        <v>Iquique</v>
      </c>
      <c r="O8" s="78" t="s">
        <v>13794</v>
      </c>
      <c r="P8" s="20" t="str">
        <f t="shared" si="5"/>
        <v>Tasa</v>
      </c>
      <c r="Q8" s="28">
        <f>+IF($E8="PRODUCTO",VLOOKUP(#REF!,#REF!,9,0)&amp;"000",IF($E8="CATEGORÍA",VLOOKUP(#REF!,#REF!,7,0),$Q$1))</f>
        <v>270103001</v>
      </c>
      <c r="R8" s="20" t="s">
        <v>13797</v>
      </c>
      <c r="S8" s="35" t="str">
        <f t="shared" si="1"/>
        <v>Tasa de violencia por Periodo para el periodo 2012-2020.</v>
      </c>
      <c r="T8" s="62" t="str">
        <f t="shared" si="2"/>
        <v>Tasa de violencia por Periodo para el periodo 2012-2020.</v>
      </c>
      <c r="U8" s="63" t="str">
        <f t="shared" ref="U8:U20" si="19">+E8&amp;": "&amp;J7</f>
        <v>Comuna: Iquique</v>
      </c>
      <c r="V8" s="35" t="s">
        <v>13795</v>
      </c>
      <c r="W8" s="21" t="str">
        <f t="shared" si="17"/>
        <v>https://analytics.zoho.com/open-view/2395394000007630242?ZOHO_CRITERIA=%22Trasposicion_27.21%22.%22Cod%20comuna%22%20%3D%201101</v>
      </c>
      <c r="X8" s="58" t="str">
        <f t="shared" si="7"/>
        <v>CHL</v>
      </c>
      <c r="Y8" s="20" t="s">
        <v>13780</v>
      </c>
      <c r="Z8" s="102" t="str">
        <f>"Gráfico que muestra la tasa de mujeres que sufren violencia por periodo en la comuna de "&amp;J8&amp;", de acuerdo a los datos publicados por el "&amp;AL8&amp;" para el "&amp;O8&amp;"."</f>
        <v>Gráfico que muestra la tasa de mujeres que sufren violencia por periodo en la comuna de Iquique, de acuerdo a los datos publicados por el Centro de Estudios y Análisis del Delito (CEAD) de la Subsecretaría de Prevención del Delito para el periodo 2012-2020.</v>
      </c>
      <c r="AA8" s="59">
        <f t="shared" ref="AA8:AE8" si="20">+AA7</f>
        <v>44377</v>
      </c>
      <c r="AB8" s="58" t="str">
        <f t="shared" si="20"/>
        <v>Español</v>
      </c>
      <c r="AC8" s="58" t="str">
        <f t="shared" si="20"/>
        <v>Paula</v>
      </c>
      <c r="AD8" s="58" t="str">
        <f t="shared" si="20"/>
        <v>No Aplica</v>
      </c>
      <c r="AE8" s="58" t="str">
        <f t="shared" si="20"/>
        <v>No Aplica</v>
      </c>
      <c r="AF8" s="58" t="str">
        <f t="shared" si="16"/>
        <v>No Aplica</v>
      </c>
      <c r="AG8" s="60">
        <f>+VLOOKUP($P8,Parametros[[nombre]:[Columna1]],5,0)</f>
        <v>92</v>
      </c>
      <c r="AH8" s="60">
        <f t="shared" si="10"/>
        <v>1</v>
      </c>
      <c r="AI8" s="60">
        <f>+VLOOKUP($N8,Territorio[[nombre]:[Columna1]],7,0)</f>
        <v>343</v>
      </c>
      <c r="AJ8" s="60">
        <f>+VLOOKUP(O8,Temporalidad[[nombre]:[Columna1]],7,0)</f>
        <v>1757</v>
      </c>
      <c r="AK8" s="60">
        <f>+VLOOKUP(LEFT($D8,2),Tipo_Gráfico[[id2]:[Tipo Gráfico]],3,0)</f>
        <v>1</v>
      </c>
      <c r="AL8" s="35" t="str">
        <f t="shared" si="11"/>
        <v>Centro de Estudios y Análisis del Delito (CEAD) de la Subsecretaría de Prevención del Delito</v>
      </c>
      <c r="AM8" s="58" t="str">
        <f t="shared" si="12"/>
        <v>No Aplica</v>
      </c>
      <c r="AN8" s="58" t="str">
        <f t="shared" si="13"/>
        <v>No Aplica</v>
      </c>
      <c r="AO8" s="58" t="str">
        <f t="shared" si="14"/>
        <v>No Aplica</v>
      </c>
      <c r="AP8" s="61">
        <f>VLOOKUP($AC8,Responsables[],3,0)</f>
        <v>7</v>
      </c>
      <c r="AQ8" s="61">
        <f>VLOOKUP($R8,unidad_medida[[#All],[nombre]:[Columna1]],5,0)</f>
        <v>77</v>
      </c>
    </row>
    <row r="9" spans="1:43" ht="45" x14ac:dyDescent="0.25">
      <c r="A9" s="49" t="str">
        <f t="shared" si="4"/>
        <v>GR 06|FILT:Subtipo de Violencia|MUES:Región|Tasa de violencia|periodo 2012-2020|</v>
      </c>
      <c r="B9" s="66" t="s">
        <v>13801</v>
      </c>
      <c r="C9" s="38">
        <v>2</v>
      </c>
      <c r="D9" s="42" t="s">
        <v>13383</v>
      </c>
      <c r="E9" s="47" t="s">
        <v>13784</v>
      </c>
      <c r="F9" s="43" t="s">
        <v>13800</v>
      </c>
      <c r="G9" s="39" t="s">
        <v>754</v>
      </c>
      <c r="H9" s="39"/>
      <c r="I9" s="76"/>
      <c r="J9" s="40" t="s">
        <v>13787</v>
      </c>
      <c r="K9" s="68"/>
      <c r="L9" s="50"/>
      <c r="M9" s="36" t="str">
        <f>"Tasa de mujeres que sufren violencia por región según el subtipo de violencia: "&amp;J9&amp;", para el "&amp;O9</f>
        <v>Tasa de mujeres que sufren violencia por región según el subtipo de violencia: Violencia Física General, para el periodo 2012-2020</v>
      </c>
      <c r="N9" s="20" t="str">
        <f t="shared" si="0"/>
        <v>Chile</v>
      </c>
      <c r="O9" s="78" t="s">
        <v>13794</v>
      </c>
      <c r="P9" s="20" t="str">
        <f t="shared" si="5"/>
        <v>Tasa</v>
      </c>
      <c r="Q9" s="28">
        <f>+IF($E9="PRODUCTO",VLOOKUP(J8,#REF!,9,0)&amp;"000",IF($E9="CATEGORÍA",VLOOKUP(J8,#REF!,7,0),$Q$1))</f>
        <v>270103001</v>
      </c>
      <c r="R9" s="20" t="s">
        <v>13797</v>
      </c>
      <c r="S9" s="35" t="str">
        <f t="shared" si="1"/>
        <v>Tasa de violencia por Región para el periodo 2012-2020.</v>
      </c>
      <c r="T9" s="62" t="str">
        <f t="shared" si="2"/>
        <v>Tasa de violencia por Región para el periodo 2012-2020.</v>
      </c>
      <c r="U9" s="63" t="str">
        <f t="shared" si="19"/>
        <v>Subtipo de Violencia: Iquique</v>
      </c>
      <c r="V9" s="35" t="s">
        <v>13795</v>
      </c>
      <c r="W9" s="21" t="str">
        <f t="shared" ref="W9:W10" si="21">HYPERLINK(B9,B9)</f>
        <v>https://analytics.zoho.com/open-view/2395394000007630356?ZOHO_CRITERIA=%22Trasposicion_27.21%22.%22Id%20Subtipo%20de%20Violencia%22%20%3D%201</v>
      </c>
      <c r="X9" s="58" t="str">
        <f t="shared" si="7"/>
        <v>CHL</v>
      </c>
      <c r="Y9" s="20" t="s">
        <v>10689</v>
      </c>
      <c r="Z9" s="102" t="str">
        <f>"Gráfico que muestra la tasa de mujeres que sufren violencia por región según el subtipo de violencia: "&amp;J9&amp;", de acuerdo a los datos publicados por el "&amp;AL9&amp;" para el "&amp;O9&amp;"."</f>
        <v>Gráfico que muestra la tasa de mujeres que sufren violencia por región según el subtipo de violencia: Violencia Física General, de acuerdo a los datos publicados por el Centro de Estudios y Análisis del Delito (CEAD) de la Subsecretaría de Prevención del Delito para el periodo 2012-2020.</v>
      </c>
      <c r="AA9" s="59">
        <f t="shared" ref="AA9:AE9" si="22">+AA8</f>
        <v>44377</v>
      </c>
      <c r="AB9" s="58" t="str">
        <f t="shared" si="22"/>
        <v>Español</v>
      </c>
      <c r="AC9" s="58" t="str">
        <f t="shared" si="22"/>
        <v>Paula</v>
      </c>
      <c r="AD9" s="58" t="str">
        <f t="shared" si="22"/>
        <v>No Aplica</v>
      </c>
      <c r="AE9" s="58" t="str">
        <f t="shared" si="22"/>
        <v>No Aplica</v>
      </c>
      <c r="AF9" s="58" t="str">
        <f t="shared" si="16"/>
        <v>No Aplica</v>
      </c>
      <c r="AG9" s="60">
        <f>+VLOOKUP($P9,Parametros[[nombre]:[Columna1]],5,0)</f>
        <v>92</v>
      </c>
      <c r="AH9" s="60">
        <f t="shared" si="10"/>
        <v>1</v>
      </c>
      <c r="AI9" s="60">
        <f>+VLOOKUP($N9,Territorio[[nombre]:[Columna1]],7,0)</f>
        <v>38</v>
      </c>
      <c r="AJ9" s="60">
        <f>+VLOOKUP(O9,Temporalidad[[nombre]:[Columna1]],7,0)</f>
        <v>1757</v>
      </c>
      <c r="AK9" s="60">
        <f>+VLOOKUP(LEFT($D9,2),Tipo_Gráfico[[id2]:[Tipo Gráfico]],3,0)</f>
        <v>1</v>
      </c>
      <c r="AL9" s="35" t="str">
        <f t="shared" si="11"/>
        <v>Centro de Estudios y Análisis del Delito (CEAD) de la Subsecretaría de Prevención del Delito</v>
      </c>
      <c r="AM9" s="58" t="str">
        <f t="shared" si="12"/>
        <v>No Aplica</v>
      </c>
      <c r="AN9" s="58" t="str">
        <f t="shared" si="13"/>
        <v>No Aplica</v>
      </c>
      <c r="AO9" s="58" t="str">
        <f t="shared" si="14"/>
        <v>No Aplica</v>
      </c>
      <c r="AP9" s="61">
        <f>VLOOKUP($AC9,Responsables[],3,0)</f>
        <v>7</v>
      </c>
      <c r="AQ9" s="61">
        <f>VLOOKUP($R9,unidad_medida[[#All],[nombre]:[Columna1]],5,0)</f>
        <v>77</v>
      </c>
    </row>
    <row r="10" spans="1:43" ht="45" x14ac:dyDescent="0.25">
      <c r="A10" s="49" t="str">
        <f t="shared" si="4"/>
        <v>GR 07|FILT:Subtipo de Violencia|MUES:Comuna|Tasa de violencia|periodo 2012-2020|</v>
      </c>
      <c r="B10" s="66" t="s">
        <v>13807</v>
      </c>
      <c r="C10" s="38">
        <v>2</v>
      </c>
      <c r="D10" s="42" t="s">
        <v>13384</v>
      </c>
      <c r="E10" s="47" t="s">
        <v>13784</v>
      </c>
      <c r="F10" s="43" t="s">
        <v>13800</v>
      </c>
      <c r="G10" s="39" t="s">
        <v>1061</v>
      </c>
      <c r="H10" s="39"/>
      <c r="I10" s="76"/>
      <c r="J10" s="40" t="s">
        <v>13787</v>
      </c>
      <c r="K10" s="68"/>
      <c r="L10" s="50"/>
      <c r="M10" s="36" t="str">
        <f>"Tasa de mujeres que sufren violencia por comuna según el subtipo de violencia: "&amp;J10&amp;", para el "&amp;O10</f>
        <v>Tasa de mujeres que sufren violencia por comuna según el subtipo de violencia: Violencia Física General, para el periodo 2012-2020</v>
      </c>
      <c r="N10" s="20" t="str">
        <f t="shared" si="0"/>
        <v>Chile</v>
      </c>
      <c r="O10" s="78" t="s">
        <v>13794</v>
      </c>
      <c r="P10" s="20" t="str">
        <f t="shared" si="5"/>
        <v>Tasa</v>
      </c>
      <c r="Q10" s="28">
        <f>+IF($E10="PRODUCTO",VLOOKUP(#REF!,#REF!,9,0)&amp;"000",IF($E10="CATEGORÍA",VLOOKUP(#REF!,#REF!,7,0),$Q$1))</f>
        <v>270103001</v>
      </c>
      <c r="R10" s="20" t="s">
        <v>13797</v>
      </c>
      <c r="S10" s="35" t="str">
        <f t="shared" si="1"/>
        <v>Tasa de violencia por Comuna para el periodo 2012-2020.</v>
      </c>
      <c r="T10" s="62" t="str">
        <f t="shared" si="2"/>
        <v>Tasa de violencia por Comuna para el periodo 2012-2020.</v>
      </c>
      <c r="U10" s="63" t="str">
        <f t="shared" si="19"/>
        <v>Subtipo de Violencia: Violencia Física General</v>
      </c>
      <c r="V10" s="35" t="s">
        <v>13795</v>
      </c>
      <c r="W10" s="21" t="str">
        <f t="shared" si="21"/>
        <v>https://analytics.zoho.com/open-view/2395394000007646605?ZOHO_CRITERIA=%22Trasposicion_27.21%22.%22Id%20Subtipo%20de%20Violencia%22%20%3D%201</v>
      </c>
      <c r="X10" s="58" t="str">
        <f t="shared" si="7"/>
        <v>CHL</v>
      </c>
      <c r="Y10" s="20" t="s">
        <v>10689</v>
      </c>
      <c r="Z10" s="102" t="str">
        <f>"Gráfico que muestra la tasa de mujeres que sufren violencia por comuna según el subtipo de violencia: "&amp;J10&amp;", de acuerdo a los datos publicados por el "&amp;AL10&amp;" para el "&amp;O10&amp;"."</f>
        <v>Gráfico que muestra la tasa de mujeres que sufren violencia por comuna según el subtipo de violencia: Violencia Física General, de acuerdo a los datos publicados por el Centro de Estudios y Análisis del Delito (CEAD) de la Subsecretaría de Prevención del Delito para el periodo 2012-2020.</v>
      </c>
      <c r="AA10" s="59">
        <f t="shared" ref="AA10:AE10" si="23">+AA9</f>
        <v>44377</v>
      </c>
      <c r="AB10" s="58" t="str">
        <f t="shared" si="23"/>
        <v>Español</v>
      </c>
      <c r="AC10" s="58" t="str">
        <f t="shared" si="23"/>
        <v>Paula</v>
      </c>
      <c r="AD10" s="58" t="str">
        <f t="shared" si="23"/>
        <v>No Aplica</v>
      </c>
      <c r="AE10" s="58" t="str">
        <f t="shared" si="23"/>
        <v>No Aplica</v>
      </c>
      <c r="AF10" s="58" t="str">
        <f t="shared" si="16"/>
        <v>No Aplica</v>
      </c>
      <c r="AG10" s="60">
        <f>+VLOOKUP($P10,Parametros[[nombre]:[Columna1]],5,0)</f>
        <v>92</v>
      </c>
      <c r="AH10" s="60">
        <f t="shared" si="10"/>
        <v>1</v>
      </c>
      <c r="AI10" s="60">
        <f>+VLOOKUP($N10,Territorio[[nombre]:[Columna1]],7,0)</f>
        <v>38</v>
      </c>
      <c r="AJ10" s="60">
        <f>+VLOOKUP(O10,Temporalidad[[nombre]:[Columna1]],7,0)</f>
        <v>1757</v>
      </c>
      <c r="AK10" s="60">
        <f>+VLOOKUP(LEFT($D10,2),Tipo_Gráfico[[id2]:[Tipo Gráfico]],3,0)</f>
        <v>1</v>
      </c>
      <c r="AL10" s="35" t="str">
        <f t="shared" si="11"/>
        <v>Centro de Estudios y Análisis del Delito (CEAD) de la Subsecretaría de Prevención del Delito</v>
      </c>
      <c r="AM10" s="58" t="str">
        <f t="shared" si="12"/>
        <v>No Aplica</v>
      </c>
      <c r="AN10" s="58" t="str">
        <f t="shared" si="13"/>
        <v>No Aplica</v>
      </c>
      <c r="AO10" s="58" t="str">
        <f t="shared" si="14"/>
        <v>No Aplica</v>
      </c>
      <c r="AP10" s="61">
        <f>VLOOKUP($AC10,Responsables[],3,0)</f>
        <v>7</v>
      </c>
      <c r="AQ10" s="61">
        <f>VLOOKUP($R10,unidad_medida[[#All],[nombre]:[Columna1]],5,0)</f>
        <v>77</v>
      </c>
    </row>
    <row r="11" spans="1:43" ht="45" x14ac:dyDescent="0.25">
      <c r="A11" s="49" t="str">
        <f t="shared" si="4"/>
        <v>GR 08|FILT:Subtipo de Violencia|MUES:Periodo|Tasa de violencia|periodo 2012-2020|</v>
      </c>
      <c r="B11" s="66" t="s">
        <v>13808</v>
      </c>
      <c r="C11" s="38">
        <v>2</v>
      </c>
      <c r="D11" s="42" t="s">
        <v>13385</v>
      </c>
      <c r="E11" s="47" t="s">
        <v>13784</v>
      </c>
      <c r="F11" s="43" t="s">
        <v>13800</v>
      </c>
      <c r="G11" s="39" t="s">
        <v>10449</v>
      </c>
      <c r="H11" s="39"/>
      <c r="I11" s="76"/>
      <c r="J11" s="40" t="s">
        <v>13787</v>
      </c>
      <c r="K11" s="68"/>
      <c r="L11" s="50"/>
      <c r="M11" s="36" t="str">
        <f>"Tasa de mujeres que sufren violencia por periodo según el subtipo de violencia: "&amp;J11&amp;", para el "&amp;O11</f>
        <v>Tasa de mujeres que sufren violencia por periodo según el subtipo de violencia: Violencia Física General, para el periodo 2012-2020</v>
      </c>
      <c r="N11" s="20" t="str">
        <f t="shared" ref="N11" si="24">IF(E11="Región",J11,IF(E11="Comuna",J11,"Chile"))</f>
        <v>Chile</v>
      </c>
      <c r="O11" s="78" t="s">
        <v>13794</v>
      </c>
      <c r="P11" s="20" t="str">
        <f t="shared" si="5"/>
        <v>Tasa</v>
      </c>
      <c r="Q11" s="28">
        <f>+IF($E11="PRODUCTO",VLOOKUP(J9,#REF!,9,0)&amp;"000",IF($E11="CATEGORÍA",VLOOKUP(J9,#REF!,7,0),$Q$1))</f>
        <v>270103001</v>
      </c>
      <c r="R11" s="20" t="s">
        <v>13797</v>
      </c>
      <c r="S11" s="35" t="str">
        <f t="shared" si="1"/>
        <v>Tasa de violencia por Periodo para el periodo 2012-2020.</v>
      </c>
      <c r="T11" s="62" t="str">
        <f t="shared" si="2"/>
        <v>Tasa de violencia por Periodo para el periodo 2012-2020.</v>
      </c>
      <c r="U11" s="63" t="str">
        <f t="shared" si="19"/>
        <v>Subtipo de Violencia: Violencia Física General</v>
      </c>
      <c r="V11" s="35" t="s">
        <v>13795</v>
      </c>
      <c r="W11" s="21" t="str">
        <f t="shared" ref="W11" si="25">HYPERLINK(B11,B11)</f>
        <v>https://analytics.zoho.com/open-view/2395394000007646756?ZOHO_CRITERIA=%22Trasposicion_27.21%22.%22Id%20Subtipo%20de%20Violencia%22%20%3D%201</v>
      </c>
      <c r="X11" s="58" t="str">
        <f t="shared" si="7"/>
        <v>CHL</v>
      </c>
      <c r="Y11" s="20" t="s">
        <v>10689</v>
      </c>
      <c r="Z11" s="102" t="str">
        <f>"Gráfico que muestra la tasa de mujeres que sufren violencia por periodo según el subtipo de violencia: "&amp;J11&amp;", de acuerdo a los datos publicados por el "&amp;AL11&amp;" para el "&amp;O11&amp;"."</f>
        <v>Gráfico que muestra la tasa de mujeres que sufren violencia por periodo según el subtipo de violencia: Violencia Física General, de acuerdo a los datos publicados por el Centro de Estudios y Análisis del Delito (CEAD) de la Subsecretaría de Prevención del Delito para el periodo 2012-2020.</v>
      </c>
      <c r="AA11" s="59">
        <f t="shared" ref="AA11:AE11" si="26">+AA10</f>
        <v>44377</v>
      </c>
      <c r="AB11" s="58" t="str">
        <f t="shared" si="26"/>
        <v>Español</v>
      </c>
      <c r="AC11" s="58" t="str">
        <f t="shared" si="26"/>
        <v>Paula</v>
      </c>
      <c r="AD11" s="58" t="str">
        <f t="shared" si="26"/>
        <v>No Aplica</v>
      </c>
      <c r="AE11" s="58" t="str">
        <f t="shared" si="26"/>
        <v>No Aplica</v>
      </c>
      <c r="AF11" s="58" t="str">
        <f t="shared" si="16"/>
        <v>No Aplica</v>
      </c>
      <c r="AG11" s="60">
        <f>+VLOOKUP($P11,Parametros[[nombre]:[Columna1]],5,0)</f>
        <v>92</v>
      </c>
      <c r="AH11" s="60">
        <f t="shared" si="10"/>
        <v>1</v>
      </c>
      <c r="AI11" s="60">
        <f>+VLOOKUP($N11,Territorio[[nombre]:[Columna1]],7,0)</f>
        <v>38</v>
      </c>
      <c r="AJ11" s="60">
        <f>+VLOOKUP(O11,Temporalidad[[nombre]:[Columna1]],7,0)</f>
        <v>1757</v>
      </c>
      <c r="AK11" s="60">
        <f>+VLOOKUP(LEFT($D11,2),Tipo_Gráfico[[id2]:[Tipo Gráfico]],3,0)</f>
        <v>1</v>
      </c>
      <c r="AL11" s="35" t="str">
        <f t="shared" si="11"/>
        <v>Centro de Estudios y Análisis del Delito (CEAD) de la Subsecretaría de Prevención del Delito</v>
      </c>
      <c r="AM11" s="58" t="str">
        <f t="shared" si="12"/>
        <v>No Aplica</v>
      </c>
      <c r="AN11" s="58" t="str">
        <f t="shared" si="13"/>
        <v>No Aplica</v>
      </c>
      <c r="AO11" s="58" t="str">
        <f t="shared" si="14"/>
        <v>No Aplica</v>
      </c>
      <c r="AP11" s="61">
        <f>VLOOKUP($AC11,Responsables[],3,0)</f>
        <v>7</v>
      </c>
      <c r="AQ11" s="61">
        <f>VLOOKUP($R11,unidad_medida[[#All],[nombre]:[Columna1]],5,0)</f>
        <v>77</v>
      </c>
    </row>
    <row r="12" spans="1:43" ht="45" x14ac:dyDescent="0.25">
      <c r="A12" s="49" t="str">
        <f t="shared" si="4"/>
        <v>GR 09|FILT:Periodo|MUES:Región|Tasa de violencia|periodo 2012-2020|</v>
      </c>
      <c r="B12" s="66" t="s">
        <v>13809</v>
      </c>
      <c r="C12" s="41">
        <v>2</v>
      </c>
      <c r="D12" s="42" t="s">
        <v>13386</v>
      </c>
      <c r="E12" s="47" t="s">
        <v>10449</v>
      </c>
      <c r="F12" s="43" t="s">
        <v>13800</v>
      </c>
      <c r="G12" s="43" t="s">
        <v>754</v>
      </c>
      <c r="H12" s="39"/>
      <c r="I12" s="76"/>
      <c r="J12" s="98" t="s">
        <v>8278</v>
      </c>
      <c r="K12" s="68"/>
      <c r="L12" s="50"/>
      <c r="M12" s="36" t="str">
        <f>"Tasa de mujeres que sufren violencia por region según el periodo "&amp;J12&amp;", para el "&amp;O12</f>
        <v>Tasa de mujeres que sufren violencia por region según el periodo Año, para el periodo 2012-2020</v>
      </c>
      <c r="N12" s="20" t="str">
        <f t="shared" ref="N12:N20" si="27">IF(E12="Región",J12,IF(E12="Comuna",J12,"Chile"))</f>
        <v>Chile</v>
      </c>
      <c r="O12" s="78" t="s">
        <v>13794</v>
      </c>
      <c r="P12" s="20" t="str">
        <f t="shared" si="5"/>
        <v>Tasa</v>
      </c>
      <c r="Q12" s="28">
        <f>+IF($E12="PRODUCTO",VLOOKUP(J11,#REF!,9,0)&amp;"000",IF($E12="CATEGORÍA",VLOOKUP(J11,#REF!,7,0),$Q$1))</f>
        <v>270103001</v>
      </c>
      <c r="R12" s="20" t="s">
        <v>13797</v>
      </c>
      <c r="S12" s="35" t="str">
        <f t="shared" si="1"/>
        <v>Tasa de violencia por Región para el periodo 2012-2020.</v>
      </c>
      <c r="T12" s="62" t="str">
        <f t="shared" ref="T12:T20" si="28">+S12</f>
        <v>Tasa de violencia por Región para el periodo 2012-2020.</v>
      </c>
      <c r="U12" s="63" t="str">
        <f t="shared" si="19"/>
        <v>Periodo: Violencia Física General</v>
      </c>
      <c r="V12" s="35" t="s">
        <v>13795</v>
      </c>
      <c r="W12" s="21" t="str">
        <f t="shared" ref="W12:W20" si="29">HYPERLINK(B12,B12)</f>
        <v>https://analytics.zoho.com/open-view/2395394000007659052?ZOHO_CRITERIA=%22Trasposicion_27.21%22.%22Id%20Periodo%22%20%3D%201</v>
      </c>
      <c r="X12" s="58" t="str">
        <f t="shared" si="7"/>
        <v>CHL</v>
      </c>
      <c r="Y12" s="20" t="s">
        <v>10689</v>
      </c>
      <c r="Z12" s="102" t="str">
        <f>"Gráfico que muestra la tasa de mujeres que sufren violencia por región según el periodo "&amp;J12&amp;", de acuerdo a los datos publicados por el "&amp;AL12&amp;" para el "&amp;O12&amp;"."</f>
        <v>Gráfico que muestra la tasa de mujeres que sufren violencia por región según el periodo Año, de acuerdo a los datos publicados por el Centro de Estudios y Análisis del Delito (CEAD) de la Subsecretaría de Prevención del Delito para el periodo 2012-2020.</v>
      </c>
      <c r="AA12" s="59">
        <f t="shared" ref="AA12:AE12" si="30">+AA11</f>
        <v>44377</v>
      </c>
      <c r="AB12" s="58" t="str">
        <f t="shared" si="30"/>
        <v>Español</v>
      </c>
      <c r="AC12" s="58" t="str">
        <f t="shared" si="30"/>
        <v>Paula</v>
      </c>
      <c r="AD12" s="58" t="str">
        <f t="shared" si="30"/>
        <v>No Aplica</v>
      </c>
      <c r="AE12" s="58" t="str">
        <f t="shared" si="30"/>
        <v>No Aplica</v>
      </c>
      <c r="AF12" s="58" t="str">
        <f t="shared" si="16"/>
        <v>No Aplica</v>
      </c>
      <c r="AG12" s="60">
        <f>+VLOOKUP($P12,Parametros[[nombre]:[Columna1]],5,0)</f>
        <v>92</v>
      </c>
      <c r="AH12" s="60">
        <f t="shared" si="10"/>
        <v>1</v>
      </c>
      <c r="AI12" s="60">
        <f>+VLOOKUP($N12,Territorio[[nombre]:[Columna1]],7,0)</f>
        <v>38</v>
      </c>
      <c r="AJ12" s="60">
        <f>+VLOOKUP(O12,Temporalidad[[nombre]:[Columna1]],7,0)</f>
        <v>1757</v>
      </c>
      <c r="AK12" s="60">
        <f>+VLOOKUP(LEFT($D12,2),Tipo_Gráfico[[id2]:[Tipo Gráfico]],3,0)</f>
        <v>1</v>
      </c>
      <c r="AL12" s="35" t="str">
        <f t="shared" si="11"/>
        <v>Centro de Estudios y Análisis del Delito (CEAD) de la Subsecretaría de Prevención del Delito</v>
      </c>
      <c r="AM12" s="58" t="str">
        <f t="shared" si="12"/>
        <v>No Aplica</v>
      </c>
      <c r="AN12" s="58" t="str">
        <f t="shared" si="13"/>
        <v>No Aplica</v>
      </c>
      <c r="AO12" s="58" t="str">
        <f t="shared" si="14"/>
        <v>No Aplica</v>
      </c>
      <c r="AP12" s="61">
        <f>VLOOKUP($AC12,Responsables[],3,0)</f>
        <v>7</v>
      </c>
      <c r="AQ12" s="61">
        <f>VLOOKUP($R12,unidad_medida[[#All],[nombre]:[Columna1]],5,0)</f>
        <v>77</v>
      </c>
    </row>
    <row r="13" spans="1:43" ht="45" x14ac:dyDescent="0.25">
      <c r="A13" s="49" t="str">
        <f t="shared" si="4"/>
        <v>GR 10|FILT:Periodo|MUES:Comuna|Tasa de violencia|periodo 2012-2020|</v>
      </c>
      <c r="B13" s="66" t="s">
        <v>13810</v>
      </c>
      <c r="C13" s="38">
        <v>2</v>
      </c>
      <c r="D13" s="42" t="s">
        <v>13387</v>
      </c>
      <c r="E13" s="47" t="s">
        <v>10449</v>
      </c>
      <c r="F13" s="43" t="s">
        <v>13800</v>
      </c>
      <c r="G13" s="39" t="s">
        <v>1061</v>
      </c>
      <c r="H13" s="39"/>
      <c r="I13" s="76"/>
      <c r="J13" s="99" t="s">
        <v>8278</v>
      </c>
      <c r="K13" s="68"/>
      <c r="L13" s="50"/>
      <c r="M13" s="36" t="str">
        <f>"Tasa de mujeres que sufren violencia por comuna según el periodo "&amp;J13&amp;", para el "&amp;O13</f>
        <v>Tasa de mujeres que sufren violencia por comuna según el periodo Año, para el periodo 2012-2020</v>
      </c>
      <c r="N13" s="20" t="str">
        <f t="shared" si="27"/>
        <v>Chile</v>
      </c>
      <c r="O13" s="78" t="s">
        <v>13794</v>
      </c>
      <c r="P13" s="20" t="str">
        <f t="shared" si="5"/>
        <v>Tasa</v>
      </c>
      <c r="Q13" s="28">
        <f>+IF($E13="PRODUCTO",VLOOKUP(#REF!,#REF!,9,0)&amp;"000",IF($E13="CATEGORÍA",VLOOKUP(#REF!,#REF!,7,0),$Q$1))</f>
        <v>270103001</v>
      </c>
      <c r="R13" s="20" t="s">
        <v>13797</v>
      </c>
      <c r="S13" s="35" t="str">
        <f t="shared" si="1"/>
        <v>Tasa de violencia por Comuna para el periodo 2012-2020.</v>
      </c>
      <c r="T13" s="62" t="str">
        <f t="shared" si="28"/>
        <v>Tasa de violencia por Comuna para el periodo 2012-2020.</v>
      </c>
      <c r="U13" s="63" t="str">
        <f t="shared" si="19"/>
        <v>Periodo: Año</v>
      </c>
      <c r="V13" s="35" t="s">
        <v>13795</v>
      </c>
      <c r="W13" s="21" t="str">
        <f t="shared" si="29"/>
        <v>https://analytics.zoho.com/open-view/2395394000007659199?ZOHO_CRITERIA=%22Trasposicion_27.21%22.%22Id%20Periodo%22%20%3D%201</v>
      </c>
      <c r="X13" s="58" t="str">
        <f t="shared" si="7"/>
        <v>CHL</v>
      </c>
      <c r="Y13" s="20" t="s">
        <v>10689</v>
      </c>
      <c r="Z13" s="102" t="str">
        <f>"Gráfico que muestra la tasa de mujeres que sufren violencia por comuna según el periodo "&amp;J13&amp;", de acuerdo a los datos publicados por el "&amp;AL13&amp;" para el "&amp;O13&amp;"."</f>
        <v>Gráfico que muestra la tasa de mujeres que sufren violencia por comuna según el periodo Año, de acuerdo a los datos publicados por el Centro de Estudios y Análisis del Delito (CEAD) de la Subsecretaría de Prevención del Delito para el periodo 2012-2020.</v>
      </c>
      <c r="AA13" s="59">
        <f t="shared" ref="AA13:AE13" si="31">+AA12</f>
        <v>44377</v>
      </c>
      <c r="AB13" s="58" t="str">
        <f t="shared" si="31"/>
        <v>Español</v>
      </c>
      <c r="AC13" s="58" t="str">
        <f t="shared" si="31"/>
        <v>Paula</v>
      </c>
      <c r="AD13" s="58" t="str">
        <f t="shared" si="31"/>
        <v>No Aplica</v>
      </c>
      <c r="AE13" s="58" t="str">
        <f t="shared" si="31"/>
        <v>No Aplica</v>
      </c>
      <c r="AF13" s="58" t="str">
        <f t="shared" si="16"/>
        <v>No Aplica</v>
      </c>
      <c r="AG13" s="60">
        <f>+VLOOKUP($P13,Parametros[[nombre]:[Columna1]],5,0)</f>
        <v>92</v>
      </c>
      <c r="AH13" s="60">
        <f t="shared" si="10"/>
        <v>1</v>
      </c>
      <c r="AI13" s="60">
        <f>+VLOOKUP($N13,Territorio[[nombre]:[Columna1]],7,0)</f>
        <v>38</v>
      </c>
      <c r="AJ13" s="60">
        <f>+VLOOKUP(O13,Temporalidad[[nombre]:[Columna1]],7,0)</f>
        <v>1757</v>
      </c>
      <c r="AK13" s="60">
        <f>+VLOOKUP(LEFT($D13,2),Tipo_Gráfico[[id2]:[Tipo Gráfico]],3,0)</f>
        <v>1</v>
      </c>
      <c r="AL13" s="35" t="str">
        <f t="shared" si="11"/>
        <v>Centro de Estudios y Análisis del Delito (CEAD) de la Subsecretaría de Prevención del Delito</v>
      </c>
      <c r="AM13" s="58" t="str">
        <f t="shared" si="12"/>
        <v>No Aplica</v>
      </c>
      <c r="AN13" s="58" t="str">
        <f t="shared" si="13"/>
        <v>No Aplica</v>
      </c>
      <c r="AO13" s="58" t="str">
        <f t="shared" si="14"/>
        <v>No Aplica</v>
      </c>
      <c r="AP13" s="61">
        <f>VLOOKUP($AC13,Responsables[],3,0)</f>
        <v>7</v>
      </c>
      <c r="AQ13" s="61">
        <f>VLOOKUP($R13,unidad_medida[[#All],[nombre]:[Columna1]],5,0)</f>
        <v>77</v>
      </c>
    </row>
    <row r="14" spans="1:43" ht="45" x14ac:dyDescent="0.25">
      <c r="A14" s="49" t="str">
        <f t="shared" si="4"/>
        <v>GR 11|FILT:Periodo|MUES:Subtipo de Violencia|Tasa de violencia|periodo 2012-2020|</v>
      </c>
      <c r="B14" s="66" t="s">
        <v>13811</v>
      </c>
      <c r="C14" s="38">
        <v>2</v>
      </c>
      <c r="D14" s="42" t="s">
        <v>13775</v>
      </c>
      <c r="E14" s="47" t="s">
        <v>10449</v>
      </c>
      <c r="F14" s="43" t="s">
        <v>13800</v>
      </c>
      <c r="G14" s="39" t="s">
        <v>13784</v>
      </c>
      <c r="H14" s="39"/>
      <c r="I14" s="76"/>
      <c r="J14" s="99" t="s">
        <v>8278</v>
      </c>
      <c r="K14" s="68"/>
      <c r="L14" s="50"/>
      <c r="M14" s="36" t="str">
        <f>"Tasa de mujeres que sufren violencia por subtipo de violencia según el periodo "&amp;J14&amp;", para el "&amp;O14</f>
        <v>Tasa de mujeres que sufren violencia por subtipo de violencia según el periodo Año, para el periodo 2012-2020</v>
      </c>
      <c r="N14" s="20" t="str">
        <f t="shared" si="27"/>
        <v>Chile</v>
      </c>
      <c r="O14" s="78" t="s">
        <v>13794</v>
      </c>
      <c r="P14" s="20" t="str">
        <f t="shared" si="5"/>
        <v>Tasa</v>
      </c>
      <c r="Q14" s="28">
        <f>+IF($E14="PRODUCTO",VLOOKUP(J12,#REF!,9,0)&amp;"000",IF($E14="CATEGORÍA",VLOOKUP(J12,#REF!,7,0),$Q$1))</f>
        <v>270103001</v>
      </c>
      <c r="R14" s="20" t="s">
        <v>13797</v>
      </c>
      <c r="S14" s="35" t="str">
        <f t="shared" si="1"/>
        <v>Tasa de violencia por Subtipo de Violencia para el periodo 2012-2020.</v>
      </c>
      <c r="T14" s="62" t="str">
        <f t="shared" si="28"/>
        <v>Tasa de violencia por Subtipo de Violencia para el periodo 2012-2020.</v>
      </c>
      <c r="U14" s="63" t="str">
        <f t="shared" si="19"/>
        <v>Periodo: Año</v>
      </c>
      <c r="V14" s="35" t="s">
        <v>13795</v>
      </c>
      <c r="W14" s="21" t="str">
        <f t="shared" si="29"/>
        <v>https://analytics.zoho.com/open-view/2395394000007659540?ZOHO_CRITERIA=%22Trasposicion_27.21%22.%22Id%20Periodo%22%20%3D%201</v>
      </c>
      <c r="X14" s="58" t="str">
        <f t="shared" si="7"/>
        <v>CHL</v>
      </c>
      <c r="Y14" s="20" t="s">
        <v>10689</v>
      </c>
      <c r="Z14" s="102" t="str">
        <f>"Gráfico que muestra la tasa de mujeres que sufren violencia por subtipo de violencia según el periodo "&amp;J14&amp;", de acuerdo a los datos publicados por el "&amp;AL14&amp;" para el "&amp;O14&amp;"."</f>
        <v>Gráfico que muestra la tasa de mujeres que sufren violencia por subtipo de violencia según el periodo Año, de acuerdo a los datos publicados por el Centro de Estudios y Análisis del Delito (CEAD) de la Subsecretaría de Prevención del Delito para el periodo 2012-2020.</v>
      </c>
      <c r="AA14" s="59">
        <f t="shared" ref="AA14:AE14" si="32">+AA13</f>
        <v>44377</v>
      </c>
      <c r="AB14" s="58" t="str">
        <f t="shared" si="32"/>
        <v>Español</v>
      </c>
      <c r="AC14" s="58" t="str">
        <f t="shared" si="32"/>
        <v>Paula</v>
      </c>
      <c r="AD14" s="58" t="str">
        <f t="shared" si="32"/>
        <v>No Aplica</v>
      </c>
      <c r="AE14" s="58" t="str">
        <f t="shared" si="32"/>
        <v>No Aplica</v>
      </c>
      <c r="AF14" s="58" t="str">
        <f t="shared" si="16"/>
        <v>No Aplica</v>
      </c>
      <c r="AG14" s="60">
        <f>+VLOOKUP($P14,Parametros[[nombre]:[Columna1]],5,0)</f>
        <v>92</v>
      </c>
      <c r="AH14" s="60">
        <f t="shared" si="10"/>
        <v>1</v>
      </c>
      <c r="AI14" s="60">
        <f>+VLOOKUP($N14,Territorio[[nombre]:[Columna1]],7,0)</f>
        <v>38</v>
      </c>
      <c r="AJ14" s="60">
        <f>+VLOOKUP(O14,Temporalidad[[nombre]:[Columna1]],7,0)</f>
        <v>1757</v>
      </c>
      <c r="AK14" s="60">
        <f>+VLOOKUP(LEFT($D14,2),Tipo_Gráfico[[id2]:[Tipo Gráfico]],3,0)</f>
        <v>1</v>
      </c>
      <c r="AL14" s="35" t="str">
        <f t="shared" si="11"/>
        <v>Centro de Estudios y Análisis del Delito (CEAD) de la Subsecretaría de Prevención del Delito</v>
      </c>
      <c r="AM14" s="58" t="str">
        <f t="shared" si="12"/>
        <v>No Aplica</v>
      </c>
      <c r="AN14" s="58" t="str">
        <f t="shared" si="13"/>
        <v>No Aplica</v>
      </c>
      <c r="AO14" s="58" t="str">
        <f t="shared" si="14"/>
        <v>No Aplica</v>
      </c>
      <c r="AP14" s="61">
        <f>VLOOKUP($AC14,Responsables[],3,0)</f>
        <v>7</v>
      </c>
      <c r="AQ14" s="61">
        <f>VLOOKUP($R14,unidad_medida[[#All],[nombre]:[Columna1]],5,0)</f>
        <v>77</v>
      </c>
    </row>
    <row r="15" spans="1:43" ht="45" x14ac:dyDescent="0.25">
      <c r="A15" s="49" t="str">
        <f t="shared" si="4"/>
        <v>GR 12|FILT:Nacional|MUES:Región|Tasa de violencia|periodo 2012-2020|</v>
      </c>
      <c r="B15" s="66" t="s">
        <v>13812</v>
      </c>
      <c r="C15" s="93">
        <v>1</v>
      </c>
      <c r="D15" s="42" t="s">
        <v>13776</v>
      </c>
      <c r="E15" s="92" t="s">
        <v>10689</v>
      </c>
      <c r="F15" s="43" t="s">
        <v>13800</v>
      </c>
      <c r="G15" s="97" t="s">
        <v>754</v>
      </c>
      <c r="H15" s="39"/>
      <c r="I15" s="76"/>
      <c r="J15" s="100" t="s">
        <v>13793</v>
      </c>
      <c r="K15" s="68"/>
      <c r="L15" s="50"/>
      <c r="M15" s="36" t="str">
        <f>"Tasa de mujeres que sufren violencia por región, para el "&amp;O15</f>
        <v>Tasa de mujeres que sufren violencia por región, para el periodo 2012-2020</v>
      </c>
      <c r="N15" s="20" t="str">
        <f t="shared" si="27"/>
        <v>Chile</v>
      </c>
      <c r="O15" s="78" t="s">
        <v>13794</v>
      </c>
      <c r="P15" s="20" t="str">
        <f t="shared" si="5"/>
        <v>Tasa</v>
      </c>
      <c r="Q15" s="28">
        <f>+IF($E15="PRODUCTO",VLOOKUP(#REF!,#REF!,9,0)&amp;"000",IF($E15="CATEGORÍA",VLOOKUP(#REF!,#REF!,7,0),$Q$1))</f>
        <v>270103001</v>
      </c>
      <c r="R15" s="20" t="s">
        <v>13797</v>
      </c>
      <c r="S15" s="35" t="str">
        <f t="shared" si="1"/>
        <v>Tasa de violencia por Región para el periodo 2012-2020.</v>
      </c>
      <c r="T15" s="62" t="str">
        <f t="shared" ref="T15:T18" si="33">+S15</f>
        <v>Tasa de violencia por Región para el periodo 2012-2020.</v>
      </c>
      <c r="U15" s="63" t="str">
        <f t="shared" si="19"/>
        <v>Nacional: Año</v>
      </c>
      <c r="V15" s="35" t="s">
        <v>13795</v>
      </c>
      <c r="W15" s="21" t="str">
        <f t="shared" ref="W15:W18" si="34">HYPERLINK(B15,B15)</f>
        <v>https://analytics.zoho.com/open-view/2395394000007659836</v>
      </c>
      <c r="X15" s="58" t="str">
        <f t="shared" si="7"/>
        <v>CHL</v>
      </c>
      <c r="Y15" s="20" t="s">
        <v>10689</v>
      </c>
      <c r="Z15" s="102" t="str">
        <f>"Gráfico que muestra la tasa de mujeres que sufren violencia por región, de acuerdo a los datos publicados por el "&amp;AL15&amp;" para el "&amp;O15&amp;"."</f>
        <v>Gráfico que muestra la tasa de mujeres que sufren violencia por región, de acuerdo a los datos publicados por el Centro de Estudios y Análisis del Delito (CEAD) de la Subsecretaría de Prevención del Delito para el periodo 2012-2020.</v>
      </c>
      <c r="AA15" s="59">
        <f t="shared" ref="AA15:AE15" si="35">+AA14</f>
        <v>44377</v>
      </c>
      <c r="AB15" s="58" t="str">
        <f t="shared" si="35"/>
        <v>Español</v>
      </c>
      <c r="AC15" s="58" t="str">
        <f t="shared" si="35"/>
        <v>Paula</v>
      </c>
      <c r="AD15" s="58" t="str">
        <f t="shared" si="35"/>
        <v>No Aplica</v>
      </c>
      <c r="AE15" s="58" t="str">
        <f t="shared" si="35"/>
        <v>No Aplica</v>
      </c>
      <c r="AF15" s="58" t="str">
        <f t="shared" si="16"/>
        <v>No Aplica</v>
      </c>
      <c r="AG15" s="60">
        <f>+VLOOKUP($P15,Parametros[[nombre]:[Columna1]],5,0)</f>
        <v>92</v>
      </c>
      <c r="AH15" s="60">
        <f t="shared" si="10"/>
        <v>1</v>
      </c>
      <c r="AI15" s="60">
        <f>+VLOOKUP($N15,Territorio[[nombre]:[Columna1]],7,0)</f>
        <v>38</v>
      </c>
      <c r="AJ15" s="60">
        <f>+VLOOKUP(O15,Temporalidad[[nombre]:[Columna1]],7,0)</f>
        <v>1757</v>
      </c>
      <c r="AK15" s="60">
        <f>+VLOOKUP(LEFT($D15,2),Tipo_Gráfico[[id2]:[Tipo Gráfico]],3,0)</f>
        <v>1</v>
      </c>
      <c r="AL15" s="35" t="str">
        <f t="shared" si="11"/>
        <v>Centro de Estudios y Análisis del Delito (CEAD) de la Subsecretaría de Prevención del Delito</v>
      </c>
      <c r="AM15" s="58" t="str">
        <f t="shared" si="12"/>
        <v>No Aplica</v>
      </c>
      <c r="AN15" s="58" t="str">
        <f t="shared" si="13"/>
        <v>No Aplica</v>
      </c>
      <c r="AO15" s="58" t="str">
        <f t="shared" si="14"/>
        <v>No Aplica</v>
      </c>
      <c r="AP15" s="61">
        <f>VLOOKUP($AC15,Responsables[],3,0)</f>
        <v>7</v>
      </c>
      <c r="AQ15" s="61">
        <f>VLOOKUP($R15,unidad_medida[[#All],[nombre]:[Columna1]],5,0)</f>
        <v>77</v>
      </c>
    </row>
    <row r="16" spans="1:43" ht="45" x14ac:dyDescent="0.25">
      <c r="A16" s="49" t="str">
        <f t="shared" si="4"/>
        <v>GR 13|FILT:Nacional|MUES:Comuna|Tasa de violencia|periodo 2012-2020|</v>
      </c>
      <c r="B16" s="66" t="s">
        <v>13813</v>
      </c>
      <c r="C16" s="94">
        <v>1</v>
      </c>
      <c r="D16" s="42" t="s">
        <v>13777</v>
      </c>
      <c r="E16" s="91" t="s">
        <v>10689</v>
      </c>
      <c r="F16" s="43" t="s">
        <v>13800</v>
      </c>
      <c r="G16" s="77" t="s">
        <v>1061</v>
      </c>
      <c r="H16" s="39"/>
      <c r="I16" s="76"/>
      <c r="J16" s="100" t="s">
        <v>13793</v>
      </c>
      <c r="K16" s="68"/>
      <c r="L16" s="50"/>
      <c r="M16" s="36" t="str">
        <f>"Tasa de mujeres que sufren violencia por comuna, para el "&amp;O16</f>
        <v>Tasa de mujeres que sufren violencia por comuna, para el periodo 2012-2020</v>
      </c>
      <c r="N16" s="20" t="str">
        <f t="shared" si="27"/>
        <v>Chile</v>
      </c>
      <c r="O16" s="78" t="s">
        <v>13794</v>
      </c>
      <c r="P16" s="20" t="str">
        <f t="shared" si="5"/>
        <v>Tasa</v>
      </c>
      <c r="Q16" s="28">
        <f>+IF($E16="PRODUCTO",VLOOKUP(#REF!,#REF!,9,0)&amp;"000",IF($E16="CATEGORÍA",VLOOKUP(#REF!,#REF!,7,0),$Q$1))</f>
        <v>270103001</v>
      </c>
      <c r="R16" s="20" t="s">
        <v>13797</v>
      </c>
      <c r="S16" s="35" t="str">
        <f t="shared" si="1"/>
        <v>Tasa de violencia por Comuna para el periodo 2012-2020.</v>
      </c>
      <c r="T16" s="62" t="str">
        <f t="shared" si="33"/>
        <v>Tasa de violencia por Comuna para el periodo 2012-2020.</v>
      </c>
      <c r="U16" s="63" t="str">
        <f t="shared" si="19"/>
        <v>Nacional: Total</v>
      </c>
      <c r="V16" s="35" t="s">
        <v>13795</v>
      </c>
      <c r="W16" s="21" t="str">
        <f t="shared" si="34"/>
        <v>https://analytics.zoho.com/open-view/2395394000007660017</v>
      </c>
      <c r="X16" s="58" t="str">
        <f t="shared" si="7"/>
        <v>CHL</v>
      </c>
      <c r="Y16" s="20" t="s">
        <v>10689</v>
      </c>
      <c r="Z16" s="102" t="str">
        <f>"Gráfico que muestra la tasa de mujeres que sufren violencia por comuna, de acuerdo a los datos publicados por el "&amp;AL16&amp;" para el "&amp;O16&amp;"."</f>
        <v>Gráfico que muestra la tasa de mujeres que sufren violencia por comuna, de acuerdo a los datos publicados por el Centro de Estudios y Análisis del Delito (CEAD) de la Subsecretaría de Prevención del Delito para el periodo 2012-2020.</v>
      </c>
      <c r="AA16" s="59">
        <f t="shared" ref="AA16:AE16" si="36">+AA15</f>
        <v>44377</v>
      </c>
      <c r="AB16" s="58" t="str">
        <f t="shared" si="36"/>
        <v>Español</v>
      </c>
      <c r="AC16" s="58" t="str">
        <f t="shared" si="36"/>
        <v>Paula</v>
      </c>
      <c r="AD16" s="58" t="str">
        <f t="shared" si="36"/>
        <v>No Aplica</v>
      </c>
      <c r="AE16" s="58" t="str">
        <f t="shared" si="36"/>
        <v>No Aplica</v>
      </c>
      <c r="AF16" s="58" t="str">
        <f t="shared" si="16"/>
        <v>No Aplica</v>
      </c>
      <c r="AG16" s="60">
        <f>+VLOOKUP($P16,Parametros[[nombre]:[Columna1]],5,0)</f>
        <v>92</v>
      </c>
      <c r="AH16" s="60">
        <f t="shared" si="10"/>
        <v>1</v>
      </c>
      <c r="AI16" s="60">
        <f>+VLOOKUP($N16,Territorio[[nombre]:[Columna1]],7,0)</f>
        <v>38</v>
      </c>
      <c r="AJ16" s="60">
        <f>+VLOOKUP(O16,Temporalidad[[nombre]:[Columna1]],7,0)</f>
        <v>1757</v>
      </c>
      <c r="AK16" s="60">
        <f>+VLOOKUP(LEFT($D16,2),Tipo_Gráfico[[id2]:[Tipo Gráfico]],3,0)</f>
        <v>1</v>
      </c>
      <c r="AL16" s="35" t="str">
        <f t="shared" si="11"/>
        <v>Centro de Estudios y Análisis del Delito (CEAD) de la Subsecretaría de Prevención del Delito</v>
      </c>
      <c r="AM16" s="58" t="str">
        <f t="shared" si="12"/>
        <v>No Aplica</v>
      </c>
      <c r="AN16" s="58" t="str">
        <f t="shared" si="13"/>
        <v>No Aplica</v>
      </c>
      <c r="AO16" s="58" t="str">
        <f t="shared" si="14"/>
        <v>No Aplica</v>
      </c>
      <c r="AP16" s="61">
        <f>VLOOKUP($AC16,Responsables[],3,0)</f>
        <v>7</v>
      </c>
      <c r="AQ16" s="61">
        <f>VLOOKUP($R16,unidad_medida[[#All],[nombre]:[Columna1]],5,0)</f>
        <v>77</v>
      </c>
    </row>
    <row r="17" spans="1:43" ht="45" x14ac:dyDescent="0.25">
      <c r="A17" s="49" t="str">
        <f t="shared" si="4"/>
        <v>GR 14|FILT:Nacional|MUES:Subtipo de Violencia|Tasa de violencia|periodo 2012-2020|</v>
      </c>
      <c r="B17" s="66" t="s">
        <v>13814</v>
      </c>
      <c r="C17" s="94">
        <v>1</v>
      </c>
      <c r="D17" s="42" t="s">
        <v>13778</v>
      </c>
      <c r="E17" s="91" t="s">
        <v>10689</v>
      </c>
      <c r="F17" s="43" t="s">
        <v>13800</v>
      </c>
      <c r="G17" s="39" t="s">
        <v>13784</v>
      </c>
      <c r="H17" s="39"/>
      <c r="I17" s="76"/>
      <c r="J17" s="100" t="s">
        <v>13793</v>
      </c>
      <c r="K17" s="68"/>
      <c r="L17" s="50"/>
      <c r="M17" s="36" t="str">
        <f>"Tasa de mujeres que sufren violencia por subtipo de violencia, para el "&amp;O17</f>
        <v>Tasa de mujeres que sufren violencia por subtipo de violencia, para el periodo 2012-2020</v>
      </c>
      <c r="N17" s="20" t="str">
        <f t="shared" si="27"/>
        <v>Chile</v>
      </c>
      <c r="O17" s="78" t="s">
        <v>13794</v>
      </c>
      <c r="P17" s="20" t="str">
        <f t="shared" si="5"/>
        <v>Tasa</v>
      </c>
      <c r="Q17" s="28">
        <f>+IF($E17="PRODUCTO",VLOOKUP(J15,#REF!,9,0)&amp;"000",IF($E17="CATEGORÍA",VLOOKUP(J15,#REF!,7,0),$Q$1))</f>
        <v>270103001</v>
      </c>
      <c r="R17" s="20" t="s">
        <v>13797</v>
      </c>
      <c r="S17" s="35" t="str">
        <f t="shared" si="1"/>
        <v>Tasa de violencia por Subtipo de Violencia para el periodo 2012-2020.</v>
      </c>
      <c r="T17" s="62" t="str">
        <f t="shared" si="33"/>
        <v>Tasa de violencia por Subtipo de Violencia para el periodo 2012-2020.</v>
      </c>
      <c r="U17" s="63" t="str">
        <f t="shared" si="19"/>
        <v>Nacional: Total</v>
      </c>
      <c r="V17" s="35" t="s">
        <v>13795</v>
      </c>
      <c r="W17" s="21" t="str">
        <f t="shared" si="34"/>
        <v>https://analytics.zoho.com/open-view/2395394000007660235</v>
      </c>
      <c r="X17" s="58" t="str">
        <f t="shared" si="7"/>
        <v>CHL</v>
      </c>
      <c r="Y17" s="20" t="s">
        <v>10689</v>
      </c>
      <c r="Z17" s="102" t="str">
        <f>"Gráfico que muestra la tasa de mujeres que sufren violencia por subtipo de violencia, de acuerdo a los datos publicados por el "&amp;AL17&amp;" para el "&amp;O17&amp;"."</f>
        <v>Gráfico que muestra la tasa de mujeres que sufren violencia por subtipo de violencia, de acuerdo a los datos publicados por el Centro de Estudios y Análisis del Delito (CEAD) de la Subsecretaría de Prevención del Delito para el periodo 2012-2020.</v>
      </c>
      <c r="AA17" s="59">
        <f t="shared" ref="AA17:AE17" si="37">+AA16</f>
        <v>44377</v>
      </c>
      <c r="AB17" s="58" t="str">
        <f t="shared" si="37"/>
        <v>Español</v>
      </c>
      <c r="AC17" s="58" t="str">
        <f t="shared" si="37"/>
        <v>Paula</v>
      </c>
      <c r="AD17" s="58" t="str">
        <f t="shared" si="37"/>
        <v>No Aplica</v>
      </c>
      <c r="AE17" s="58" t="str">
        <f t="shared" si="37"/>
        <v>No Aplica</v>
      </c>
      <c r="AF17" s="58" t="str">
        <f t="shared" si="16"/>
        <v>No Aplica</v>
      </c>
      <c r="AG17" s="60">
        <f>+VLOOKUP($P17,Parametros[[nombre]:[Columna1]],5,0)</f>
        <v>92</v>
      </c>
      <c r="AH17" s="60">
        <f t="shared" si="10"/>
        <v>1</v>
      </c>
      <c r="AI17" s="60">
        <f>+VLOOKUP($N17,Territorio[[nombre]:[Columna1]],7,0)</f>
        <v>38</v>
      </c>
      <c r="AJ17" s="60">
        <f>+VLOOKUP(O17,Temporalidad[[nombre]:[Columna1]],7,0)</f>
        <v>1757</v>
      </c>
      <c r="AK17" s="60">
        <f>+VLOOKUP(LEFT($D17,2),Tipo_Gráfico[[id2]:[Tipo Gráfico]],3,0)</f>
        <v>1</v>
      </c>
      <c r="AL17" s="35" t="str">
        <f t="shared" si="11"/>
        <v>Centro de Estudios y Análisis del Delito (CEAD) de la Subsecretaría de Prevención del Delito</v>
      </c>
      <c r="AM17" s="58" t="str">
        <f t="shared" si="12"/>
        <v>No Aplica</v>
      </c>
      <c r="AN17" s="58" t="str">
        <f t="shared" si="13"/>
        <v>No Aplica</v>
      </c>
      <c r="AO17" s="58" t="str">
        <f t="shared" si="14"/>
        <v>No Aplica</v>
      </c>
      <c r="AP17" s="61">
        <f>VLOOKUP($AC17,Responsables[],3,0)</f>
        <v>7</v>
      </c>
      <c r="AQ17" s="61">
        <f>VLOOKUP($R17,unidad_medida[[#All],[nombre]:[Columna1]],5,0)</f>
        <v>77</v>
      </c>
    </row>
    <row r="18" spans="1:43" ht="45" x14ac:dyDescent="0.25">
      <c r="A18" s="49" t="str">
        <f t="shared" si="4"/>
        <v>GR 15|FILT:Nacional|MUES:Periodo|Tasa de violencia|periodo 2012-2020|</v>
      </c>
      <c r="B18" s="66" t="s">
        <v>13815</v>
      </c>
      <c r="C18" s="94">
        <v>1</v>
      </c>
      <c r="D18" s="42" t="s">
        <v>13779</v>
      </c>
      <c r="E18" s="91" t="s">
        <v>10689</v>
      </c>
      <c r="F18" s="43" t="s">
        <v>13800</v>
      </c>
      <c r="G18" s="97" t="s">
        <v>10449</v>
      </c>
      <c r="H18" s="39"/>
      <c r="I18" s="76"/>
      <c r="J18" s="77" t="s">
        <v>13793</v>
      </c>
      <c r="K18" s="68"/>
      <c r="L18" s="50"/>
      <c r="M18" s="36" t="str">
        <f>"Tasa de mujeres que sufren violencia por periodo, para el "&amp;O18</f>
        <v>Tasa de mujeres que sufren violencia por periodo, para el periodo 2012-2020</v>
      </c>
      <c r="N18" s="20" t="str">
        <f t="shared" si="27"/>
        <v>Chile</v>
      </c>
      <c r="O18" s="78" t="s">
        <v>13794</v>
      </c>
      <c r="P18" s="20" t="str">
        <f t="shared" si="5"/>
        <v>Tasa</v>
      </c>
      <c r="Q18" s="28">
        <f>+IF($E18="PRODUCTO",VLOOKUP(J16,#REF!,9,0)&amp;"000",IF($E18="CATEGORÍA",VLOOKUP(J16,#REF!,7,0),$Q$1))</f>
        <v>270103001</v>
      </c>
      <c r="R18" s="20" t="s">
        <v>13797</v>
      </c>
      <c r="S18" s="35" t="str">
        <f t="shared" si="1"/>
        <v>Tasa de violencia por Periodo para el periodo 2012-2020.</v>
      </c>
      <c r="T18" s="62" t="str">
        <f t="shared" si="33"/>
        <v>Tasa de violencia por Periodo para el periodo 2012-2020.</v>
      </c>
      <c r="U18" s="63" t="str">
        <f t="shared" si="19"/>
        <v>Nacional: Total</v>
      </c>
      <c r="V18" s="35" t="s">
        <v>13795</v>
      </c>
      <c r="W18" s="21" t="str">
        <f t="shared" si="34"/>
        <v>https://analytics.zoho.com/open-view/2395394000007660496</v>
      </c>
      <c r="X18" s="58" t="str">
        <f t="shared" si="7"/>
        <v>CHL</v>
      </c>
      <c r="Y18" s="20" t="s">
        <v>10689</v>
      </c>
      <c r="Z18" s="102" t="str">
        <f>"Gráfico que muestra la tasa de mujeres que sufren violencia por periodo, de acuerdo a los datos publicados por el "&amp;AL18&amp;" para el "&amp;O18&amp;"."</f>
        <v>Gráfico que muestra la tasa de mujeres que sufren violencia por periodo, de acuerdo a los datos publicados por el Centro de Estudios y Análisis del Delito (CEAD) de la Subsecretaría de Prevención del Delito para el periodo 2012-2020.</v>
      </c>
      <c r="AA18" s="59">
        <f t="shared" ref="AA18:AE18" si="38">+AA17</f>
        <v>44377</v>
      </c>
      <c r="AB18" s="58" t="str">
        <f t="shared" si="38"/>
        <v>Español</v>
      </c>
      <c r="AC18" s="58" t="str">
        <f t="shared" si="38"/>
        <v>Paula</v>
      </c>
      <c r="AD18" s="58" t="str">
        <f t="shared" si="38"/>
        <v>No Aplica</v>
      </c>
      <c r="AE18" s="58" t="str">
        <f t="shared" si="38"/>
        <v>No Aplica</v>
      </c>
      <c r="AF18" s="58" t="str">
        <f t="shared" si="16"/>
        <v>No Aplica</v>
      </c>
      <c r="AG18" s="60">
        <f>+VLOOKUP($P18,Parametros[[nombre]:[Columna1]],5,0)</f>
        <v>92</v>
      </c>
      <c r="AH18" s="60">
        <f t="shared" si="10"/>
        <v>1</v>
      </c>
      <c r="AI18" s="60">
        <f>+VLOOKUP($N18,Territorio[[nombre]:[Columna1]],7,0)</f>
        <v>38</v>
      </c>
      <c r="AJ18" s="60">
        <f>+VLOOKUP(O18,Temporalidad[[nombre]:[Columna1]],7,0)</f>
        <v>1757</v>
      </c>
      <c r="AK18" s="60">
        <f>+VLOOKUP(LEFT($D18,2),Tipo_Gráfico[[id2]:[Tipo Gráfico]],3,0)</f>
        <v>1</v>
      </c>
      <c r="AL18" s="35" t="str">
        <f t="shared" si="11"/>
        <v>Centro de Estudios y Análisis del Delito (CEAD) de la Subsecretaría de Prevención del Delito</v>
      </c>
      <c r="AM18" s="58" t="str">
        <f t="shared" si="12"/>
        <v>No Aplica</v>
      </c>
      <c r="AN18" s="58" t="str">
        <f t="shared" si="13"/>
        <v>No Aplica</v>
      </c>
      <c r="AO18" s="58" t="str">
        <f t="shared" si="14"/>
        <v>No Aplica</v>
      </c>
      <c r="AP18" s="61">
        <f>VLOOKUP($AC18,Responsables[],3,0)</f>
        <v>7</v>
      </c>
      <c r="AQ18" s="61">
        <f>VLOOKUP($R18,unidad_medida[[#All],[nombre]:[Columna1]],5,0)</f>
        <v>77</v>
      </c>
    </row>
    <row r="19" spans="1:43" s="87" customFormat="1" ht="56.25" x14ac:dyDescent="0.25">
      <c r="A19" s="49" t="str">
        <f t="shared" si="4"/>
        <v>II 01|FILT:Región|MUES:Comuna|Tasa de violencia|periodo 2012-2020|Subtipo de Violencia</v>
      </c>
      <c r="B19" s="66" t="s">
        <v>13816</v>
      </c>
      <c r="C19" s="95">
        <v>16</v>
      </c>
      <c r="D19" s="88" t="s">
        <v>13728</v>
      </c>
      <c r="E19" s="90" t="s">
        <v>754</v>
      </c>
      <c r="F19" s="43" t="s">
        <v>13800</v>
      </c>
      <c r="G19" s="96" t="s">
        <v>1061</v>
      </c>
      <c r="H19" s="79" t="s">
        <v>13784</v>
      </c>
      <c r="I19" s="80" t="s">
        <v>10449</v>
      </c>
      <c r="J19" s="81" t="s">
        <v>795</v>
      </c>
      <c r="K19" s="82" t="s">
        <v>13798</v>
      </c>
      <c r="L19" s="82" t="str">
        <f>"Tasa de mujeres que sufren violencia en la región de "&amp;J19&amp;" || Chile || periodo 2012-2020"</f>
        <v>Tasa de mujeres que sufren violencia en la región de Tarapacá || Chile || periodo 2012-2020</v>
      </c>
      <c r="M19" s="36" t="str">
        <f>"Tasa de mujeres que sufren violencia por comuna, subtipo de violencia y periodo en la región de "&amp;J19&amp;", para el "&amp;O19</f>
        <v>Tasa de mujeres que sufren violencia por comuna, subtipo de violencia y periodo en la región de Tarapacá, para el periodo 2012-2020</v>
      </c>
      <c r="N19" s="83" t="str">
        <f t="shared" si="27"/>
        <v>Tarapacá</v>
      </c>
      <c r="O19" s="78" t="s">
        <v>13794</v>
      </c>
      <c r="P19" s="20" t="str">
        <f t="shared" si="5"/>
        <v>Tasa</v>
      </c>
      <c r="Q19" s="84">
        <f>+IF($E19="PRODUCTO",VLOOKUP(#REF!,#REF!,9,0)&amp;"000",IF($E19="CATEGORÍA",VLOOKUP(#REF!,#REF!,7,0),$Q$1))</f>
        <v>270103001</v>
      </c>
      <c r="R19" s="20" t="s">
        <v>13797</v>
      </c>
      <c r="S19" s="85" t="str">
        <f t="shared" si="1"/>
        <v>Tasa de violencia por Comuna para el periodo 2012-2020.</v>
      </c>
      <c r="T19" s="85" t="str">
        <f t="shared" si="28"/>
        <v>Tasa de violencia por Comuna para el periodo 2012-2020.</v>
      </c>
      <c r="U19" s="63" t="str">
        <f t="shared" si="19"/>
        <v>Región: Total</v>
      </c>
      <c r="V19" s="35" t="s">
        <v>13795</v>
      </c>
      <c r="W19" s="86" t="str">
        <f t="shared" si="29"/>
        <v>https://analytics.zoho.com/open-view/2395394000007662171?ZOHO_CRITERIA=%22Trasposicion_27.21%22.%22Cod%20regi%C3%B3n%22%20%3D%2013</v>
      </c>
      <c r="X19" s="58" t="str">
        <f t="shared" si="7"/>
        <v>CHL</v>
      </c>
      <c r="Y19" s="83" t="s">
        <v>13374</v>
      </c>
      <c r="Z19" s="102" t="str">
        <f>"Informe Interactivo que muestra la tasa de mujeres que sufren violencia por comuna, subtipo de violencia y periodo en la región de "&amp;J19&amp;", de acuerdo a los datos publicados por el "&amp;AL19&amp;" para el "&amp;O19&amp;"."</f>
        <v>Informe Interactivo que muestra la tasa de mujeres que sufren violencia por comuna, subtipo de violencia y periodo en la región de Tarapacá, de acuerdo a los datos publicados por el Centro de Estudios y Análisis del Delito (CEAD) de la Subsecretaría de Prevención del Delito para el periodo 2012-2020.</v>
      </c>
      <c r="AA19" s="59">
        <f t="shared" ref="AA19:AE19" si="39">+AA18</f>
        <v>44377</v>
      </c>
      <c r="AB19" s="58" t="str">
        <f t="shared" si="39"/>
        <v>Español</v>
      </c>
      <c r="AC19" s="58" t="str">
        <f t="shared" si="39"/>
        <v>Paula</v>
      </c>
      <c r="AD19" s="58" t="str">
        <f t="shared" si="39"/>
        <v>No Aplica</v>
      </c>
      <c r="AE19" s="58" t="str">
        <f t="shared" si="39"/>
        <v>No Aplica</v>
      </c>
      <c r="AF19" s="58" t="str">
        <f t="shared" si="16"/>
        <v>No Aplica</v>
      </c>
      <c r="AG19" s="60">
        <f>+VLOOKUP($P19,Parametros[[nombre]:[Columna1]],5,0)</f>
        <v>92</v>
      </c>
      <c r="AH19" s="60">
        <f t="shared" si="10"/>
        <v>1</v>
      </c>
      <c r="AI19" s="60">
        <f>+VLOOKUP($N19,Territorio[[nombre]:[Columna1]],7,0)</f>
        <v>252</v>
      </c>
      <c r="AJ19" s="60">
        <f>+VLOOKUP(O19,Temporalidad[[nombre]:[Columna1]],7,0)</f>
        <v>1757</v>
      </c>
      <c r="AK19" s="60">
        <f>+VLOOKUP(LEFT($D19,2),Tipo_Gráfico[[id2]:[Tipo Gráfico]],3,0)</f>
        <v>3</v>
      </c>
      <c r="AL19" s="35" t="str">
        <f t="shared" si="11"/>
        <v>Centro de Estudios y Análisis del Delito (CEAD) de la Subsecretaría de Prevención del Delito</v>
      </c>
      <c r="AM19" s="58" t="str">
        <f t="shared" si="12"/>
        <v>No Aplica</v>
      </c>
      <c r="AN19" s="58" t="str">
        <f t="shared" si="13"/>
        <v>No Aplica</v>
      </c>
      <c r="AO19" s="58" t="str">
        <f t="shared" si="14"/>
        <v>No Aplica</v>
      </c>
      <c r="AP19" s="61">
        <f>VLOOKUP($AC19,Responsables[],3,0)</f>
        <v>7</v>
      </c>
      <c r="AQ19" s="61">
        <f>VLOOKUP($R19,unidad_medida[[#All],[nombre]:[Columna1]],5,0)</f>
        <v>77</v>
      </c>
    </row>
    <row r="20" spans="1:43" s="87" customFormat="1" ht="45" x14ac:dyDescent="0.25">
      <c r="A20" s="49" t="str">
        <f t="shared" si="4"/>
        <v>RP 01|FILT:Nacional|MUES:Región|Tasa de violencia|periodo 2012-2020|Comuna</v>
      </c>
      <c r="B20" s="66" t="s">
        <v>13817</v>
      </c>
      <c r="C20" s="95">
        <v>1</v>
      </c>
      <c r="D20" s="89" t="s">
        <v>13781</v>
      </c>
      <c r="E20" s="90" t="s">
        <v>10689</v>
      </c>
      <c r="F20" s="43" t="s">
        <v>13800</v>
      </c>
      <c r="G20" s="96" t="s">
        <v>754</v>
      </c>
      <c r="H20" s="79" t="s">
        <v>1061</v>
      </c>
      <c r="I20" s="80" t="s">
        <v>13785</v>
      </c>
      <c r="J20" s="101" t="s">
        <v>13793</v>
      </c>
      <c r="K20" s="82" t="s">
        <v>13799</v>
      </c>
      <c r="L20" s="82" t="s">
        <v>13799</v>
      </c>
      <c r="M20" s="36" t="str">
        <f>"Tasa de mujeres que sufren violencia por región, comuna, subtipo de violencia y periodo, para el "&amp;O20</f>
        <v>Tasa de mujeres que sufren violencia por región, comuna, subtipo de violencia y periodo, para el periodo 2012-2020</v>
      </c>
      <c r="N20" s="83" t="str">
        <f t="shared" si="27"/>
        <v>Chile</v>
      </c>
      <c r="O20" s="78" t="s">
        <v>13794</v>
      </c>
      <c r="P20" s="20" t="str">
        <f t="shared" si="5"/>
        <v>Tasa</v>
      </c>
      <c r="Q20" s="84">
        <f>+IF($E20="PRODUCTO",VLOOKUP(#REF!,#REF!,9,0)&amp;"000",IF($E20="CATEGORÍA",VLOOKUP(#REF!,#REF!,7,0),$Q$1))</f>
        <v>270103001</v>
      </c>
      <c r="R20" s="20" t="s">
        <v>13797</v>
      </c>
      <c r="S20" s="85" t="str">
        <f t="shared" si="1"/>
        <v>Tasa de violencia por Región para el periodo 2012-2020.</v>
      </c>
      <c r="T20" s="85" t="str">
        <f t="shared" si="28"/>
        <v>Tasa de violencia por Región para el periodo 2012-2020.</v>
      </c>
      <c r="U20" s="63" t="str">
        <f t="shared" si="19"/>
        <v>Nacional: Tarapacá</v>
      </c>
      <c r="V20" s="35" t="s">
        <v>13795</v>
      </c>
      <c r="W20" s="86" t="str">
        <f t="shared" si="29"/>
        <v>https://analytics.zoho.com/open-view/2395394000007666232</v>
      </c>
      <c r="X20" s="58" t="str">
        <f t="shared" si="7"/>
        <v>CHL</v>
      </c>
      <c r="Y20" s="83" t="s">
        <v>10689</v>
      </c>
      <c r="Z20" s="102" t="str">
        <f>"Reporte 360 que muestra la tasa de mujeres que sufren violencia por región, comuna, subtipo de violencia y periodo, de acuerdo a los datos publicados por el "&amp;AL20&amp;" para el "&amp;O20&amp;"."</f>
        <v>Reporte 360 que muestra la tasa de mujeres que sufren violencia por región, comuna, subtipo de violencia y periodo, de acuerdo a los datos publicados por el Centro de Estudios y Análisis del Delito (CEAD) de la Subsecretaría de Prevención del Delito para el periodo 2012-2020.</v>
      </c>
      <c r="AA20" s="59">
        <f t="shared" ref="AA20:AE20" si="40">+AA19</f>
        <v>44377</v>
      </c>
      <c r="AB20" s="58" t="str">
        <f t="shared" si="40"/>
        <v>Español</v>
      </c>
      <c r="AC20" s="58" t="str">
        <f t="shared" si="40"/>
        <v>Paula</v>
      </c>
      <c r="AD20" s="58" t="str">
        <f t="shared" si="40"/>
        <v>No Aplica</v>
      </c>
      <c r="AE20" s="58" t="str">
        <f t="shared" si="40"/>
        <v>No Aplica</v>
      </c>
      <c r="AF20" s="58" t="str">
        <f t="shared" si="16"/>
        <v>No Aplica</v>
      </c>
      <c r="AG20" s="60">
        <f>+VLOOKUP($P20,Parametros[[nombre]:[Columna1]],5,0)</f>
        <v>92</v>
      </c>
      <c r="AH20" s="60">
        <f t="shared" si="10"/>
        <v>1</v>
      </c>
      <c r="AI20" s="60">
        <f>+VLOOKUP($N20,Territorio[[nombre]:[Columna1]],7,0)</f>
        <v>38</v>
      </c>
      <c r="AJ20" s="60">
        <f>+VLOOKUP(O20,Temporalidad[[nombre]:[Columna1]],7,0)</f>
        <v>1757</v>
      </c>
      <c r="AK20" s="60">
        <f>+VLOOKUP(LEFT($D20,2),Tipo_Gráfico[[id2]:[Tipo Gráfico]],3,0)</f>
        <v>4</v>
      </c>
      <c r="AL20" s="35" t="str">
        <f t="shared" si="11"/>
        <v>Centro de Estudios y Análisis del Delito (CEAD) de la Subsecretaría de Prevención del Delito</v>
      </c>
      <c r="AM20" s="58" t="str">
        <f t="shared" si="12"/>
        <v>No Aplica</v>
      </c>
      <c r="AN20" s="58" t="str">
        <f t="shared" si="13"/>
        <v>No Aplica</v>
      </c>
      <c r="AO20" s="58" t="str">
        <f t="shared" si="14"/>
        <v>No Aplica</v>
      </c>
      <c r="AP20" s="61">
        <f>VLOOKUP($AC20,Responsables[],3,0)</f>
        <v>7</v>
      </c>
      <c r="AQ20" s="61">
        <f>VLOOKUP($R20,unidad_medida[[#All],[nombre]:[Columna1]],5,0)</f>
        <v>77</v>
      </c>
    </row>
  </sheetData>
  <phoneticPr fontId="9" type="noConversion"/>
  <conditionalFormatting sqref="N4:N10 W4:W10 P4:T4 W12:W20 Y12:Z20 M12:O20 O4:O20 Q12:Q20 Q7:Q10 P7:P20 M4:M20 S12:T20 V4:V20 Y4:Y10 AL4:AL20 P5:Q6 S5:T10 R5:R20 Z4:Z20">
    <cfRule type="expression" dxfId="407" priority="1054">
      <formula>$Z4="Reporte 2"</formula>
    </cfRule>
    <cfRule type="expression" dxfId="406" priority="1055">
      <formula>$Z4="Reporte 1"</formula>
    </cfRule>
    <cfRule type="expression" dxfId="405" priority="1056">
      <formula>$Z4="Informe 10"</formula>
    </cfRule>
    <cfRule type="expression" dxfId="404" priority="1057">
      <formula>$Z4="Informe 9"</formula>
    </cfRule>
    <cfRule type="expression" dxfId="403" priority="1058">
      <formula>$Z4="Informe 8"</formula>
    </cfRule>
    <cfRule type="expression" dxfId="402" priority="1059">
      <formula>$Z4="Informe 7"</formula>
    </cfRule>
    <cfRule type="expression" dxfId="401" priority="1060">
      <formula>$Z4="Informe 6"</formula>
    </cfRule>
    <cfRule type="expression" dxfId="400" priority="1061">
      <formula>$Z4="Informe 5"</formula>
    </cfRule>
    <cfRule type="expression" dxfId="399" priority="1062">
      <formula>$Z4="Informe 4"</formula>
    </cfRule>
    <cfRule type="expression" dxfId="398" priority="1063">
      <formula>$Z4="Informe 3"</formula>
    </cfRule>
    <cfRule type="expression" dxfId="397" priority="1064">
      <formula>$Z4="Informe 2"</formula>
    </cfRule>
    <cfRule type="expression" dxfId="396" priority="1065">
      <formula>$Z4="Informe 1"</formula>
    </cfRule>
    <cfRule type="expression" dxfId="395" priority="1066">
      <formula>$Z4="Gráfico 10"</formula>
    </cfRule>
    <cfRule type="expression" dxfId="394" priority="1067">
      <formula>$Z4="Gráfico 25"</formula>
    </cfRule>
    <cfRule type="expression" dxfId="393" priority="1068">
      <formula>$Z4="Gráfico 24"</formula>
    </cfRule>
    <cfRule type="expression" dxfId="392" priority="1069">
      <formula>$Z4="Gráfico 23"</formula>
    </cfRule>
    <cfRule type="expression" dxfId="391" priority="1070">
      <formula>$Z4="Gráfico 22"</formula>
    </cfRule>
    <cfRule type="expression" dxfId="390" priority="1071">
      <formula>$Z4="Gráfico 21"</formula>
    </cfRule>
    <cfRule type="expression" dxfId="389" priority="1072">
      <formula>$Z4="Gráfico 20"</formula>
    </cfRule>
    <cfRule type="expression" dxfId="388" priority="1073">
      <formula>$Z4="Gráfico 18"</formula>
    </cfRule>
    <cfRule type="expression" dxfId="387" priority="1074">
      <formula>$Z4="Gráfico 19"</formula>
    </cfRule>
    <cfRule type="expression" dxfId="386" priority="1075">
      <formula>$Z4="Gráfico 17"</formula>
    </cfRule>
    <cfRule type="expression" dxfId="385" priority="1076">
      <formula>$Z4="Gráfico 16"</formula>
    </cfRule>
    <cfRule type="expression" dxfId="384" priority="1077">
      <formula>$Z4="Gráfico 15"</formula>
    </cfRule>
    <cfRule type="expression" dxfId="383" priority="1078">
      <formula>$Z4="Gráfico 14"</formula>
    </cfRule>
    <cfRule type="expression" dxfId="382" priority="1079">
      <formula>$Z4="Gráfico 12"</formula>
    </cfRule>
    <cfRule type="expression" dxfId="381" priority="1080">
      <formula>$Z4="Gráfico 13"</formula>
    </cfRule>
    <cfRule type="expression" dxfId="380" priority="1081">
      <formula>$Z4="Gráfico 11"</formula>
    </cfRule>
    <cfRule type="expression" dxfId="379" priority="1082">
      <formula>$Z4="Gráfico 9"</formula>
    </cfRule>
    <cfRule type="expression" dxfId="378" priority="1083">
      <formula>$Z4="Gráfico 8"</formula>
    </cfRule>
    <cfRule type="expression" dxfId="377" priority="1084">
      <formula>$Z4="Gráfico 7"</formula>
    </cfRule>
    <cfRule type="expression" dxfId="376" priority="1085">
      <formula>$Z4="Gráfico 6"</formula>
    </cfRule>
    <cfRule type="expression" dxfId="375" priority="1086">
      <formula>$Z4="Gráfico 4"</formula>
    </cfRule>
    <cfRule type="expression" dxfId="374" priority="1087">
      <formula>$Z4="Gráfico 3"</formula>
    </cfRule>
    <cfRule type="expression" dxfId="373" priority="1088">
      <formula>$Z4="Gráfico 2"</formula>
    </cfRule>
    <cfRule type="expression" dxfId="372" priority="1089">
      <formula>$Z4="Gráfico 1"</formula>
    </cfRule>
    <cfRule type="expression" dxfId="371" priority="1090">
      <formula>$Z4="Gráfico 5"</formula>
    </cfRule>
  </conditionalFormatting>
  <conditionalFormatting sqref="K4:K10 K12:K20">
    <cfRule type="expression" dxfId="370" priority="942">
      <formula>+LEFT(D4,2)="GR"</formula>
    </cfRule>
  </conditionalFormatting>
  <conditionalFormatting sqref="L4:L10 L12:L18">
    <cfRule type="expression" dxfId="369" priority="941">
      <formula>+LEFT(D4,2)="GR"</formula>
    </cfRule>
  </conditionalFormatting>
  <conditionalFormatting sqref="Y5">
    <cfRule type="expression" dxfId="368" priority="678">
      <formula>$Z5="Reporte 2"</formula>
    </cfRule>
    <cfRule type="expression" dxfId="367" priority="679">
      <formula>$Z5="Reporte 1"</formula>
    </cfRule>
    <cfRule type="expression" dxfId="366" priority="680">
      <formula>$Z5="Informe 10"</formula>
    </cfRule>
    <cfRule type="expression" dxfId="365" priority="681">
      <formula>$Z5="Informe 9"</formula>
    </cfRule>
    <cfRule type="expression" dxfId="364" priority="682">
      <formula>$Z5="Informe 8"</formula>
    </cfRule>
    <cfRule type="expression" dxfId="363" priority="683">
      <formula>$Z5="Informe 7"</formula>
    </cfRule>
    <cfRule type="expression" dxfId="362" priority="684">
      <formula>$Z5="Informe 6"</formula>
    </cfRule>
    <cfRule type="expression" dxfId="361" priority="685">
      <formula>$Z5="Informe 5"</formula>
    </cfRule>
    <cfRule type="expression" dxfId="360" priority="686">
      <formula>$Z5="Informe 4"</formula>
    </cfRule>
    <cfRule type="expression" dxfId="359" priority="687">
      <formula>$Z5="Informe 3"</formula>
    </cfRule>
    <cfRule type="expression" dxfId="358" priority="688">
      <formula>$Z5="Informe 2"</formula>
    </cfRule>
    <cfRule type="expression" dxfId="357" priority="689">
      <formula>$Z5="Informe 1"</formula>
    </cfRule>
    <cfRule type="expression" dxfId="356" priority="690">
      <formula>$Z5="Gráfico 10"</formula>
    </cfRule>
    <cfRule type="expression" dxfId="355" priority="691">
      <formula>$Z5="Gráfico 25"</formula>
    </cfRule>
    <cfRule type="expression" dxfId="354" priority="692">
      <formula>$Z5="Gráfico 24"</formula>
    </cfRule>
    <cfRule type="expression" dxfId="353" priority="693">
      <formula>$Z5="Gráfico 23"</formula>
    </cfRule>
    <cfRule type="expression" dxfId="352" priority="694">
      <formula>$Z5="Gráfico 22"</formula>
    </cfRule>
    <cfRule type="expression" dxfId="351" priority="695">
      <formula>$Z5="Gráfico 21"</formula>
    </cfRule>
    <cfRule type="expression" dxfId="350" priority="696">
      <formula>$Z5="Gráfico 20"</formula>
    </cfRule>
    <cfRule type="expression" dxfId="349" priority="697">
      <formula>$Z5="Gráfico 18"</formula>
    </cfRule>
    <cfRule type="expression" dxfId="348" priority="698">
      <formula>$Z5="Gráfico 19"</formula>
    </cfRule>
    <cfRule type="expression" dxfId="347" priority="699">
      <formula>$Z5="Gráfico 17"</formula>
    </cfRule>
    <cfRule type="expression" dxfId="346" priority="700">
      <formula>$Z5="Gráfico 16"</formula>
    </cfRule>
    <cfRule type="expression" dxfId="345" priority="701">
      <formula>$Z5="Gráfico 15"</formula>
    </cfRule>
    <cfRule type="expression" dxfId="344" priority="702">
      <formula>$Z5="Gráfico 14"</formula>
    </cfRule>
    <cfRule type="expression" dxfId="343" priority="703">
      <formula>$Z5="Gráfico 12"</formula>
    </cfRule>
    <cfRule type="expression" dxfId="342" priority="704">
      <formula>$Z5="Gráfico 13"</formula>
    </cfRule>
    <cfRule type="expression" dxfId="341" priority="705">
      <formula>$Z5="Gráfico 11"</formula>
    </cfRule>
    <cfRule type="expression" dxfId="340" priority="706">
      <formula>$Z5="Gráfico 9"</formula>
    </cfRule>
    <cfRule type="expression" dxfId="339" priority="707">
      <formula>$Z5="Gráfico 8"</formula>
    </cfRule>
    <cfRule type="expression" dxfId="338" priority="708">
      <formula>$Z5="Gráfico 7"</formula>
    </cfRule>
    <cfRule type="expression" dxfId="337" priority="709">
      <formula>$Z5="Gráfico 6"</formula>
    </cfRule>
    <cfRule type="expression" dxfId="336" priority="710">
      <formula>$Z5="Gráfico 4"</formula>
    </cfRule>
    <cfRule type="expression" dxfId="335" priority="711">
      <formula>$Z5="Gráfico 3"</formula>
    </cfRule>
    <cfRule type="expression" dxfId="334" priority="712">
      <formula>$Z5="Gráfico 2"</formula>
    </cfRule>
    <cfRule type="expression" dxfId="333" priority="713">
      <formula>$Z5="Gráfico 1"</formula>
    </cfRule>
    <cfRule type="expression" dxfId="332" priority="714">
      <formula>$Z5="Gráfico 5"</formula>
    </cfRule>
  </conditionalFormatting>
  <conditionalFormatting sqref="Y4:Y6">
    <cfRule type="expression" dxfId="331" priority="715">
      <formula>$Z4="Reporte 2"</formula>
    </cfRule>
    <cfRule type="expression" dxfId="330" priority="716">
      <formula>$Z4="Reporte 1"</formula>
    </cfRule>
    <cfRule type="expression" dxfId="329" priority="717">
      <formula>$Z4="Informe 10"</formula>
    </cfRule>
    <cfRule type="expression" dxfId="328" priority="718">
      <formula>$Z4="Informe 9"</formula>
    </cfRule>
    <cfRule type="expression" dxfId="327" priority="719">
      <formula>$Z4="Informe 8"</formula>
    </cfRule>
    <cfRule type="expression" dxfId="326" priority="720">
      <formula>$Z4="Informe 7"</formula>
    </cfRule>
    <cfRule type="expression" dxfId="325" priority="721">
      <formula>$Z4="Informe 6"</formula>
    </cfRule>
    <cfRule type="expression" dxfId="324" priority="722">
      <formula>$Z4="Informe 5"</formula>
    </cfRule>
    <cfRule type="expression" dxfId="323" priority="723">
      <formula>$Z4="Informe 4"</formula>
    </cfRule>
    <cfRule type="expression" dxfId="322" priority="724">
      <formula>$Z4="Informe 3"</formula>
    </cfRule>
    <cfRule type="expression" dxfId="321" priority="725">
      <formula>$Z4="Informe 2"</formula>
    </cfRule>
    <cfRule type="expression" dxfId="320" priority="726">
      <formula>$Z4="Informe 1"</formula>
    </cfRule>
    <cfRule type="expression" dxfId="319" priority="727">
      <formula>$Z4="Gráfico 10"</formula>
    </cfRule>
    <cfRule type="expression" dxfId="318" priority="728">
      <formula>$Z4="Gráfico 25"</formula>
    </cfRule>
    <cfRule type="expression" dxfId="317" priority="729">
      <formula>$Z4="Gráfico 24"</formula>
    </cfRule>
    <cfRule type="expression" dxfId="316" priority="730">
      <formula>$Z4="Gráfico 23"</formula>
    </cfRule>
    <cfRule type="expression" dxfId="315" priority="731">
      <formula>$Z4="Gráfico 22"</formula>
    </cfRule>
    <cfRule type="expression" dxfId="314" priority="732">
      <formula>$Z4="Gráfico 21"</formula>
    </cfRule>
    <cfRule type="expression" dxfId="313" priority="733">
      <formula>$Z4="Gráfico 20"</formula>
    </cfRule>
    <cfRule type="expression" dxfId="312" priority="734">
      <formula>$Z4="Gráfico 18"</formula>
    </cfRule>
    <cfRule type="expression" dxfId="311" priority="735">
      <formula>$Z4="Gráfico 19"</formula>
    </cfRule>
    <cfRule type="expression" dxfId="310" priority="736">
      <formula>$Z4="Gráfico 17"</formula>
    </cfRule>
    <cfRule type="expression" dxfId="309" priority="737">
      <formula>$Z4="Gráfico 16"</formula>
    </cfRule>
    <cfRule type="expression" dxfId="308" priority="738">
      <formula>$Z4="Gráfico 15"</formula>
    </cfRule>
    <cfRule type="expression" dxfId="307" priority="739">
      <formula>$Z4="Gráfico 14"</formula>
    </cfRule>
    <cfRule type="expression" dxfId="306" priority="740">
      <formula>$Z4="Gráfico 12"</formula>
    </cfRule>
    <cfRule type="expression" dxfId="305" priority="741">
      <formula>$Z4="Gráfico 13"</formula>
    </cfRule>
    <cfRule type="expression" dxfId="304" priority="742">
      <formula>$Z4="Gráfico 11"</formula>
    </cfRule>
    <cfRule type="expression" dxfId="303" priority="743">
      <formula>$Z4="Gráfico 9"</formula>
    </cfRule>
    <cfRule type="expression" dxfId="302" priority="744">
      <formula>$Z4="Gráfico 8"</formula>
    </cfRule>
    <cfRule type="expression" dxfId="301" priority="745">
      <formula>$Z4="Gráfico 7"</formula>
    </cfRule>
    <cfRule type="expression" dxfId="300" priority="746">
      <formula>$Z4="Gráfico 6"</formula>
    </cfRule>
    <cfRule type="expression" dxfId="299" priority="747">
      <formula>$Z4="Gráfico 4"</formula>
    </cfRule>
    <cfRule type="expression" dxfId="298" priority="748">
      <formula>$Z4="Gráfico 3"</formula>
    </cfRule>
    <cfRule type="expression" dxfId="297" priority="749">
      <formula>$Z4="Gráfico 2"</formula>
    </cfRule>
    <cfRule type="expression" dxfId="296" priority="750">
      <formula>$Z4="Gráfico 1"</formula>
    </cfRule>
    <cfRule type="expression" dxfId="295" priority="751">
      <formula>$Z4="Gráfico 5"</formula>
    </cfRule>
  </conditionalFormatting>
  <conditionalFormatting sqref="W11 Y11 Q11 S11">
    <cfRule type="expression" dxfId="294" priority="380">
      <formula>$Z11="Reporte 2"</formula>
    </cfRule>
    <cfRule type="expression" dxfId="293" priority="381">
      <formula>$Z11="Reporte 1"</formula>
    </cfRule>
    <cfRule type="expression" dxfId="292" priority="382">
      <formula>$Z11="Informe 10"</formula>
    </cfRule>
    <cfRule type="expression" dxfId="291" priority="383">
      <formula>$Z11="Informe 9"</formula>
    </cfRule>
    <cfRule type="expression" dxfId="290" priority="384">
      <formula>$Z11="Informe 8"</formula>
    </cfRule>
    <cfRule type="expression" dxfId="289" priority="385">
      <formula>$Z11="Informe 7"</formula>
    </cfRule>
    <cfRule type="expression" dxfId="288" priority="386">
      <formula>$Z11="Informe 6"</formula>
    </cfRule>
    <cfRule type="expression" dxfId="287" priority="387">
      <formula>$Z11="Informe 5"</formula>
    </cfRule>
    <cfRule type="expression" dxfId="286" priority="388">
      <formula>$Z11="Informe 4"</formula>
    </cfRule>
    <cfRule type="expression" dxfId="285" priority="389">
      <formula>$Z11="Informe 3"</formula>
    </cfRule>
    <cfRule type="expression" dxfId="284" priority="390">
      <formula>$Z11="Informe 2"</formula>
    </cfRule>
    <cfRule type="expression" dxfId="283" priority="391">
      <formula>$Z11="Informe 1"</formula>
    </cfRule>
    <cfRule type="expression" dxfId="282" priority="392">
      <formula>$Z11="Gráfico 10"</formula>
    </cfRule>
    <cfRule type="expression" dxfId="281" priority="393">
      <formula>$Z11="Gráfico 25"</formula>
    </cfRule>
    <cfRule type="expression" dxfId="280" priority="394">
      <formula>$Z11="Gráfico 24"</formula>
    </cfRule>
    <cfRule type="expression" dxfId="279" priority="395">
      <formula>$Z11="Gráfico 23"</formula>
    </cfRule>
    <cfRule type="expression" dxfId="278" priority="396">
      <formula>$Z11="Gráfico 22"</formula>
    </cfRule>
    <cfRule type="expression" dxfId="277" priority="397">
      <formula>$Z11="Gráfico 21"</formula>
    </cfRule>
    <cfRule type="expression" dxfId="276" priority="398">
      <formula>$Z11="Gráfico 20"</formula>
    </cfRule>
    <cfRule type="expression" dxfId="275" priority="399">
      <formula>$Z11="Gráfico 18"</formula>
    </cfRule>
    <cfRule type="expression" dxfId="274" priority="400">
      <formula>$Z11="Gráfico 19"</formula>
    </cfRule>
    <cfRule type="expression" dxfId="273" priority="401">
      <formula>$Z11="Gráfico 17"</formula>
    </cfRule>
    <cfRule type="expression" dxfId="272" priority="402">
      <formula>$Z11="Gráfico 16"</formula>
    </cfRule>
    <cfRule type="expression" dxfId="271" priority="403">
      <formula>$Z11="Gráfico 15"</formula>
    </cfRule>
    <cfRule type="expression" dxfId="270" priority="404">
      <formula>$Z11="Gráfico 14"</formula>
    </cfRule>
    <cfRule type="expression" dxfId="269" priority="405">
      <formula>$Z11="Gráfico 12"</formula>
    </cfRule>
    <cfRule type="expression" dxfId="268" priority="406">
      <formula>$Z11="Gráfico 13"</formula>
    </cfRule>
    <cfRule type="expression" dxfId="267" priority="407">
      <formula>$Z11="Gráfico 11"</formula>
    </cfRule>
    <cfRule type="expression" dxfId="266" priority="408">
      <formula>$Z11="Gráfico 9"</formula>
    </cfRule>
    <cfRule type="expression" dxfId="265" priority="409">
      <formula>$Z11="Gráfico 8"</formula>
    </cfRule>
    <cfRule type="expression" dxfId="264" priority="410">
      <formula>$Z11="Gráfico 7"</formula>
    </cfRule>
    <cfRule type="expression" dxfId="263" priority="411">
      <formula>$Z11="Gráfico 6"</formula>
    </cfRule>
    <cfRule type="expression" dxfId="262" priority="412">
      <formula>$Z11="Gráfico 4"</formula>
    </cfRule>
    <cfRule type="expression" dxfId="261" priority="413">
      <formula>$Z11="Gráfico 3"</formula>
    </cfRule>
    <cfRule type="expression" dxfId="260" priority="414">
      <formula>$Z11="Gráfico 2"</formula>
    </cfRule>
    <cfRule type="expression" dxfId="259" priority="415">
      <formula>$Z11="Gráfico 1"</formula>
    </cfRule>
    <cfRule type="expression" dxfId="258" priority="416">
      <formula>$Z11="Gráfico 5"</formula>
    </cfRule>
  </conditionalFormatting>
  <conditionalFormatting sqref="O10">
    <cfRule type="expression" dxfId="257" priority="528">
      <formula>$Z10="Reporte 2"</formula>
    </cfRule>
    <cfRule type="expression" dxfId="256" priority="529">
      <formula>$Z10="Reporte 1"</formula>
    </cfRule>
    <cfRule type="expression" dxfId="255" priority="530">
      <formula>$Z10="Informe 10"</formula>
    </cfRule>
    <cfRule type="expression" dxfId="254" priority="531">
      <formula>$Z10="Informe 9"</formula>
    </cfRule>
    <cfRule type="expression" dxfId="253" priority="532">
      <formula>$Z10="Informe 8"</formula>
    </cfRule>
    <cfRule type="expression" dxfId="252" priority="533">
      <formula>$Z10="Informe 7"</formula>
    </cfRule>
    <cfRule type="expression" dxfId="251" priority="534">
      <formula>$Z10="Informe 6"</formula>
    </cfRule>
    <cfRule type="expression" dxfId="250" priority="535">
      <formula>$Z10="Informe 5"</formula>
    </cfRule>
    <cfRule type="expression" dxfId="249" priority="536">
      <formula>$Z10="Informe 4"</formula>
    </cfRule>
    <cfRule type="expression" dxfId="248" priority="537">
      <formula>$Z10="Informe 3"</formula>
    </cfRule>
    <cfRule type="expression" dxfId="247" priority="538">
      <formula>$Z10="Informe 2"</formula>
    </cfRule>
    <cfRule type="expression" dxfId="246" priority="539">
      <formula>$Z10="Informe 1"</formula>
    </cfRule>
    <cfRule type="expression" dxfId="245" priority="540">
      <formula>$Z10="Gráfico 10"</formula>
    </cfRule>
    <cfRule type="expression" dxfId="244" priority="541">
      <formula>$Z10="Gráfico 25"</formula>
    </cfRule>
    <cfRule type="expression" dxfId="243" priority="542">
      <formula>$Z10="Gráfico 24"</formula>
    </cfRule>
    <cfRule type="expression" dxfId="242" priority="543">
      <formula>$Z10="Gráfico 23"</formula>
    </cfRule>
    <cfRule type="expression" dxfId="241" priority="544">
      <formula>$Z10="Gráfico 22"</formula>
    </cfRule>
    <cfRule type="expression" dxfId="240" priority="545">
      <formula>$Z10="Gráfico 21"</formula>
    </cfRule>
    <cfRule type="expression" dxfId="239" priority="546">
      <formula>$Z10="Gráfico 20"</formula>
    </cfRule>
    <cfRule type="expression" dxfId="238" priority="547">
      <formula>$Z10="Gráfico 18"</formula>
    </cfRule>
    <cfRule type="expression" dxfId="237" priority="548">
      <formula>$Z10="Gráfico 19"</formula>
    </cfRule>
    <cfRule type="expression" dxfId="236" priority="549">
      <formula>$Z10="Gráfico 17"</formula>
    </cfRule>
    <cfRule type="expression" dxfId="235" priority="550">
      <formula>$Z10="Gráfico 16"</formula>
    </cfRule>
    <cfRule type="expression" dxfId="234" priority="551">
      <formula>$Z10="Gráfico 15"</formula>
    </cfRule>
    <cfRule type="expression" dxfId="233" priority="552">
      <formula>$Z10="Gráfico 14"</formula>
    </cfRule>
    <cfRule type="expression" dxfId="232" priority="553">
      <formula>$Z10="Gráfico 12"</formula>
    </cfRule>
    <cfRule type="expression" dxfId="231" priority="554">
      <formula>$Z10="Gráfico 13"</formula>
    </cfRule>
    <cfRule type="expression" dxfId="230" priority="555">
      <formula>$Z10="Gráfico 11"</formula>
    </cfRule>
    <cfRule type="expression" dxfId="229" priority="556">
      <formula>$Z10="Gráfico 9"</formula>
    </cfRule>
    <cfRule type="expression" dxfId="228" priority="557">
      <formula>$Z10="Gráfico 8"</formula>
    </cfRule>
    <cfRule type="expression" dxfId="227" priority="558">
      <formula>$Z10="Gráfico 7"</formula>
    </cfRule>
    <cfRule type="expression" dxfId="226" priority="559">
      <formula>$Z10="Gráfico 6"</formula>
    </cfRule>
    <cfRule type="expression" dxfId="225" priority="560">
      <formula>$Z10="Gráfico 4"</formula>
    </cfRule>
    <cfRule type="expression" dxfId="224" priority="561">
      <formula>$Z10="Gráfico 3"</formula>
    </cfRule>
    <cfRule type="expression" dxfId="223" priority="562">
      <formula>$Z10="Gráfico 2"</formula>
    </cfRule>
    <cfRule type="expression" dxfId="222" priority="563">
      <formula>$Z10="Gráfico 1"</formula>
    </cfRule>
    <cfRule type="expression" dxfId="221" priority="564">
      <formula>$Z10="Gráfico 5"</formula>
    </cfRule>
  </conditionalFormatting>
  <conditionalFormatting sqref="O9">
    <cfRule type="expression" dxfId="220" priority="491">
      <formula>$Z9="Reporte 2"</formula>
    </cfRule>
    <cfRule type="expression" dxfId="219" priority="492">
      <formula>$Z9="Reporte 1"</formula>
    </cfRule>
    <cfRule type="expression" dxfId="218" priority="493">
      <formula>$Z9="Informe 10"</formula>
    </cfRule>
    <cfRule type="expression" dxfId="217" priority="494">
      <formula>$Z9="Informe 9"</formula>
    </cfRule>
    <cfRule type="expression" dxfId="216" priority="495">
      <formula>$Z9="Informe 8"</formula>
    </cfRule>
    <cfRule type="expression" dxfId="215" priority="496">
      <formula>$Z9="Informe 7"</formula>
    </cfRule>
    <cfRule type="expression" dxfId="214" priority="497">
      <formula>$Z9="Informe 6"</formula>
    </cfRule>
    <cfRule type="expression" dxfId="213" priority="498">
      <formula>$Z9="Informe 5"</formula>
    </cfRule>
    <cfRule type="expression" dxfId="212" priority="499">
      <formula>$Z9="Informe 4"</formula>
    </cfRule>
    <cfRule type="expression" dxfId="211" priority="500">
      <formula>$Z9="Informe 3"</formula>
    </cfRule>
    <cfRule type="expression" dxfId="210" priority="501">
      <formula>$Z9="Informe 2"</formula>
    </cfRule>
    <cfRule type="expression" dxfId="209" priority="502">
      <formula>$Z9="Informe 1"</formula>
    </cfRule>
    <cfRule type="expression" dxfId="208" priority="503">
      <formula>$Z9="Gráfico 10"</formula>
    </cfRule>
    <cfRule type="expression" dxfId="207" priority="504">
      <formula>$Z9="Gráfico 25"</formula>
    </cfRule>
    <cfRule type="expression" dxfId="206" priority="505">
      <formula>$Z9="Gráfico 24"</formula>
    </cfRule>
    <cfRule type="expression" dxfId="205" priority="506">
      <formula>$Z9="Gráfico 23"</formula>
    </cfRule>
    <cfRule type="expression" dxfId="204" priority="507">
      <formula>$Z9="Gráfico 22"</formula>
    </cfRule>
    <cfRule type="expression" dxfId="203" priority="508">
      <formula>$Z9="Gráfico 21"</formula>
    </cfRule>
    <cfRule type="expression" dxfId="202" priority="509">
      <formula>$Z9="Gráfico 20"</formula>
    </cfRule>
    <cfRule type="expression" dxfId="201" priority="510">
      <formula>$Z9="Gráfico 18"</formula>
    </cfRule>
    <cfRule type="expression" dxfId="200" priority="511">
      <formula>$Z9="Gráfico 19"</formula>
    </cfRule>
    <cfRule type="expression" dxfId="199" priority="512">
      <formula>$Z9="Gráfico 17"</formula>
    </cfRule>
    <cfRule type="expression" dxfId="198" priority="513">
      <formula>$Z9="Gráfico 16"</formula>
    </cfRule>
    <cfRule type="expression" dxfId="197" priority="514">
      <formula>$Z9="Gráfico 15"</formula>
    </cfRule>
    <cfRule type="expression" dxfId="196" priority="515">
      <formula>$Z9="Gráfico 14"</formula>
    </cfRule>
    <cfRule type="expression" dxfId="195" priority="516">
      <formula>$Z9="Gráfico 12"</formula>
    </cfRule>
    <cfRule type="expression" dxfId="194" priority="517">
      <formula>$Z9="Gráfico 13"</formula>
    </cfRule>
    <cfRule type="expression" dxfId="193" priority="518">
      <formula>$Z9="Gráfico 11"</formula>
    </cfRule>
    <cfRule type="expression" dxfId="192" priority="519">
      <formula>$Z9="Gráfico 9"</formula>
    </cfRule>
    <cfRule type="expression" dxfId="191" priority="520">
      <formula>$Z9="Gráfico 8"</formula>
    </cfRule>
    <cfRule type="expression" dxfId="190" priority="521">
      <formula>$Z9="Gráfico 7"</formula>
    </cfRule>
    <cfRule type="expression" dxfId="189" priority="522">
      <formula>$Z9="Gráfico 6"</formula>
    </cfRule>
    <cfRule type="expression" dxfId="188" priority="523">
      <formula>$Z9="Gráfico 4"</formula>
    </cfRule>
    <cfRule type="expression" dxfId="187" priority="524">
      <formula>$Z9="Gráfico 3"</formula>
    </cfRule>
    <cfRule type="expression" dxfId="186" priority="525">
      <formula>$Z9="Gráfico 2"</formula>
    </cfRule>
    <cfRule type="expression" dxfId="185" priority="526">
      <formula>$Z9="Gráfico 1"</formula>
    </cfRule>
    <cfRule type="expression" dxfId="184" priority="527">
      <formula>$Z9="Gráfico 5"</formula>
    </cfRule>
  </conditionalFormatting>
  <conditionalFormatting sqref="N11">
    <cfRule type="expression" dxfId="183" priority="417">
      <formula>$Z11="Reporte 2"</formula>
    </cfRule>
    <cfRule type="expression" dxfId="182" priority="418">
      <formula>$Z11="Reporte 1"</formula>
    </cfRule>
    <cfRule type="expression" dxfId="181" priority="419">
      <formula>$Z11="Informe 10"</formula>
    </cfRule>
    <cfRule type="expression" dxfId="180" priority="420">
      <formula>$Z11="Informe 9"</formula>
    </cfRule>
    <cfRule type="expression" dxfId="179" priority="421">
      <formula>$Z11="Informe 8"</formula>
    </cfRule>
    <cfRule type="expression" dxfId="178" priority="422">
      <formula>$Z11="Informe 7"</formula>
    </cfRule>
    <cfRule type="expression" dxfId="177" priority="423">
      <formula>$Z11="Informe 6"</formula>
    </cfRule>
    <cfRule type="expression" dxfId="176" priority="424">
      <formula>$Z11="Informe 5"</formula>
    </cfRule>
    <cfRule type="expression" dxfId="175" priority="425">
      <formula>$Z11="Informe 4"</formula>
    </cfRule>
    <cfRule type="expression" dxfId="174" priority="426">
      <formula>$Z11="Informe 3"</formula>
    </cfRule>
    <cfRule type="expression" dxfId="173" priority="427">
      <formula>$Z11="Informe 2"</formula>
    </cfRule>
    <cfRule type="expression" dxfId="172" priority="428">
      <formula>$Z11="Informe 1"</formula>
    </cfRule>
    <cfRule type="expression" dxfId="171" priority="429">
      <formula>$Z11="Gráfico 10"</formula>
    </cfRule>
    <cfRule type="expression" dxfId="170" priority="430">
      <formula>$Z11="Gráfico 25"</formula>
    </cfRule>
    <cfRule type="expression" dxfId="169" priority="431">
      <formula>$Z11="Gráfico 24"</formula>
    </cfRule>
    <cfRule type="expression" dxfId="168" priority="432">
      <formula>$Z11="Gráfico 23"</formula>
    </cfRule>
    <cfRule type="expression" dxfId="167" priority="433">
      <formula>$Z11="Gráfico 22"</formula>
    </cfRule>
    <cfRule type="expression" dxfId="166" priority="434">
      <formula>$Z11="Gráfico 21"</formula>
    </cfRule>
    <cfRule type="expression" dxfId="165" priority="435">
      <formula>$Z11="Gráfico 20"</formula>
    </cfRule>
    <cfRule type="expression" dxfId="164" priority="436">
      <formula>$Z11="Gráfico 18"</formula>
    </cfRule>
    <cfRule type="expression" dxfId="163" priority="437">
      <formula>$Z11="Gráfico 19"</formula>
    </cfRule>
    <cfRule type="expression" dxfId="162" priority="438">
      <formula>$Z11="Gráfico 17"</formula>
    </cfRule>
    <cfRule type="expression" dxfId="161" priority="439">
      <formula>$Z11="Gráfico 16"</formula>
    </cfRule>
    <cfRule type="expression" dxfId="160" priority="440">
      <formula>$Z11="Gráfico 15"</formula>
    </cfRule>
    <cfRule type="expression" dxfId="159" priority="441">
      <formula>$Z11="Gráfico 14"</formula>
    </cfRule>
    <cfRule type="expression" dxfId="158" priority="442">
      <formula>$Z11="Gráfico 12"</formula>
    </cfRule>
    <cfRule type="expression" dxfId="157" priority="443">
      <formula>$Z11="Gráfico 13"</formula>
    </cfRule>
    <cfRule type="expression" dxfId="156" priority="444">
      <formula>$Z11="Gráfico 11"</formula>
    </cfRule>
    <cfRule type="expression" dxfId="155" priority="445">
      <formula>$Z11="Gráfico 9"</formula>
    </cfRule>
    <cfRule type="expression" dxfId="154" priority="446">
      <formula>$Z11="Gráfico 8"</formula>
    </cfRule>
    <cfRule type="expression" dxfId="153" priority="447">
      <formula>$Z11="Gráfico 7"</formula>
    </cfRule>
    <cfRule type="expression" dxfId="152" priority="448">
      <formula>$Z11="Gráfico 6"</formula>
    </cfRule>
    <cfRule type="expression" dxfId="151" priority="449">
      <formula>$Z11="Gráfico 4"</formula>
    </cfRule>
    <cfRule type="expression" dxfId="150" priority="450">
      <formula>$Z11="Gráfico 3"</formula>
    </cfRule>
    <cfRule type="expression" dxfId="149" priority="451">
      <formula>$Z11="Gráfico 2"</formula>
    </cfRule>
    <cfRule type="expression" dxfId="148" priority="452">
      <formula>$Z11="Gráfico 1"</formula>
    </cfRule>
    <cfRule type="expression" dxfId="147" priority="453">
      <formula>$Z11="Gráfico 5"</formula>
    </cfRule>
  </conditionalFormatting>
  <conditionalFormatting sqref="T11">
    <cfRule type="expression" dxfId="146" priority="343">
      <formula>$Z11="Reporte 2"</formula>
    </cfRule>
    <cfRule type="expression" dxfId="145" priority="344">
      <formula>$Z11="Reporte 1"</formula>
    </cfRule>
    <cfRule type="expression" dxfId="144" priority="345">
      <formula>$Z11="Informe 10"</formula>
    </cfRule>
    <cfRule type="expression" dxfId="143" priority="346">
      <formula>$Z11="Informe 9"</formula>
    </cfRule>
    <cfRule type="expression" dxfId="142" priority="347">
      <formula>$Z11="Informe 8"</formula>
    </cfRule>
    <cfRule type="expression" dxfId="141" priority="348">
      <formula>$Z11="Informe 7"</formula>
    </cfRule>
    <cfRule type="expression" dxfId="140" priority="349">
      <formula>$Z11="Informe 6"</formula>
    </cfRule>
    <cfRule type="expression" dxfId="139" priority="350">
      <formula>$Z11="Informe 5"</formula>
    </cfRule>
    <cfRule type="expression" dxfId="138" priority="351">
      <formula>$Z11="Informe 4"</formula>
    </cfRule>
    <cfRule type="expression" dxfId="137" priority="352">
      <formula>$Z11="Informe 3"</formula>
    </cfRule>
    <cfRule type="expression" dxfId="136" priority="353">
      <formula>$Z11="Informe 2"</formula>
    </cfRule>
    <cfRule type="expression" dxfId="135" priority="354">
      <formula>$Z11="Informe 1"</formula>
    </cfRule>
    <cfRule type="expression" dxfId="134" priority="355">
      <formula>$Z11="Gráfico 10"</formula>
    </cfRule>
    <cfRule type="expression" dxfId="133" priority="356">
      <formula>$Z11="Gráfico 25"</formula>
    </cfRule>
    <cfRule type="expression" dxfId="132" priority="357">
      <formula>$Z11="Gráfico 24"</formula>
    </cfRule>
    <cfRule type="expression" dxfId="131" priority="358">
      <formula>$Z11="Gráfico 23"</formula>
    </cfRule>
    <cfRule type="expression" dxfId="130" priority="359">
      <formula>$Z11="Gráfico 22"</formula>
    </cfRule>
    <cfRule type="expression" dxfId="129" priority="360">
      <formula>$Z11="Gráfico 21"</formula>
    </cfRule>
    <cfRule type="expression" dxfId="128" priority="361">
      <formula>$Z11="Gráfico 20"</formula>
    </cfRule>
    <cfRule type="expression" dxfId="127" priority="362">
      <formula>$Z11="Gráfico 18"</formula>
    </cfRule>
    <cfRule type="expression" dxfId="126" priority="363">
      <formula>$Z11="Gráfico 19"</formula>
    </cfRule>
    <cfRule type="expression" dxfId="125" priority="364">
      <formula>$Z11="Gráfico 17"</formula>
    </cfRule>
    <cfRule type="expression" dxfId="124" priority="365">
      <formula>$Z11="Gráfico 16"</formula>
    </cfRule>
    <cfRule type="expression" dxfId="123" priority="366">
      <formula>$Z11="Gráfico 15"</formula>
    </cfRule>
    <cfRule type="expression" dxfId="122" priority="367">
      <formula>$Z11="Gráfico 14"</formula>
    </cfRule>
    <cfRule type="expression" dxfId="121" priority="368">
      <formula>$Z11="Gráfico 12"</formula>
    </cfRule>
    <cfRule type="expression" dxfId="120" priority="369">
      <formula>$Z11="Gráfico 13"</formula>
    </cfRule>
    <cfRule type="expression" dxfId="119" priority="370">
      <formula>$Z11="Gráfico 11"</formula>
    </cfRule>
    <cfRule type="expression" dxfId="118" priority="371">
      <formula>$Z11="Gráfico 9"</formula>
    </cfRule>
    <cfRule type="expression" dxfId="117" priority="372">
      <formula>$Z11="Gráfico 8"</formula>
    </cfRule>
    <cfRule type="expression" dxfId="116" priority="373">
      <formula>$Z11="Gráfico 7"</formula>
    </cfRule>
    <cfRule type="expression" dxfId="115" priority="374">
      <formula>$Z11="Gráfico 6"</formula>
    </cfRule>
    <cfRule type="expression" dxfId="114" priority="375">
      <formula>$Z11="Gráfico 4"</formula>
    </cfRule>
    <cfRule type="expression" dxfId="113" priority="376">
      <formula>$Z11="Gráfico 3"</formula>
    </cfRule>
    <cfRule type="expression" dxfId="112" priority="377">
      <formula>$Z11="Gráfico 2"</formula>
    </cfRule>
    <cfRule type="expression" dxfId="111" priority="378">
      <formula>$Z11="Gráfico 1"</formula>
    </cfRule>
    <cfRule type="expression" dxfId="110" priority="379">
      <formula>$Z11="Gráfico 5"</formula>
    </cfRule>
  </conditionalFormatting>
  <conditionalFormatting sqref="K11">
    <cfRule type="expression" dxfId="109" priority="342">
      <formula>+LEFT(D11,2)="GR"</formula>
    </cfRule>
  </conditionalFormatting>
  <conditionalFormatting sqref="L11">
    <cfRule type="expression" dxfId="108" priority="341">
      <formula>+LEFT(D11,2)="GR"</formula>
    </cfRule>
  </conditionalFormatting>
  <conditionalFormatting sqref="O11">
    <cfRule type="expression" dxfId="107" priority="267">
      <formula>$Z11="Reporte 2"</formula>
    </cfRule>
    <cfRule type="expression" dxfId="106" priority="268">
      <formula>$Z11="Reporte 1"</formula>
    </cfRule>
    <cfRule type="expression" dxfId="105" priority="269">
      <formula>$Z11="Informe 10"</formula>
    </cfRule>
    <cfRule type="expression" dxfId="104" priority="270">
      <formula>$Z11="Informe 9"</formula>
    </cfRule>
    <cfRule type="expression" dxfId="103" priority="271">
      <formula>$Z11="Informe 8"</formula>
    </cfRule>
    <cfRule type="expression" dxfId="102" priority="272">
      <formula>$Z11="Informe 7"</formula>
    </cfRule>
    <cfRule type="expression" dxfId="101" priority="273">
      <formula>$Z11="Informe 6"</formula>
    </cfRule>
    <cfRule type="expression" dxfId="100" priority="274">
      <formula>$Z11="Informe 5"</formula>
    </cfRule>
    <cfRule type="expression" dxfId="99" priority="275">
      <formula>$Z11="Informe 4"</formula>
    </cfRule>
    <cfRule type="expression" dxfId="98" priority="276">
      <formula>$Z11="Informe 3"</formula>
    </cfRule>
    <cfRule type="expression" dxfId="97" priority="277">
      <formula>$Z11="Informe 2"</formula>
    </cfRule>
    <cfRule type="expression" dxfId="96" priority="278">
      <formula>$Z11="Informe 1"</formula>
    </cfRule>
    <cfRule type="expression" dxfId="95" priority="279">
      <formula>$Z11="Gráfico 10"</formula>
    </cfRule>
    <cfRule type="expression" dxfId="94" priority="280">
      <formula>$Z11="Gráfico 25"</formula>
    </cfRule>
    <cfRule type="expression" dxfId="93" priority="281">
      <formula>$Z11="Gráfico 24"</formula>
    </cfRule>
    <cfRule type="expression" dxfId="92" priority="282">
      <formula>$Z11="Gráfico 23"</formula>
    </cfRule>
    <cfRule type="expression" dxfId="91" priority="283">
      <formula>$Z11="Gráfico 22"</formula>
    </cfRule>
    <cfRule type="expression" dxfId="90" priority="284">
      <formula>$Z11="Gráfico 21"</formula>
    </cfRule>
    <cfRule type="expression" dxfId="89" priority="285">
      <formula>$Z11="Gráfico 20"</formula>
    </cfRule>
    <cfRule type="expression" dxfId="88" priority="286">
      <formula>$Z11="Gráfico 18"</formula>
    </cfRule>
    <cfRule type="expression" dxfId="87" priority="287">
      <formula>$Z11="Gráfico 19"</formula>
    </cfRule>
    <cfRule type="expression" dxfId="86" priority="288">
      <formula>$Z11="Gráfico 17"</formula>
    </cfRule>
    <cfRule type="expression" dxfId="85" priority="289">
      <formula>$Z11="Gráfico 16"</formula>
    </cfRule>
    <cfRule type="expression" dxfId="84" priority="290">
      <formula>$Z11="Gráfico 15"</formula>
    </cfRule>
    <cfRule type="expression" dxfId="83" priority="291">
      <formula>$Z11="Gráfico 14"</formula>
    </cfRule>
    <cfRule type="expression" dxfId="82" priority="292">
      <formula>$Z11="Gráfico 12"</formula>
    </cfRule>
    <cfRule type="expression" dxfId="81" priority="293">
      <formula>$Z11="Gráfico 13"</formula>
    </cfRule>
    <cfRule type="expression" dxfId="80" priority="294">
      <formula>$Z11="Gráfico 11"</formula>
    </cfRule>
    <cfRule type="expression" dxfId="79" priority="295">
      <formula>$Z11="Gráfico 9"</formula>
    </cfRule>
    <cfRule type="expression" dxfId="78" priority="296">
      <formula>$Z11="Gráfico 8"</formula>
    </cfRule>
    <cfRule type="expression" dxfId="77" priority="297">
      <formula>$Z11="Gráfico 7"</formula>
    </cfRule>
    <cfRule type="expression" dxfId="76" priority="298">
      <formula>$Z11="Gráfico 6"</formula>
    </cfRule>
    <cfRule type="expression" dxfId="75" priority="299">
      <formula>$Z11="Gráfico 4"</formula>
    </cfRule>
    <cfRule type="expression" dxfId="74" priority="300">
      <formula>$Z11="Gráfico 3"</formula>
    </cfRule>
    <cfRule type="expression" dxfId="73" priority="301">
      <formula>$Z11="Gráfico 2"</formula>
    </cfRule>
    <cfRule type="expression" dxfId="72" priority="302">
      <formula>$Z11="Gráfico 1"</formula>
    </cfRule>
    <cfRule type="expression" dxfId="71" priority="303">
      <formula>$Z11="Gráfico 5"</formula>
    </cfRule>
  </conditionalFormatting>
  <conditionalFormatting sqref="L19">
    <cfRule type="expression" dxfId="70" priority="5">
      <formula>+LEFT(E19,2)="GR"</formula>
    </cfRule>
  </conditionalFormatting>
  <conditionalFormatting sqref="L20">
    <cfRule type="expression" dxfId="69" priority="1">
      <formula>+LEFT(E20,2)="GR"</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781FC27A-D813-4966-BAB1-839ECFF55EB7}">
          <x14:formula1>
            <xm:f>Estructura!$B$3:$B$18</xm:f>
          </x14:formula1>
          <xm:sqref>J19 J4:J6</xm:sqref>
        </x14:dataValidation>
        <x14:dataValidation type="list" allowBlank="1" showInputMessage="1" showErrorMessage="1" xr:uid="{9F5E9F02-EE59-4A74-A104-3C7A105DD222}">
          <x14:formula1>
            <xm:f>Estructura!$X$3:$X$4</xm:f>
          </x14:formula1>
          <xm:sqref>J12:J14</xm:sqref>
        </x14:dataValidation>
        <x14:dataValidation type="list" allowBlank="1" showInputMessage="1" showErrorMessage="1" xr:uid="{4C81249F-D55E-4A2C-AD6A-4136DA58452A}">
          <x14:formula1>
            <xm:f>Estructura!$G$3:$G$246</xm:f>
          </x14:formula1>
          <xm:sqref>J7:J8</xm:sqref>
        </x14:dataValidation>
        <x14:dataValidation type="list" allowBlank="1" showInputMessage="1" showErrorMessage="1" xr:uid="{35259A73-0845-44A3-986C-007E4FE7D5BE}">
          <x14:formula1>
            <xm:f>Estructura!$T$3:$T$4</xm:f>
          </x14:formula1>
          <xm:sqref>J9:J11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13773</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13769</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13770</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13771</v>
      </c>
      <c r="C160" s="14">
        <f>VLOOKUP(Comuna24[[#This Row],[Cod comuna]],'REG-PROV-COM'!A:C,3,0)</f>
        <v>572</v>
      </c>
    </row>
    <row r="161" spans="1:3" x14ac:dyDescent="0.25">
      <c r="A161" s="14">
        <v>10306</v>
      </c>
      <c r="B161" t="s">
        <v>13772</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1">
        <f>VLOOKUP(Comuna24[[#This Row],[Cod comuna]],'REG-PROV-COM'!A:C,3,0)</f>
        <v>607</v>
      </c>
    </row>
    <row r="181" spans="1:3" x14ac:dyDescent="0.25">
      <c r="A181" s="14">
        <v>13109</v>
      </c>
      <c r="B181" t="s">
        <v>1847</v>
      </c>
      <c r="C181" s="71">
        <f>VLOOKUP(Comuna24[[#This Row],[Cod comuna]],'REG-PROV-COM'!A:C,3,0)</f>
        <v>608</v>
      </c>
    </row>
    <row r="182" spans="1:3" x14ac:dyDescent="0.25">
      <c r="A182" s="14">
        <v>13110</v>
      </c>
      <c r="B182" t="s">
        <v>1850</v>
      </c>
      <c r="C182" s="71">
        <f>VLOOKUP(Comuna24[[#This Row],[Cod comuna]],'REG-PROV-COM'!A:C,3,0)</f>
        <v>609</v>
      </c>
    </row>
    <row r="183" spans="1:3" x14ac:dyDescent="0.25">
      <c r="A183" s="14">
        <v>13111</v>
      </c>
      <c r="B183" t="s">
        <v>1853</v>
      </c>
      <c r="C183" s="71">
        <f>VLOOKUP(Comuna24[[#This Row],[Cod comuna]],'REG-PROV-COM'!A:C,3,0)</f>
        <v>610</v>
      </c>
    </row>
    <row r="184" spans="1:3" x14ac:dyDescent="0.25">
      <c r="A184" s="14">
        <v>13112</v>
      </c>
      <c r="B184" t="s">
        <v>1856</v>
      </c>
      <c r="C184" s="71">
        <f>VLOOKUP(Comuna24[[#This Row],[Cod comuna]],'REG-PROV-COM'!A:C,3,0)</f>
        <v>611</v>
      </c>
    </row>
    <row r="185" spans="1:3" x14ac:dyDescent="0.25">
      <c r="A185" s="14">
        <v>13113</v>
      </c>
      <c r="B185" t="s">
        <v>1859</v>
      </c>
      <c r="C185" s="71">
        <f>VLOOKUP(Comuna24[[#This Row],[Cod comuna]],'REG-PROV-COM'!A:C,3,0)</f>
        <v>612</v>
      </c>
    </row>
    <row r="186" spans="1:3" x14ac:dyDescent="0.25">
      <c r="A186" s="14">
        <v>13114</v>
      </c>
      <c r="B186" t="s">
        <v>1862</v>
      </c>
      <c r="C186" s="71">
        <f>VLOOKUP(Comuna24[[#This Row],[Cod comuna]],'REG-PROV-COM'!A:C,3,0)</f>
        <v>613</v>
      </c>
    </row>
    <row r="187" spans="1:3" x14ac:dyDescent="0.25">
      <c r="A187" s="14">
        <v>13115</v>
      </c>
      <c r="B187" t="s">
        <v>1865</v>
      </c>
      <c r="C187" s="71">
        <f>VLOOKUP(Comuna24[[#This Row],[Cod comuna]],'REG-PROV-COM'!A:C,3,0)</f>
        <v>614</v>
      </c>
    </row>
    <row r="188" spans="1:3" x14ac:dyDescent="0.25">
      <c r="A188" s="14">
        <v>13116</v>
      </c>
      <c r="B188" t="s">
        <v>1868</v>
      </c>
      <c r="C188" s="71">
        <f>VLOOKUP(Comuna24[[#This Row],[Cod comuna]],'REG-PROV-COM'!A:C,3,0)</f>
        <v>615</v>
      </c>
    </row>
    <row r="189" spans="1:3" x14ac:dyDescent="0.25">
      <c r="A189" s="14">
        <v>13117</v>
      </c>
      <c r="B189" t="s">
        <v>1871</v>
      </c>
      <c r="C189" s="71">
        <f>VLOOKUP(Comuna24[[#This Row],[Cod comuna]],'REG-PROV-COM'!A:C,3,0)</f>
        <v>616</v>
      </c>
    </row>
    <row r="190" spans="1:3" x14ac:dyDescent="0.25">
      <c r="A190" s="14">
        <v>13118</v>
      </c>
      <c r="B190" t="s">
        <v>1874</v>
      </c>
      <c r="C190" s="71">
        <f>VLOOKUP(Comuna24[[#This Row],[Cod comuna]],'REG-PROV-COM'!A:C,3,0)</f>
        <v>617</v>
      </c>
    </row>
    <row r="191" spans="1:3" x14ac:dyDescent="0.25">
      <c r="A191" s="14">
        <v>13119</v>
      </c>
      <c r="B191" t="s">
        <v>1877</v>
      </c>
      <c r="C191" s="71">
        <f>VLOOKUP(Comuna24[[#This Row],[Cod comuna]],'REG-PROV-COM'!A:C,3,0)</f>
        <v>618</v>
      </c>
    </row>
    <row r="192" spans="1:3" x14ac:dyDescent="0.25">
      <c r="A192" s="14">
        <v>13120</v>
      </c>
      <c r="B192" t="s">
        <v>1880</v>
      </c>
      <c r="C192" s="71">
        <f>VLOOKUP(Comuna24[[#This Row],[Cod comuna]],'REG-PROV-COM'!A:C,3,0)</f>
        <v>619</v>
      </c>
    </row>
    <row r="193" spans="1:3" x14ac:dyDescent="0.25">
      <c r="A193" s="14">
        <v>13121</v>
      </c>
      <c r="B193" t="s">
        <v>1883</v>
      </c>
      <c r="C193" s="71">
        <f>VLOOKUP(Comuna24[[#This Row],[Cod comuna]],'REG-PROV-COM'!A:C,3,0)</f>
        <v>620</v>
      </c>
    </row>
    <row r="194" spans="1:3" x14ac:dyDescent="0.25">
      <c r="A194" s="14">
        <v>13122</v>
      </c>
      <c r="B194" t="s">
        <v>1886</v>
      </c>
      <c r="C194" s="71">
        <f>VLOOKUP(Comuna24[[#This Row],[Cod comuna]],'REG-PROV-COM'!A:C,3,0)</f>
        <v>621</v>
      </c>
    </row>
    <row r="195" spans="1:3" x14ac:dyDescent="0.25">
      <c r="A195" s="14">
        <v>13123</v>
      </c>
      <c r="B195" t="s">
        <v>1889</v>
      </c>
      <c r="C195" s="71">
        <f>VLOOKUP(Comuna24[[#This Row],[Cod comuna]],'REG-PROV-COM'!A:C,3,0)</f>
        <v>622</v>
      </c>
    </row>
    <row r="196" spans="1:3" x14ac:dyDescent="0.25">
      <c r="A196" s="14">
        <v>13124</v>
      </c>
      <c r="B196" t="s">
        <v>1892</v>
      </c>
      <c r="C196" s="71">
        <f>VLOOKUP(Comuna24[[#This Row],[Cod comuna]],'REG-PROV-COM'!A:C,3,0)</f>
        <v>623</v>
      </c>
    </row>
    <row r="197" spans="1:3" x14ac:dyDescent="0.25">
      <c r="A197" s="14">
        <v>13125</v>
      </c>
      <c r="B197" t="s">
        <v>1895</v>
      </c>
      <c r="C197" s="71">
        <f>VLOOKUP(Comuna24[[#This Row],[Cod comuna]],'REG-PROV-COM'!A:C,3,0)</f>
        <v>624</v>
      </c>
    </row>
    <row r="198" spans="1:3" x14ac:dyDescent="0.25">
      <c r="A198" s="14">
        <v>13126</v>
      </c>
      <c r="B198" t="s">
        <v>1898</v>
      </c>
      <c r="C198" s="71">
        <f>VLOOKUP(Comuna24[[#This Row],[Cod comuna]],'REG-PROV-COM'!A:C,3,0)</f>
        <v>625</v>
      </c>
    </row>
    <row r="199" spans="1:3" x14ac:dyDescent="0.25">
      <c r="A199" s="14">
        <v>13127</v>
      </c>
      <c r="B199" t="s">
        <v>1901</v>
      </c>
      <c r="C199" s="71">
        <f>VLOOKUP(Comuna24[[#This Row],[Cod comuna]],'REG-PROV-COM'!A:C,3,0)</f>
        <v>626</v>
      </c>
    </row>
    <row r="200" spans="1:3" x14ac:dyDescent="0.25">
      <c r="A200" s="14">
        <v>13128</v>
      </c>
      <c r="B200" t="s">
        <v>1904</v>
      </c>
      <c r="C200" s="71">
        <f>VLOOKUP(Comuna24[[#This Row],[Cod comuna]],'REG-PROV-COM'!A:C,3,0)</f>
        <v>627</v>
      </c>
    </row>
    <row r="201" spans="1:3" x14ac:dyDescent="0.25">
      <c r="A201" s="14">
        <v>13129</v>
      </c>
      <c r="B201" t="s">
        <v>1907</v>
      </c>
      <c r="C201" s="71">
        <f>VLOOKUP(Comuna24[[#This Row],[Cod comuna]],'REG-PROV-COM'!A:C,3,0)</f>
        <v>628</v>
      </c>
    </row>
    <row r="202" spans="1:3" x14ac:dyDescent="0.25">
      <c r="A202" s="14">
        <v>13130</v>
      </c>
      <c r="B202" t="s">
        <v>1029</v>
      </c>
      <c r="C202" s="71">
        <f>VLOOKUP(Comuna24[[#This Row],[Cod comuna]],'REG-PROV-COM'!A:C,3,0)</f>
        <v>629</v>
      </c>
    </row>
    <row r="203" spans="1:3" x14ac:dyDescent="0.25">
      <c r="A203" s="14">
        <v>13131</v>
      </c>
      <c r="B203" t="s">
        <v>1912</v>
      </c>
      <c r="C203" s="71">
        <f>VLOOKUP(Comuna24[[#This Row],[Cod comuna]],'REG-PROV-COM'!A:C,3,0)</f>
        <v>630</v>
      </c>
    </row>
    <row r="204" spans="1:3" x14ac:dyDescent="0.25">
      <c r="A204" s="14">
        <v>13132</v>
      </c>
      <c r="B204" t="s">
        <v>1915</v>
      </c>
      <c r="C204" s="71">
        <f>VLOOKUP(Comuna24[[#This Row],[Cod comuna]],'REG-PROV-COM'!A:C,3,0)</f>
        <v>631</v>
      </c>
    </row>
    <row r="205" spans="1:3" x14ac:dyDescent="0.25">
      <c r="A205" s="14">
        <v>13201</v>
      </c>
      <c r="B205" t="s">
        <v>1918</v>
      </c>
      <c r="C205" s="71">
        <f>VLOOKUP(Comuna24[[#This Row],[Cod comuna]],'REG-PROV-COM'!A:C,3,0)</f>
        <v>632</v>
      </c>
    </row>
    <row r="206" spans="1:3" x14ac:dyDescent="0.25">
      <c r="A206" s="14">
        <v>13202</v>
      </c>
      <c r="B206" t="s">
        <v>1921</v>
      </c>
      <c r="C206" s="71">
        <f>VLOOKUP(Comuna24[[#This Row],[Cod comuna]],'REG-PROV-COM'!A:C,3,0)</f>
        <v>633</v>
      </c>
    </row>
    <row r="207" spans="1:3" x14ac:dyDescent="0.25">
      <c r="A207" s="14">
        <v>13203</v>
      </c>
      <c r="B207" t="s">
        <v>1924</v>
      </c>
      <c r="C207" s="71">
        <f>VLOOKUP(Comuna24[[#This Row],[Cod comuna]],'REG-PROV-COM'!A:C,3,0)</f>
        <v>634</v>
      </c>
    </row>
    <row r="208" spans="1:3" x14ac:dyDescent="0.25">
      <c r="A208" s="14">
        <v>13301</v>
      </c>
      <c r="B208" t="s">
        <v>1927</v>
      </c>
      <c r="C208" s="71">
        <f>VLOOKUP(Comuna24[[#This Row],[Cod comuna]],'REG-PROV-COM'!A:C,3,0)</f>
        <v>635</v>
      </c>
    </row>
    <row r="209" spans="1:3" x14ac:dyDescent="0.25">
      <c r="A209" s="14">
        <v>13302</v>
      </c>
      <c r="B209" t="s">
        <v>1930</v>
      </c>
      <c r="C209" s="71">
        <f>VLOOKUP(Comuna24[[#This Row],[Cod comuna]],'REG-PROV-COM'!A:C,3,0)</f>
        <v>636</v>
      </c>
    </row>
    <row r="210" spans="1:3" x14ac:dyDescent="0.25">
      <c r="A210" s="14">
        <v>13303</v>
      </c>
      <c r="B210" t="s">
        <v>1933</v>
      </c>
      <c r="C210" s="71">
        <f>VLOOKUP(Comuna24[[#This Row],[Cod comuna]],'REG-PROV-COM'!A:C,3,0)</f>
        <v>637</v>
      </c>
    </row>
    <row r="211" spans="1:3" x14ac:dyDescent="0.25">
      <c r="A211" s="14">
        <v>13401</v>
      </c>
      <c r="B211" t="s">
        <v>1936</v>
      </c>
      <c r="C211" s="71">
        <f>VLOOKUP(Comuna24[[#This Row],[Cod comuna]],'REG-PROV-COM'!A:C,3,0)</f>
        <v>638</v>
      </c>
    </row>
    <row r="212" spans="1:3" x14ac:dyDescent="0.25">
      <c r="A212" s="14">
        <v>13402</v>
      </c>
      <c r="B212" t="s">
        <v>1939</v>
      </c>
      <c r="C212" s="71">
        <f>VLOOKUP(Comuna24[[#This Row],[Cod comuna]],'REG-PROV-COM'!A:C,3,0)</f>
        <v>639</v>
      </c>
    </row>
    <row r="213" spans="1:3" x14ac:dyDescent="0.25">
      <c r="A213" s="14">
        <v>13403</v>
      </c>
      <c r="B213" t="s">
        <v>13774</v>
      </c>
      <c r="C213" s="71">
        <f>VLOOKUP(Comuna24[[#This Row],[Cod comuna]],'REG-PROV-COM'!A:C,3,0)</f>
        <v>640</v>
      </c>
    </row>
    <row r="214" spans="1:3" x14ac:dyDescent="0.25">
      <c r="A214" s="14">
        <v>13404</v>
      </c>
      <c r="B214" t="s">
        <v>1945</v>
      </c>
      <c r="C214" s="71">
        <f>VLOOKUP(Comuna24[[#This Row],[Cod comuna]],'REG-PROV-COM'!A:C,3,0)</f>
        <v>641</v>
      </c>
    </row>
    <row r="215" spans="1:3" x14ac:dyDescent="0.25">
      <c r="A215" s="14">
        <v>13501</v>
      </c>
      <c r="B215" t="s">
        <v>1948</v>
      </c>
      <c r="C215" s="71">
        <f>VLOOKUP(Comuna24[[#This Row],[Cod comuna]],'REG-PROV-COM'!A:C,3,0)</f>
        <v>642</v>
      </c>
    </row>
    <row r="216" spans="1:3" x14ac:dyDescent="0.25">
      <c r="A216" s="14">
        <v>13601</v>
      </c>
      <c r="B216" t="s">
        <v>1963</v>
      </c>
      <c r="C216" s="71">
        <f>VLOOKUP(Comuna24[[#This Row],[Cod comuna]],'REG-PROV-COM'!A:C,3,0)</f>
        <v>647</v>
      </c>
    </row>
    <row r="217" spans="1:3" x14ac:dyDescent="0.25">
      <c r="A217" s="14">
        <v>13602</v>
      </c>
      <c r="B217" t="s">
        <v>1966</v>
      </c>
      <c r="C217" s="71">
        <f>VLOOKUP(Comuna24[[#This Row],[Cod comuna]],'REG-PROV-COM'!A:C,3,0)</f>
        <v>648</v>
      </c>
    </row>
    <row r="218" spans="1:3" x14ac:dyDescent="0.25">
      <c r="A218" s="14">
        <v>13603</v>
      </c>
      <c r="B218" t="s">
        <v>1969</v>
      </c>
      <c r="C218" s="71">
        <f>VLOOKUP(Comuna24[[#This Row],[Cod comuna]],'REG-PROV-COM'!A:C,3,0)</f>
        <v>649</v>
      </c>
    </row>
    <row r="219" spans="1:3" x14ac:dyDescent="0.25">
      <c r="A219" s="14">
        <v>13604</v>
      </c>
      <c r="B219" t="s">
        <v>1972</v>
      </c>
      <c r="C219" s="71">
        <f>VLOOKUP(Comuna24[[#This Row],[Cod comuna]],'REG-PROV-COM'!A:C,3,0)</f>
        <v>650</v>
      </c>
    </row>
    <row r="220" spans="1:3" x14ac:dyDescent="0.25">
      <c r="A220" s="14">
        <v>13605</v>
      </c>
      <c r="B220" t="s">
        <v>1975</v>
      </c>
      <c r="C220" s="71">
        <f>VLOOKUP(Comuna24[[#This Row],[Cod comuna]],'REG-PROV-COM'!A:C,3,0)</f>
        <v>651</v>
      </c>
    </row>
    <row r="221" spans="1:3" x14ac:dyDescent="0.25">
      <c r="A221" s="14">
        <v>14101</v>
      </c>
      <c r="B221" t="s">
        <v>1978</v>
      </c>
      <c r="C221" s="71">
        <f>VLOOKUP(Comuna24[[#This Row],[Cod comuna]],'REG-PROV-COM'!A:C,3,0)</f>
        <v>652</v>
      </c>
    </row>
    <row r="222" spans="1:3" x14ac:dyDescent="0.25">
      <c r="A222" s="14">
        <v>14103</v>
      </c>
      <c r="B222" t="s">
        <v>1984</v>
      </c>
      <c r="C222" s="71">
        <f>VLOOKUP(Comuna24[[#This Row],[Cod comuna]],'REG-PROV-COM'!A:C,3,0)</f>
        <v>654</v>
      </c>
    </row>
    <row r="223" spans="1:3" x14ac:dyDescent="0.25">
      <c r="A223" s="14">
        <v>14104</v>
      </c>
      <c r="B223" t="s">
        <v>777</v>
      </c>
      <c r="C223" s="71">
        <f>VLOOKUP(Comuna24[[#This Row],[Cod comuna]],'REG-PROV-COM'!A:C,3,0)</f>
        <v>655</v>
      </c>
    </row>
    <row r="224" spans="1:3" x14ac:dyDescent="0.25">
      <c r="A224" s="14">
        <v>14105</v>
      </c>
      <c r="B224" t="s">
        <v>1989</v>
      </c>
      <c r="C224" s="71">
        <f>VLOOKUP(Comuna24[[#This Row],[Cod comuna]],'REG-PROV-COM'!A:C,3,0)</f>
        <v>656</v>
      </c>
    </row>
    <row r="225" spans="1:3" x14ac:dyDescent="0.25">
      <c r="A225" s="14">
        <v>14106</v>
      </c>
      <c r="B225" t="s">
        <v>1992</v>
      </c>
      <c r="C225" s="71">
        <f>VLOOKUP(Comuna24[[#This Row],[Cod comuna]],'REG-PROV-COM'!A:C,3,0)</f>
        <v>657</v>
      </c>
    </row>
    <row r="226" spans="1:3" x14ac:dyDescent="0.25">
      <c r="A226" s="14">
        <v>14107</v>
      </c>
      <c r="B226" t="s">
        <v>1995</v>
      </c>
      <c r="C226" s="71">
        <f>VLOOKUP(Comuna24[[#This Row],[Cod comuna]],'REG-PROV-COM'!A:C,3,0)</f>
        <v>658</v>
      </c>
    </row>
    <row r="227" spans="1:3" x14ac:dyDescent="0.25">
      <c r="A227" s="14">
        <v>14108</v>
      </c>
      <c r="B227" t="s">
        <v>1998</v>
      </c>
      <c r="C227" s="71">
        <f>VLOOKUP(Comuna24[[#This Row],[Cod comuna]],'REG-PROV-COM'!A:C,3,0)</f>
        <v>659</v>
      </c>
    </row>
    <row r="228" spans="1:3" x14ac:dyDescent="0.25">
      <c r="A228" s="14">
        <v>14201</v>
      </c>
      <c r="B228" t="s">
        <v>1023</v>
      </c>
      <c r="C228" s="71">
        <f>VLOOKUP(Comuna24[[#This Row],[Cod comuna]],'REG-PROV-COM'!A:C,3,0)</f>
        <v>660</v>
      </c>
    </row>
    <row r="229" spans="1:3" x14ac:dyDescent="0.25">
      <c r="A229" s="14">
        <v>14202</v>
      </c>
      <c r="B229" t="s">
        <v>2003</v>
      </c>
      <c r="C229" s="71">
        <f>VLOOKUP(Comuna24[[#This Row],[Cod comuna]],'REG-PROV-COM'!A:C,3,0)</f>
        <v>661</v>
      </c>
    </row>
    <row r="230" spans="1:3" x14ac:dyDescent="0.25">
      <c r="A230" s="14">
        <v>14203</v>
      </c>
      <c r="B230" t="s">
        <v>2006</v>
      </c>
      <c r="C230" s="71">
        <f>VLOOKUP(Comuna24[[#This Row],[Cod comuna]],'REG-PROV-COM'!A:C,3,0)</f>
        <v>662</v>
      </c>
    </row>
    <row r="231" spans="1:3" x14ac:dyDescent="0.25">
      <c r="A231" s="14">
        <v>14204</v>
      </c>
      <c r="B231" t="s">
        <v>2009</v>
      </c>
      <c r="C231" s="71">
        <f>VLOOKUP(Comuna24[[#This Row],[Cod comuna]],'REG-PROV-COM'!A:C,3,0)</f>
        <v>663</v>
      </c>
    </row>
    <row r="232" spans="1:3" x14ac:dyDescent="0.25">
      <c r="A232" s="14">
        <v>15101</v>
      </c>
      <c r="B232" t="s">
        <v>2012</v>
      </c>
      <c r="C232" s="71">
        <f>VLOOKUP(Comuna24[[#This Row],[Cod comuna]],'REG-PROV-COM'!A:C,3,0)</f>
        <v>664</v>
      </c>
    </row>
    <row r="233" spans="1:3" x14ac:dyDescent="0.25">
      <c r="A233" s="14">
        <v>15201</v>
      </c>
      <c r="B233" t="s">
        <v>2018</v>
      </c>
      <c r="C233" s="71">
        <f>VLOOKUP(Comuna24[[#This Row],[Cod comuna]],'REG-PROV-COM'!A:C,3,0)</f>
        <v>666</v>
      </c>
    </row>
    <row r="234" spans="1:3" x14ac:dyDescent="0.25">
      <c r="A234" s="14">
        <v>16101</v>
      </c>
      <c r="B234" t="s">
        <v>2024</v>
      </c>
      <c r="C234" s="71">
        <f>VLOOKUP(Comuna24[[#This Row],[Cod comuna]],'REG-PROV-COM'!A:C,3,0)</f>
        <v>668</v>
      </c>
    </row>
    <row r="235" spans="1:3" x14ac:dyDescent="0.25">
      <c r="A235" s="14">
        <v>16102</v>
      </c>
      <c r="B235" t="s">
        <v>2027</v>
      </c>
      <c r="C235" s="71">
        <f>VLOOKUP(Comuna24[[#This Row],[Cod comuna]],'REG-PROV-COM'!A:C,3,0)</f>
        <v>669</v>
      </c>
    </row>
    <row r="236" spans="1:3" x14ac:dyDescent="0.25">
      <c r="A236" s="14">
        <v>16103</v>
      </c>
      <c r="B236" t="s">
        <v>2030</v>
      </c>
      <c r="C236" s="71">
        <f>VLOOKUP(Comuna24[[#This Row],[Cod comuna]],'REG-PROV-COM'!A:C,3,0)</f>
        <v>670</v>
      </c>
    </row>
    <row r="237" spans="1:3" x14ac:dyDescent="0.25">
      <c r="A237" s="14">
        <v>16104</v>
      </c>
      <c r="B237" t="s">
        <v>2033</v>
      </c>
      <c r="C237" s="71">
        <f>VLOOKUP(Comuna24[[#This Row],[Cod comuna]],'REG-PROV-COM'!A:C,3,0)</f>
        <v>671</v>
      </c>
    </row>
    <row r="238" spans="1:3" x14ac:dyDescent="0.25">
      <c r="A238" s="14">
        <v>16105</v>
      </c>
      <c r="B238" t="s">
        <v>2036</v>
      </c>
      <c r="C238" s="71">
        <f>VLOOKUP(Comuna24[[#This Row],[Cod comuna]],'REG-PROV-COM'!A:C,3,0)</f>
        <v>672</v>
      </c>
    </row>
    <row r="239" spans="1:3" x14ac:dyDescent="0.25">
      <c r="A239" s="14">
        <v>16106</v>
      </c>
      <c r="B239" t="s">
        <v>2039</v>
      </c>
      <c r="C239" s="71">
        <f>VLOOKUP(Comuna24[[#This Row],[Cod comuna]],'REG-PROV-COM'!A:C,3,0)</f>
        <v>673</v>
      </c>
    </row>
    <row r="240" spans="1:3" x14ac:dyDescent="0.25">
      <c r="A240" s="14">
        <v>16107</v>
      </c>
      <c r="B240" t="s">
        <v>2042</v>
      </c>
      <c r="C240" s="71">
        <f>VLOOKUP(Comuna24[[#This Row],[Cod comuna]],'REG-PROV-COM'!A:C,3,0)</f>
        <v>674</v>
      </c>
    </row>
    <row r="241" spans="1:3" x14ac:dyDescent="0.25">
      <c r="A241" s="14">
        <v>16108</v>
      </c>
      <c r="B241" t="s">
        <v>2045</v>
      </c>
      <c r="C241" s="71">
        <f>VLOOKUP(Comuna24[[#This Row],[Cod comuna]],'REG-PROV-COM'!A:C,3,0)</f>
        <v>675</v>
      </c>
    </row>
    <row r="242" spans="1:3" x14ac:dyDescent="0.25">
      <c r="A242" s="14">
        <v>16203</v>
      </c>
      <c r="B242" t="s">
        <v>2057</v>
      </c>
      <c r="C242" s="71">
        <f>VLOOKUP(Comuna24[[#This Row],[Cod comuna]],'REG-PROV-COM'!A:C,3,0)</f>
        <v>679</v>
      </c>
    </row>
    <row r="243" spans="1:3" x14ac:dyDescent="0.25">
      <c r="A243" s="14">
        <v>16301</v>
      </c>
      <c r="B243" t="s">
        <v>2072</v>
      </c>
      <c r="C243" s="71">
        <f>VLOOKUP(Comuna24[[#This Row],[Cod comuna]],'REG-PROV-COM'!A:C,3,0)</f>
        <v>684</v>
      </c>
    </row>
    <row r="244" spans="1:3" x14ac:dyDescent="0.25">
      <c r="A244" s="14">
        <v>16302</v>
      </c>
      <c r="B244" t="s">
        <v>2075</v>
      </c>
      <c r="C244" s="71">
        <f>VLOOKUP(Comuna24[[#This Row],[Cod comuna]],'REG-PROV-COM'!A:C,3,0)</f>
        <v>685</v>
      </c>
    </row>
    <row r="245" spans="1:3" x14ac:dyDescent="0.25">
      <c r="A245" s="14">
        <v>16305</v>
      </c>
      <c r="B245" t="s">
        <v>2084</v>
      </c>
      <c r="C245" s="71">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3"/>
  <sheetViews>
    <sheetView workbookViewId="0">
      <selection activeCell="C10" sqref="C10"/>
    </sheetView>
  </sheetViews>
  <sheetFormatPr baseColWidth="10" defaultRowHeight="15" x14ac:dyDescent="0.25"/>
  <sheetData>
    <row r="1" spans="1:2" x14ac:dyDescent="0.25">
      <c r="A1" s="7" t="s">
        <v>13759</v>
      </c>
      <c r="B1" s="7" t="s">
        <v>13760</v>
      </c>
    </row>
    <row r="2" spans="1:2" x14ac:dyDescent="0.25">
      <c r="A2" s="14">
        <v>1</v>
      </c>
      <c r="B2" t="s">
        <v>13787</v>
      </c>
    </row>
    <row r="3" spans="1:2" x14ac:dyDescent="0.25">
      <c r="A3" s="14">
        <v>5</v>
      </c>
      <c r="B3" t="s">
        <v>13792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D9" sqref="D9"/>
    </sheetView>
  </sheetViews>
  <sheetFormatPr baseColWidth="10" defaultRowHeight="15" x14ac:dyDescent="0.25"/>
  <sheetData>
    <row r="1" spans="1:2" x14ac:dyDescent="0.25">
      <c r="A1" s="72" t="s">
        <v>13761</v>
      </c>
      <c r="B1" s="73" t="s">
        <v>10449</v>
      </c>
    </row>
    <row r="2" spans="1:2" x14ac:dyDescent="0.25">
      <c r="A2" s="74">
        <v>1</v>
      </c>
      <c r="B2" s="69" t="s">
        <v>8278</v>
      </c>
    </row>
    <row r="3" spans="1:2" x14ac:dyDescent="0.25">
      <c r="A3" s="75">
        <v>2</v>
      </c>
      <c r="B3" s="70" t="s">
        <v>13768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S3" sqref="S3: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_xlfn.XLOOKUP(RESUMEN!#REF!,Tamaño[Subtipo de Violencia],Tamaño[Id Subtipo de Violencia],FALSE)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13786</v>
      </c>
      <c r="T2" s="7" t="s">
        <v>13784</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13787</v>
      </c>
      <c r="W3">
        <v>1</v>
      </c>
      <c r="X3" t="s">
        <v>8278</v>
      </c>
      <c r="AA3" s="14">
        <v>1</v>
      </c>
      <c r="AB3" t="s">
        <v>13782</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5</v>
      </c>
      <c r="T4" t="s">
        <v>13792</v>
      </c>
      <c r="W4">
        <v>2</v>
      </c>
      <c r="X4" t="s">
        <v>13768</v>
      </c>
      <c r="AA4" s="14">
        <v>3</v>
      </c>
      <c r="AB4" t="s">
        <v>13783</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s="14"/>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13773</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13769</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13770</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13771</v>
      </c>
      <c r="H161" s="14">
        <f>VLOOKUP(Comuna[[#This Row],[Cod comuna]],'REG-PROV-COM'!A:C,3,0)</f>
        <v>572</v>
      </c>
    </row>
    <row r="162" spans="6:8" x14ac:dyDescent="0.25">
      <c r="F162">
        <v>10306</v>
      </c>
      <c r="G162" t="s">
        <v>13772</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1">
        <f>VLOOKUP(Comuna[[#This Row],[Cod comuna]],'REG-PROV-COM'!A:C,3,0)</f>
        <v>607</v>
      </c>
    </row>
    <row r="182" spans="6:8" x14ac:dyDescent="0.25">
      <c r="F182">
        <v>13109</v>
      </c>
      <c r="G182" t="s">
        <v>1847</v>
      </c>
      <c r="H182" s="71">
        <f>VLOOKUP(Comuna[[#This Row],[Cod comuna]],'REG-PROV-COM'!A:C,3,0)</f>
        <v>608</v>
      </c>
    </row>
    <row r="183" spans="6:8" x14ac:dyDescent="0.25">
      <c r="F183">
        <v>13110</v>
      </c>
      <c r="G183" t="s">
        <v>1850</v>
      </c>
      <c r="H183" s="71">
        <f>VLOOKUP(Comuna[[#This Row],[Cod comuna]],'REG-PROV-COM'!A:C,3,0)</f>
        <v>609</v>
      </c>
    </row>
    <row r="184" spans="6:8" x14ac:dyDescent="0.25">
      <c r="F184">
        <v>13111</v>
      </c>
      <c r="G184" t="s">
        <v>1853</v>
      </c>
      <c r="H184" s="71">
        <f>VLOOKUP(Comuna[[#This Row],[Cod comuna]],'REG-PROV-COM'!A:C,3,0)</f>
        <v>610</v>
      </c>
    </row>
    <row r="185" spans="6:8" x14ac:dyDescent="0.25">
      <c r="F185">
        <v>13112</v>
      </c>
      <c r="G185" t="s">
        <v>1856</v>
      </c>
      <c r="H185" s="71">
        <f>VLOOKUP(Comuna[[#This Row],[Cod comuna]],'REG-PROV-COM'!A:C,3,0)</f>
        <v>611</v>
      </c>
    </row>
    <row r="186" spans="6:8" x14ac:dyDescent="0.25">
      <c r="F186">
        <v>13113</v>
      </c>
      <c r="G186" t="s">
        <v>1859</v>
      </c>
      <c r="H186" s="71">
        <f>VLOOKUP(Comuna[[#This Row],[Cod comuna]],'REG-PROV-COM'!A:C,3,0)</f>
        <v>612</v>
      </c>
    </row>
    <row r="187" spans="6:8" x14ac:dyDescent="0.25">
      <c r="F187">
        <v>13114</v>
      </c>
      <c r="G187" t="s">
        <v>1862</v>
      </c>
      <c r="H187" s="71">
        <f>VLOOKUP(Comuna[[#This Row],[Cod comuna]],'REG-PROV-COM'!A:C,3,0)</f>
        <v>613</v>
      </c>
    </row>
    <row r="188" spans="6:8" x14ac:dyDescent="0.25">
      <c r="F188">
        <v>13115</v>
      </c>
      <c r="G188" t="s">
        <v>1865</v>
      </c>
      <c r="H188" s="71">
        <f>VLOOKUP(Comuna[[#This Row],[Cod comuna]],'REG-PROV-COM'!A:C,3,0)</f>
        <v>614</v>
      </c>
    </row>
    <row r="189" spans="6:8" x14ac:dyDescent="0.25">
      <c r="F189">
        <v>13116</v>
      </c>
      <c r="G189" t="s">
        <v>1868</v>
      </c>
      <c r="H189" s="71">
        <f>VLOOKUP(Comuna[[#This Row],[Cod comuna]],'REG-PROV-COM'!A:C,3,0)</f>
        <v>615</v>
      </c>
    </row>
    <row r="190" spans="6:8" x14ac:dyDescent="0.25">
      <c r="F190">
        <v>13117</v>
      </c>
      <c r="G190" t="s">
        <v>1871</v>
      </c>
      <c r="H190" s="71">
        <f>VLOOKUP(Comuna[[#This Row],[Cod comuna]],'REG-PROV-COM'!A:C,3,0)</f>
        <v>616</v>
      </c>
    </row>
    <row r="191" spans="6:8" x14ac:dyDescent="0.25">
      <c r="F191">
        <v>13118</v>
      </c>
      <c r="G191" t="s">
        <v>1874</v>
      </c>
      <c r="H191" s="71">
        <f>VLOOKUP(Comuna[[#This Row],[Cod comuna]],'REG-PROV-COM'!A:C,3,0)</f>
        <v>617</v>
      </c>
    </row>
    <row r="192" spans="6:8" x14ac:dyDescent="0.25">
      <c r="F192">
        <v>13119</v>
      </c>
      <c r="G192" t="s">
        <v>1877</v>
      </c>
      <c r="H192" s="71">
        <f>VLOOKUP(Comuna[[#This Row],[Cod comuna]],'REG-PROV-COM'!A:C,3,0)</f>
        <v>618</v>
      </c>
    </row>
    <row r="193" spans="6:8" x14ac:dyDescent="0.25">
      <c r="F193">
        <v>13120</v>
      </c>
      <c r="G193" t="s">
        <v>1880</v>
      </c>
      <c r="H193" s="71">
        <f>VLOOKUP(Comuna[[#This Row],[Cod comuna]],'REG-PROV-COM'!A:C,3,0)</f>
        <v>619</v>
      </c>
    </row>
    <row r="194" spans="6:8" x14ac:dyDescent="0.25">
      <c r="F194">
        <v>13121</v>
      </c>
      <c r="G194" t="s">
        <v>1883</v>
      </c>
      <c r="H194" s="71">
        <f>VLOOKUP(Comuna[[#This Row],[Cod comuna]],'REG-PROV-COM'!A:C,3,0)</f>
        <v>620</v>
      </c>
    </row>
    <row r="195" spans="6:8" x14ac:dyDescent="0.25">
      <c r="F195">
        <v>13122</v>
      </c>
      <c r="G195" t="s">
        <v>1886</v>
      </c>
      <c r="H195" s="71">
        <f>VLOOKUP(Comuna[[#This Row],[Cod comuna]],'REG-PROV-COM'!A:C,3,0)</f>
        <v>621</v>
      </c>
    </row>
    <row r="196" spans="6:8" x14ac:dyDescent="0.25">
      <c r="F196">
        <v>13123</v>
      </c>
      <c r="G196" t="s">
        <v>1889</v>
      </c>
      <c r="H196" s="71">
        <f>VLOOKUP(Comuna[[#This Row],[Cod comuna]],'REG-PROV-COM'!A:C,3,0)</f>
        <v>622</v>
      </c>
    </row>
    <row r="197" spans="6:8" x14ac:dyDescent="0.25">
      <c r="F197">
        <v>13124</v>
      </c>
      <c r="G197" t="s">
        <v>1892</v>
      </c>
      <c r="H197" s="71">
        <f>VLOOKUP(Comuna[[#This Row],[Cod comuna]],'REG-PROV-COM'!A:C,3,0)</f>
        <v>623</v>
      </c>
    </row>
    <row r="198" spans="6:8" x14ac:dyDescent="0.25">
      <c r="F198">
        <v>13125</v>
      </c>
      <c r="G198" t="s">
        <v>1895</v>
      </c>
      <c r="H198" s="71">
        <f>VLOOKUP(Comuna[[#This Row],[Cod comuna]],'REG-PROV-COM'!A:C,3,0)</f>
        <v>624</v>
      </c>
    </row>
    <row r="199" spans="6:8" x14ac:dyDescent="0.25">
      <c r="F199">
        <v>13126</v>
      </c>
      <c r="G199" t="s">
        <v>1898</v>
      </c>
      <c r="H199" s="71">
        <f>VLOOKUP(Comuna[[#This Row],[Cod comuna]],'REG-PROV-COM'!A:C,3,0)</f>
        <v>625</v>
      </c>
    </row>
    <row r="200" spans="6:8" x14ac:dyDescent="0.25">
      <c r="F200">
        <v>13127</v>
      </c>
      <c r="G200" t="s">
        <v>1901</v>
      </c>
      <c r="H200" s="71">
        <f>VLOOKUP(Comuna[[#This Row],[Cod comuna]],'REG-PROV-COM'!A:C,3,0)</f>
        <v>626</v>
      </c>
    </row>
    <row r="201" spans="6:8" x14ac:dyDescent="0.25">
      <c r="F201">
        <v>13128</v>
      </c>
      <c r="G201" t="s">
        <v>1904</v>
      </c>
      <c r="H201" s="71">
        <f>VLOOKUP(Comuna[[#This Row],[Cod comuna]],'REG-PROV-COM'!A:C,3,0)</f>
        <v>627</v>
      </c>
    </row>
    <row r="202" spans="6:8" x14ac:dyDescent="0.25">
      <c r="F202">
        <v>13129</v>
      </c>
      <c r="G202" t="s">
        <v>1907</v>
      </c>
      <c r="H202" s="71">
        <f>VLOOKUP(Comuna[[#This Row],[Cod comuna]],'REG-PROV-COM'!A:C,3,0)</f>
        <v>628</v>
      </c>
    </row>
    <row r="203" spans="6:8" x14ac:dyDescent="0.25">
      <c r="F203">
        <v>13130</v>
      </c>
      <c r="G203" t="s">
        <v>1029</v>
      </c>
      <c r="H203" s="71">
        <f>VLOOKUP(Comuna[[#This Row],[Cod comuna]],'REG-PROV-COM'!A:C,3,0)</f>
        <v>629</v>
      </c>
    </row>
    <row r="204" spans="6:8" x14ac:dyDescent="0.25">
      <c r="F204">
        <v>13131</v>
      </c>
      <c r="G204" t="s">
        <v>1912</v>
      </c>
      <c r="H204" s="71">
        <f>VLOOKUP(Comuna[[#This Row],[Cod comuna]],'REG-PROV-COM'!A:C,3,0)</f>
        <v>630</v>
      </c>
    </row>
    <row r="205" spans="6:8" x14ac:dyDescent="0.25">
      <c r="F205">
        <v>13132</v>
      </c>
      <c r="G205" t="s">
        <v>1915</v>
      </c>
      <c r="H205" s="71">
        <f>VLOOKUP(Comuna[[#This Row],[Cod comuna]],'REG-PROV-COM'!A:C,3,0)</f>
        <v>631</v>
      </c>
    </row>
    <row r="206" spans="6:8" x14ac:dyDescent="0.25">
      <c r="F206">
        <v>13201</v>
      </c>
      <c r="G206" t="s">
        <v>1918</v>
      </c>
      <c r="H206" s="71">
        <f>VLOOKUP(Comuna[[#This Row],[Cod comuna]],'REG-PROV-COM'!A:C,3,0)</f>
        <v>632</v>
      </c>
    </row>
    <row r="207" spans="6:8" x14ac:dyDescent="0.25">
      <c r="F207">
        <v>13202</v>
      </c>
      <c r="G207" t="s">
        <v>1921</v>
      </c>
      <c r="H207" s="71">
        <f>VLOOKUP(Comuna[[#This Row],[Cod comuna]],'REG-PROV-COM'!A:C,3,0)</f>
        <v>633</v>
      </c>
    </row>
    <row r="208" spans="6:8" x14ac:dyDescent="0.25">
      <c r="F208">
        <v>13203</v>
      </c>
      <c r="G208" t="s">
        <v>1924</v>
      </c>
      <c r="H208" s="71">
        <f>VLOOKUP(Comuna[[#This Row],[Cod comuna]],'REG-PROV-COM'!A:C,3,0)</f>
        <v>634</v>
      </c>
    </row>
    <row r="209" spans="6:8" x14ac:dyDescent="0.25">
      <c r="F209">
        <v>13301</v>
      </c>
      <c r="G209" t="s">
        <v>1927</v>
      </c>
      <c r="H209" s="71">
        <f>VLOOKUP(Comuna[[#This Row],[Cod comuna]],'REG-PROV-COM'!A:C,3,0)</f>
        <v>635</v>
      </c>
    </row>
    <row r="210" spans="6:8" x14ac:dyDescent="0.25">
      <c r="F210">
        <v>13302</v>
      </c>
      <c r="G210" t="s">
        <v>1930</v>
      </c>
      <c r="H210" s="71">
        <f>VLOOKUP(Comuna[[#This Row],[Cod comuna]],'REG-PROV-COM'!A:C,3,0)</f>
        <v>636</v>
      </c>
    </row>
    <row r="211" spans="6:8" x14ac:dyDescent="0.25">
      <c r="F211">
        <v>13303</v>
      </c>
      <c r="G211" t="s">
        <v>1933</v>
      </c>
      <c r="H211" s="71">
        <f>VLOOKUP(Comuna[[#This Row],[Cod comuna]],'REG-PROV-COM'!A:C,3,0)</f>
        <v>637</v>
      </c>
    </row>
    <row r="212" spans="6:8" x14ac:dyDescent="0.25">
      <c r="F212">
        <v>13401</v>
      </c>
      <c r="G212" t="s">
        <v>1936</v>
      </c>
      <c r="H212" s="71">
        <f>VLOOKUP(Comuna[[#This Row],[Cod comuna]],'REG-PROV-COM'!A:C,3,0)</f>
        <v>638</v>
      </c>
    </row>
    <row r="213" spans="6:8" x14ac:dyDescent="0.25">
      <c r="F213">
        <v>13402</v>
      </c>
      <c r="G213" t="s">
        <v>1939</v>
      </c>
      <c r="H213" s="71">
        <f>VLOOKUP(Comuna[[#This Row],[Cod comuna]],'REG-PROV-COM'!A:C,3,0)</f>
        <v>639</v>
      </c>
    </row>
    <row r="214" spans="6:8" x14ac:dyDescent="0.25">
      <c r="F214">
        <v>13403</v>
      </c>
      <c r="G214" t="s">
        <v>13774</v>
      </c>
      <c r="H214" s="71">
        <f>VLOOKUP(Comuna[[#This Row],[Cod comuna]],'REG-PROV-COM'!A:C,3,0)</f>
        <v>640</v>
      </c>
    </row>
    <row r="215" spans="6:8" x14ac:dyDescent="0.25">
      <c r="F215">
        <v>13404</v>
      </c>
      <c r="G215" t="s">
        <v>1945</v>
      </c>
      <c r="H215" s="71">
        <f>VLOOKUP(Comuna[[#This Row],[Cod comuna]],'REG-PROV-COM'!A:C,3,0)</f>
        <v>641</v>
      </c>
    </row>
    <row r="216" spans="6:8" x14ac:dyDescent="0.25">
      <c r="F216">
        <v>13501</v>
      </c>
      <c r="G216" t="s">
        <v>1948</v>
      </c>
      <c r="H216" s="71">
        <f>VLOOKUP(Comuna[[#This Row],[Cod comuna]],'REG-PROV-COM'!A:C,3,0)</f>
        <v>642</v>
      </c>
    </row>
    <row r="217" spans="6:8" x14ac:dyDescent="0.25">
      <c r="F217">
        <v>13601</v>
      </c>
      <c r="G217" t="s">
        <v>1963</v>
      </c>
      <c r="H217" s="71">
        <f>VLOOKUP(Comuna[[#This Row],[Cod comuna]],'REG-PROV-COM'!A:C,3,0)</f>
        <v>647</v>
      </c>
    </row>
    <row r="218" spans="6:8" x14ac:dyDescent="0.25">
      <c r="F218">
        <v>13602</v>
      </c>
      <c r="G218" t="s">
        <v>1966</v>
      </c>
      <c r="H218" s="71">
        <f>VLOOKUP(Comuna[[#This Row],[Cod comuna]],'REG-PROV-COM'!A:C,3,0)</f>
        <v>648</v>
      </c>
    </row>
    <row r="219" spans="6:8" x14ac:dyDescent="0.25">
      <c r="F219">
        <v>13603</v>
      </c>
      <c r="G219" t="s">
        <v>1969</v>
      </c>
      <c r="H219" s="71">
        <f>VLOOKUP(Comuna[[#This Row],[Cod comuna]],'REG-PROV-COM'!A:C,3,0)</f>
        <v>649</v>
      </c>
    </row>
    <row r="220" spans="6:8" x14ac:dyDescent="0.25">
      <c r="F220">
        <v>13604</v>
      </c>
      <c r="G220" t="s">
        <v>1972</v>
      </c>
      <c r="H220" s="71">
        <f>VLOOKUP(Comuna[[#This Row],[Cod comuna]],'REG-PROV-COM'!A:C,3,0)</f>
        <v>650</v>
      </c>
    </row>
    <row r="221" spans="6:8" x14ac:dyDescent="0.25">
      <c r="F221">
        <v>13605</v>
      </c>
      <c r="G221" t="s">
        <v>1975</v>
      </c>
      <c r="H221" s="71">
        <f>VLOOKUP(Comuna[[#This Row],[Cod comuna]],'REG-PROV-COM'!A:C,3,0)</f>
        <v>651</v>
      </c>
    </row>
    <row r="222" spans="6:8" x14ac:dyDescent="0.25">
      <c r="F222">
        <v>14101</v>
      </c>
      <c r="G222" t="s">
        <v>1978</v>
      </c>
      <c r="H222" s="71">
        <f>VLOOKUP(Comuna[[#This Row],[Cod comuna]],'REG-PROV-COM'!A:C,3,0)</f>
        <v>652</v>
      </c>
    </row>
    <row r="223" spans="6:8" x14ac:dyDescent="0.25">
      <c r="F223">
        <v>14103</v>
      </c>
      <c r="G223" t="s">
        <v>1984</v>
      </c>
      <c r="H223" s="71">
        <f>VLOOKUP(Comuna[[#This Row],[Cod comuna]],'REG-PROV-COM'!A:C,3,0)</f>
        <v>654</v>
      </c>
    </row>
    <row r="224" spans="6:8" x14ac:dyDescent="0.25">
      <c r="F224">
        <v>14104</v>
      </c>
      <c r="G224" t="s">
        <v>777</v>
      </c>
      <c r="H224" s="71">
        <f>VLOOKUP(Comuna[[#This Row],[Cod comuna]],'REG-PROV-COM'!A:C,3,0)</f>
        <v>655</v>
      </c>
    </row>
    <row r="225" spans="6:8" x14ac:dyDescent="0.25">
      <c r="F225">
        <v>14105</v>
      </c>
      <c r="G225" t="s">
        <v>1989</v>
      </c>
      <c r="H225" s="71">
        <f>VLOOKUP(Comuna[[#This Row],[Cod comuna]],'REG-PROV-COM'!A:C,3,0)</f>
        <v>656</v>
      </c>
    </row>
    <row r="226" spans="6:8" x14ac:dyDescent="0.25">
      <c r="F226">
        <v>14106</v>
      </c>
      <c r="G226" t="s">
        <v>1992</v>
      </c>
      <c r="H226" s="71">
        <f>VLOOKUP(Comuna[[#This Row],[Cod comuna]],'REG-PROV-COM'!A:C,3,0)</f>
        <v>657</v>
      </c>
    </row>
    <row r="227" spans="6:8" x14ac:dyDescent="0.25">
      <c r="F227">
        <v>14107</v>
      </c>
      <c r="G227" t="s">
        <v>1995</v>
      </c>
      <c r="H227" s="71">
        <f>VLOOKUP(Comuna[[#This Row],[Cod comuna]],'REG-PROV-COM'!A:C,3,0)</f>
        <v>658</v>
      </c>
    </row>
    <row r="228" spans="6:8" x14ac:dyDescent="0.25">
      <c r="F228">
        <v>14108</v>
      </c>
      <c r="G228" t="s">
        <v>1998</v>
      </c>
      <c r="H228" s="71">
        <f>VLOOKUP(Comuna[[#This Row],[Cod comuna]],'REG-PROV-COM'!A:C,3,0)</f>
        <v>659</v>
      </c>
    </row>
    <row r="229" spans="6:8" x14ac:dyDescent="0.25">
      <c r="F229">
        <v>14201</v>
      </c>
      <c r="G229" t="s">
        <v>1023</v>
      </c>
      <c r="H229" s="71">
        <f>VLOOKUP(Comuna[[#This Row],[Cod comuna]],'REG-PROV-COM'!A:C,3,0)</f>
        <v>660</v>
      </c>
    </row>
    <row r="230" spans="6:8" x14ac:dyDescent="0.25">
      <c r="F230">
        <v>14202</v>
      </c>
      <c r="G230" t="s">
        <v>2003</v>
      </c>
      <c r="H230" s="71">
        <f>VLOOKUP(Comuna[[#This Row],[Cod comuna]],'REG-PROV-COM'!A:C,3,0)</f>
        <v>661</v>
      </c>
    </row>
    <row r="231" spans="6:8" x14ac:dyDescent="0.25">
      <c r="F231">
        <v>14203</v>
      </c>
      <c r="G231" t="s">
        <v>2006</v>
      </c>
      <c r="H231" s="71">
        <f>VLOOKUP(Comuna[[#This Row],[Cod comuna]],'REG-PROV-COM'!A:C,3,0)</f>
        <v>662</v>
      </c>
    </row>
    <row r="232" spans="6:8" x14ac:dyDescent="0.25">
      <c r="F232">
        <v>14204</v>
      </c>
      <c r="G232" t="s">
        <v>2009</v>
      </c>
      <c r="H232" s="71">
        <f>VLOOKUP(Comuna[[#This Row],[Cod comuna]],'REG-PROV-COM'!A:C,3,0)</f>
        <v>663</v>
      </c>
    </row>
    <row r="233" spans="6:8" x14ac:dyDescent="0.25">
      <c r="F233">
        <v>15101</v>
      </c>
      <c r="G233" t="s">
        <v>2012</v>
      </c>
      <c r="H233" s="71">
        <f>VLOOKUP(Comuna[[#This Row],[Cod comuna]],'REG-PROV-COM'!A:C,3,0)</f>
        <v>664</v>
      </c>
    </row>
    <row r="234" spans="6:8" x14ac:dyDescent="0.25">
      <c r="F234">
        <v>15201</v>
      </c>
      <c r="G234" t="s">
        <v>2018</v>
      </c>
      <c r="H234" s="71">
        <f>VLOOKUP(Comuna[[#This Row],[Cod comuna]],'REG-PROV-COM'!A:C,3,0)</f>
        <v>666</v>
      </c>
    </row>
    <row r="235" spans="6:8" x14ac:dyDescent="0.25">
      <c r="F235">
        <v>16101</v>
      </c>
      <c r="G235" t="s">
        <v>2024</v>
      </c>
      <c r="H235" s="71">
        <f>VLOOKUP(Comuna[[#This Row],[Cod comuna]],'REG-PROV-COM'!A:C,3,0)</f>
        <v>668</v>
      </c>
    </row>
    <row r="236" spans="6:8" x14ac:dyDescent="0.25">
      <c r="F236">
        <v>16102</v>
      </c>
      <c r="G236" t="s">
        <v>2027</v>
      </c>
      <c r="H236" s="71">
        <f>VLOOKUP(Comuna[[#This Row],[Cod comuna]],'REG-PROV-COM'!A:C,3,0)</f>
        <v>669</v>
      </c>
    </row>
    <row r="237" spans="6:8" x14ac:dyDescent="0.25">
      <c r="F237">
        <v>16103</v>
      </c>
      <c r="G237" t="s">
        <v>2030</v>
      </c>
      <c r="H237" s="71">
        <f>VLOOKUP(Comuna[[#This Row],[Cod comuna]],'REG-PROV-COM'!A:C,3,0)</f>
        <v>670</v>
      </c>
    </row>
    <row r="238" spans="6:8" x14ac:dyDescent="0.25">
      <c r="F238">
        <v>16104</v>
      </c>
      <c r="G238" t="s">
        <v>2033</v>
      </c>
      <c r="H238" s="71">
        <f>VLOOKUP(Comuna[[#This Row],[Cod comuna]],'REG-PROV-COM'!A:C,3,0)</f>
        <v>671</v>
      </c>
    </row>
    <row r="239" spans="6:8" x14ac:dyDescent="0.25">
      <c r="F239">
        <v>16105</v>
      </c>
      <c r="G239" t="s">
        <v>2036</v>
      </c>
      <c r="H239" s="71">
        <f>VLOOKUP(Comuna[[#This Row],[Cod comuna]],'REG-PROV-COM'!A:C,3,0)</f>
        <v>672</v>
      </c>
    </row>
    <row r="240" spans="6:8" x14ac:dyDescent="0.25">
      <c r="F240">
        <v>16106</v>
      </c>
      <c r="G240" t="s">
        <v>2039</v>
      </c>
      <c r="H240" s="71">
        <f>VLOOKUP(Comuna[[#This Row],[Cod comuna]],'REG-PROV-COM'!A:C,3,0)</f>
        <v>673</v>
      </c>
    </row>
    <row r="241" spans="6:8" x14ac:dyDescent="0.25">
      <c r="F241">
        <v>16107</v>
      </c>
      <c r="G241" t="s">
        <v>2042</v>
      </c>
      <c r="H241" s="71">
        <f>VLOOKUP(Comuna[[#This Row],[Cod comuna]],'REG-PROV-COM'!A:C,3,0)</f>
        <v>674</v>
      </c>
    </row>
    <row r="242" spans="6:8" x14ac:dyDescent="0.25">
      <c r="F242">
        <v>16108</v>
      </c>
      <c r="G242" t="s">
        <v>2045</v>
      </c>
      <c r="H242" s="71">
        <f>VLOOKUP(Comuna[[#This Row],[Cod comuna]],'REG-PROV-COM'!A:C,3,0)</f>
        <v>675</v>
      </c>
    </row>
    <row r="243" spans="6:8" x14ac:dyDescent="0.25">
      <c r="F243">
        <v>16203</v>
      </c>
      <c r="G243" t="s">
        <v>2057</v>
      </c>
      <c r="H243" s="71">
        <f>VLOOKUP(Comuna[[#This Row],[Cod comuna]],'REG-PROV-COM'!A:C,3,0)</f>
        <v>679</v>
      </c>
    </row>
    <row r="244" spans="6:8" x14ac:dyDescent="0.25">
      <c r="F244">
        <v>16301</v>
      </c>
      <c r="G244" t="s">
        <v>2072</v>
      </c>
      <c r="H244" s="71">
        <f>VLOOKUP(Comuna[[#This Row],[Cod comuna]],'REG-PROV-COM'!A:C,3,0)</f>
        <v>684</v>
      </c>
    </row>
    <row r="245" spans="6:8" x14ac:dyDescent="0.25">
      <c r="F245">
        <v>16302</v>
      </c>
      <c r="G245" t="s">
        <v>2075</v>
      </c>
      <c r="H245" s="71">
        <f>VLOOKUP(Comuna[[#This Row],[Cod comuna]],'REG-PROV-COM'!A:C,3,0)</f>
        <v>685</v>
      </c>
    </row>
    <row r="246" spans="6:8" x14ac:dyDescent="0.25">
      <c r="F246">
        <v>16305</v>
      </c>
      <c r="G246" t="s">
        <v>2084</v>
      </c>
      <c r="H246" s="71">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A3" sqref="A3:B4"/>
    </sheetView>
  </sheetViews>
  <sheetFormatPr baseColWidth="10" defaultRowHeight="15" x14ac:dyDescent="0.25"/>
  <cols>
    <col min="1" max="1" width="14.140625" bestFit="1" customWidth="1"/>
    <col min="2" max="2" width="14.42578125" bestFit="1" customWidth="1"/>
  </cols>
  <sheetData>
    <row r="2" spans="1:2" x14ac:dyDescent="0.25">
      <c r="A2" s="3" t="s">
        <v>9442</v>
      </c>
      <c r="B2" s="3" t="s">
        <v>9444</v>
      </c>
    </row>
    <row r="3" spans="1:2" x14ac:dyDescent="0.25">
      <c r="A3">
        <v>270107005</v>
      </c>
      <c r="B3" t="s">
        <v>13608</v>
      </c>
    </row>
    <row r="4" spans="1:2" x14ac:dyDescent="0.25">
      <c r="A4">
        <v>270107006</v>
      </c>
      <c r="B4" t="s">
        <v>13613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230"/>
  <sheetViews>
    <sheetView topLeftCell="I1" workbookViewId="0">
      <selection activeCell="P2" sqref="P2:R1230"/>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13757</v>
      </c>
      <c r="B1" t="s">
        <v>13758</v>
      </c>
      <c r="C1" t="s">
        <v>754</v>
      </c>
      <c r="D1" t="s">
        <v>1061</v>
      </c>
      <c r="E1" t="s">
        <v>13786</v>
      </c>
      <c r="F1" t="s">
        <v>13784</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13787</v>
      </c>
      <c r="G2">
        <v>1</v>
      </c>
      <c r="H2" t="s">
        <v>8278</v>
      </c>
      <c r="I2">
        <v>1</v>
      </c>
      <c r="J2" t="s">
        <v>13782</v>
      </c>
      <c r="K2" t="s">
        <v>13788</v>
      </c>
      <c r="L2">
        <v>270107</v>
      </c>
      <c r="M2" t="s">
        <v>13588</v>
      </c>
      <c r="N2">
        <v>270107006</v>
      </c>
      <c r="O2" t="s">
        <v>13613</v>
      </c>
      <c r="P2">
        <v>37047.276453572151</v>
      </c>
      <c r="Q2">
        <v>32916.212612060357</v>
      </c>
      <c r="R2">
        <v>24823.395007825733</v>
      </c>
    </row>
    <row r="3" spans="1:18" x14ac:dyDescent="0.25">
      <c r="A3">
        <v>1</v>
      </c>
      <c r="B3">
        <v>1101</v>
      </c>
      <c r="C3" t="s">
        <v>795</v>
      </c>
      <c r="D3" t="s">
        <v>1059</v>
      </c>
      <c r="E3">
        <v>1</v>
      </c>
      <c r="F3" t="s">
        <v>13787</v>
      </c>
      <c r="G3">
        <v>1</v>
      </c>
      <c r="H3" t="s">
        <v>8278</v>
      </c>
      <c r="I3">
        <v>1</v>
      </c>
      <c r="J3" t="s">
        <v>13782</v>
      </c>
      <c r="K3" t="s">
        <v>13789</v>
      </c>
      <c r="L3">
        <v>270107</v>
      </c>
      <c r="M3" t="s">
        <v>13588</v>
      </c>
      <c r="N3">
        <v>270107006</v>
      </c>
      <c r="O3" t="s">
        <v>13613</v>
      </c>
      <c r="P3">
        <v>1098.9186938932357</v>
      </c>
      <c r="Q3">
        <v>1427.9722856239182</v>
      </c>
      <c r="R3">
        <v>929.94430270399891</v>
      </c>
    </row>
    <row r="4" spans="1:18" x14ac:dyDescent="0.25">
      <c r="A4">
        <v>1</v>
      </c>
      <c r="B4">
        <v>1101</v>
      </c>
      <c r="C4" t="s">
        <v>795</v>
      </c>
      <c r="D4" t="s">
        <v>1059</v>
      </c>
      <c r="E4">
        <v>1</v>
      </c>
      <c r="F4" t="s">
        <v>13787</v>
      </c>
      <c r="G4">
        <v>2</v>
      </c>
      <c r="H4" t="s">
        <v>13768</v>
      </c>
      <c r="I4">
        <v>1</v>
      </c>
      <c r="J4" t="s">
        <v>13782</v>
      </c>
      <c r="K4" t="s">
        <v>13790</v>
      </c>
      <c r="L4">
        <v>270107</v>
      </c>
      <c r="M4" t="s">
        <v>13588</v>
      </c>
      <c r="N4">
        <v>270107006</v>
      </c>
      <c r="O4" t="s">
        <v>13613</v>
      </c>
      <c r="P4">
        <v>36977.89353457938</v>
      </c>
      <c r="Q4">
        <v>30594.375041838724</v>
      </c>
      <c r="R4">
        <v>21387.673486353979</v>
      </c>
    </row>
    <row r="5" spans="1:18" x14ac:dyDescent="0.25">
      <c r="A5">
        <v>1</v>
      </c>
      <c r="B5">
        <v>1101</v>
      </c>
      <c r="C5" t="s">
        <v>795</v>
      </c>
      <c r="D5" t="s">
        <v>1059</v>
      </c>
      <c r="E5">
        <v>1</v>
      </c>
      <c r="F5" t="s">
        <v>13787</v>
      </c>
      <c r="G5">
        <v>2</v>
      </c>
      <c r="H5" t="s">
        <v>13768</v>
      </c>
      <c r="I5">
        <v>1</v>
      </c>
      <c r="J5" t="s">
        <v>13782</v>
      </c>
      <c r="K5" t="s">
        <v>13791</v>
      </c>
      <c r="L5">
        <v>270107</v>
      </c>
      <c r="M5" t="s">
        <v>13588</v>
      </c>
      <c r="N5">
        <v>270107006</v>
      </c>
      <c r="O5" t="s">
        <v>13613</v>
      </c>
      <c r="P5">
        <v>1168.3016128860093</v>
      </c>
      <c r="Q5">
        <v>3749.8098558455481</v>
      </c>
      <c r="R5">
        <v>4365.665824175735</v>
      </c>
    </row>
    <row r="6" spans="1:18" x14ac:dyDescent="0.25">
      <c r="A6">
        <v>1</v>
      </c>
      <c r="B6">
        <v>1101</v>
      </c>
      <c r="C6" t="s">
        <v>795</v>
      </c>
      <c r="D6" t="s">
        <v>1059</v>
      </c>
      <c r="E6">
        <v>5</v>
      </c>
      <c r="F6" t="s">
        <v>13792</v>
      </c>
      <c r="G6">
        <v>2</v>
      </c>
      <c r="H6" t="s">
        <v>13768</v>
      </c>
      <c r="I6">
        <v>3</v>
      </c>
      <c r="J6" t="s">
        <v>13783</v>
      </c>
      <c r="K6" t="s">
        <v>13790</v>
      </c>
      <c r="L6">
        <v>270107</v>
      </c>
      <c r="M6" t="s">
        <v>13588</v>
      </c>
      <c r="N6">
        <v>270107005</v>
      </c>
      <c r="O6" t="s">
        <v>13608</v>
      </c>
      <c r="P6">
        <v>25799.771570082085</v>
      </c>
      <c r="Q6">
        <v>19185.656128057646</v>
      </c>
      <c r="R6">
        <v>22630.653163347488</v>
      </c>
    </row>
    <row r="7" spans="1:18" x14ac:dyDescent="0.25">
      <c r="A7">
        <v>1</v>
      </c>
      <c r="B7">
        <v>1101</v>
      </c>
      <c r="C7" t="s">
        <v>795</v>
      </c>
      <c r="D7" t="s">
        <v>1059</v>
      </c>
      <c r="E7">
        <v>5</v>
      </c>
      <c r="F7" t="s">
        <v>13792</v>
      </c>
      <c r="G7">
        <v>2</v>
      </c>
      <c r="H7" t="s">
        <v>13768</v>
      </c>
      <c r="I7">
        <v>3</v>
      </c>
      <c r="J7" t="s">
        <v>13783</v>
      </c>
      <c r="K7" t="s">
        <v>13791</v>
      </c>
      <c r="L7">
        <v>270107</v>
      </c>
      <c r="M7" t="s">
        <v>13588</v>
      </c>
      <c r="N7">
        <v>270107005</v>
      </c>
      <c r="O7" t="s">
        <v>13608</v>
      </c>
      <c r="P7">
        <v>408.29179253439793</v>
      </c>
      <c r="Q7">
        <v>753.37454269819807</v>
      </c>
      <c r="R7">
        <v>2882.4568790654771</v>
      </c>
    </row>
    <row r="8" spans="1:18" x14ac:dyDescent="0.25">
      <c r="A8">
        <v>1</v>
      </c>
      <c r="B8">
        <v>1107</v>
      </c>
      <c r="C8" t="s">
        <v>795</v>
      </c>
      <c r="D8" t="s">
        <v>1064</v>
      </c>
      <c r="E8">
        <v>1</v>
      </c>
      <c r="F8" t="s">
        <v>13787</v>
      </c>
      <c r="G8">
        <v>1</v>
      </c>
      <c r="H8" t="s">
        <v>8278</v>
      </c>
      <c r="I8">
        <v>1</v>
      </c>
      <c r="J8" t="s">
        <v>13782</v>
      </c>
      <c r="K8" t="s">
        <v>13788</v>
      </c>
      <c r="L8">
        <v>270107</v>
      </c>
      <c r="M8" t="s">
        <v>13588</v>
      </c>
      <c r="N8">
        <v>270107006</v>
      </c>
      <c r="O8" t="s">
        <v>13613</v>
      </c>
      <c r="P8">
        <v>0</v>
      </c>
      <c r="Q8">
        <v>26448.49829051167</v>
      </c>
      <c r="R8">
        <v>29269.69337294099</v>
      </c>
    </row>
    <row r="9" spans="1:18" x14ac:dyDescent="0.25">
      <c r="A9">
        <v>1</v>
      </c>
      <c r="B9">
        <v>1107</v>
      </c>
      <c r="C9" t="s">
        <v>795</v>
      </c>
      <c r="D9" t="s">
        <v>1064</v>
      </c>
      <c r="E9">
        <v>1</v>
      </c>
      <c r="F9" t="s">
        <v>13787</v>
      </c>
      <c r="G9">
        <v>1</v>
      </c>
      <c r="H9" t="s">
        <v>8278</v>
      </c>
      <c r="I9">
        <v>1</v>
      </c>
      <c r="J9" t="s">
        <v>13782</v>
      </c>
      <c r="K9" t="s">
        <v>13789</v>
      </c>
      <c r="L9">
        <v>270107</v>
      </c>
      <c r="M9" t="s">
        <v>13588</v>
      </c>
      <c r="N9">
        <v>270107006</v>
      </c>
      <c r="O9" t="s">
        <v>13613</v>
      </c>
      <c r="P9">
        <v>0</v>
      </c>
      <c r="Q9">
        <v>388.52011447355568</v>
      </c>
      <c r="R9">
        <v>3108.4419304686162</v>
      </c>
    </row>
    <row r="10" spans="1:18" x14ac:dyDescent="0.25">
      <c r="A10">
        <v>1</v>
      </c>
      <c r="B10">
        <v>1107</v>
      </c>
      <c r="C10" t="s">
        <v>795</v>
      </c>
      <c r="D10" t="s">
        <v>1064</v>
      </c>
      <c r="E10">
        <v>1</v>
      </c>
      <c r="F10" t="s">
        <v>13787</v>
      </c>
      <c r="G10">
        <v>2</v>
      </c>
      <c r="H10" t="s">
        <v>13768</v>
      </c>
      <c r="I10">
        <v>1</v>
      </c>
      <c r="J10" t="s">
        <v>13782</v>
      </c>
      <c r="K10" t="s">
        <v>13790</v>
      </c>
      <c r="L10">
        <v>270107</v>
      </c>
      <c r="M10" t="s">
        <v>13588</v>
      </c>
      <c r="N10">
        <v>270107006</v>
      </c>
      <c r="O10" t="s">
        <v>13613</v>
      </c>
      <c r="P10">
        <v>0</v>
      </c>
      <c r="Q10">
        <v>23784.627962656388</v>
      </c>
      <c r="R10">
        <v>25292.781741482031</v>
      </c>
    </row>
    <row r="11" spans="1:18" x14ac:dyDescent="0.25">
      <c r="A11">
        <v>1</v>
      </c>
      <c r="B11">
        <v>1107</v>
      </c>
      <c r="C11" t="s">
        <v>795</v>
      </c>
      <c r="D11" t="s">
        <v>1064</v>
      </c>
      <c r="E11">
        <v>1</v>
      </c>
      <c r="F11" t="s">
        <v>13787</v>
      </c>
      <c r="G11">
        <v>2</v>
      </c>
      <c r="H11" t="s">
        <v>13768</v>
      </c>
      <c r="I11">
        <v>1</v>
      </c>
      <c r="J11" t="s">
        <v>13782</v>
      </c>
      <c r="K11" t="s">
        <v>13791</v>
      </c>
      <c r="L11">
        <v>270107</v>
      </c>
      <c r="M11" t="s">
        <v>13588</v>
      </c>
      <c r="N11">
        <v>270107006</v>
      </c>
      <c r="O11" t="s">
        <v>13613</v>
      </c>
      <c r="P11">
        <v>0</v>
      </c>
      <c r="Q11">
        <v>3052.3904423288345</v>
      </c>
      <c r="R11">
        <v>7085.3535619275926</v>
      </c>
    </row>
    <row r="12" spans="1:18" x14ac:dyDescent="0.25">
      <c r="A12">
        <v>1</v>
      </c>
      <c r="B12">
        <v>1107</v>
      </c>
      <c r="C12" t="s">
        <v>795</v>
      </c>
      <c r="D12" t="s">
        <v>1064</v>
      </c>
      <c r="E12">
        <v>5</v>
      </c>
      <c r="F12" t="s">
        <v>13792</v>
      </c>
      <c r="G12">
        <v>2</v>
      </c>
      <c r="H12" t="s">
        <v>13768</v>
      </c>
      <c r="I12">
        <v>3</v>
      </c>
      <c r="J12" t="s">
        <v>13783</v>
      </c>
      <c r="K12" t="s">
        <v>13790</v>
      </c>
      <c r="L12">
        <v>270107</v>
      </c>
      <c r="M12" t="s">
        <v>13588</v>
      </c>
      <c r="N12">
        <v>270107005</v>
      </c>
      <c r="O12" t="s">
        <v>13608</v>
      </c>
      <c r="P12">
        <v>0</v>
      </c>
      <c r="Q12">
        <v>18938.631180037559</v>
      </c>
      <c r="R12">
        <v>30479.821282765224</v>
      </c>
    </row>
    <row r="13" spans="1:18" x14ac:dyDescent="0.25">
      <c r="A13">
        <v>1</v>
      </c>
      <c r="B13">
        <v>1107</v>
      </c>
      <c r="C13" t="s">
        <v>795</v>
      </c>
      <c r="D13" t="s">
        <v>1064</v>
      </c>
      <c r="E13">
        <v>5</v>
      </c>
      <c r="F13" t="s">
        <v>13792</v>
      </c>
      <c r="G13">
        <v>2</v>
      </c>
      <c r="H13" t="s">
        <v>13768</v>
      </c>
      <c r="I13">
        <v>3</v>
      </c>
      <c r="J13" t="s">
        <v>13783</v>
      </c>
      <c r="K13" t="s">
        <v>13791</v>
      </c>
      <c r="L13">
        <v>270107</v>
      </c>
      <c r="M13" t="s">
        <v>13588</v>
      </c>
      <c r="N13">
        <v>270107005</v>
      </c>
      <c r="O13" t="s">
        <v>13608</v>
      </c>
      <c r="P13">
        <v>0</v>
      </c>
      <c r="Q13">
        <v>1379.2281317034917</v>
      </c>
      <c r="R13">
        <v>1898.3140206443734</v>
      </c>
    </row>
    <row r="14" spans="1:18" x14ac:dyDescent="0.25">
      <c r="A14">
        <v>1</v>
      </c>
      <c r="B14">
        <v>1401</v>
      </c>
      <c r="C14" t="s">
        <v>795</v>
      </c>
      <c r="D14" t="s">
        <v>1067</v>
      </c>
      <c r="E14">
        <v>1</v>
      </c>
      <c r="F14" t="s">
        <v>13787</v>
      </c>
      <c r="G14">
        <v>1</v>
      </c>
      <c r="H14" t="s">
        <v>8278</v>
      </c>
      <c r="I14">
        <v>1</v>
      </c>
      <c r="J14" t="s">
        <v>13782</v>
      </c>
      <c r="K14" t="s">
        <v>13788</v>
      </c>
      <c r="L14">
        <v>270107</v>
      </c>
      <c r="M14" t="s">
        <v>13588</v>
      </c>
      <c r="N14">
        <v>270107006</v>
      </c>
      <c r="O14" t="s">
        <v>13613</v>
      </c>
      <c r="P14">
        <v>0</v>
      </c>
      <c r="Q14">
        <v>43350.361762560809</v>
      </c>
      <c r="R14">
        <v>47262.983347307774</v>
      </c>
    </row>
    <row r="15" spans="1:18" x14ac:dyDescent="0.25">
      <c r="A15">
        <v>1</v>
      </c>
      <c r="B15">
        <v>1401</v>
      </c>
      <c r="C15" t="s">
        <v>795</v>
      </c>
      <c r="D15" t="s">
        <v>1067</v>
      </c>
      <c r="E15">
        <v>1</v>
      </c>
      <c r="F15" t="s">
        <v>13787</v>
      </c>
      <c r="G15">
        <v>1</v>
      </c>
      <c r="H15" t="s">
        <v>8278</v>
      </c>
      <c r="I15">
        <v>1</v>
      </c>
      <c r="J15" t="s">
        <v>13782</v>
      </c>
      <c r="K15" t="s">
        <v>13789</v>
      </c>
      <c r="L15">
        <v>270107</v>
      </c>
      <c r="M15" t="s">
        <v>13588</v>
      </c>
      <c r="N15">
        <v>270107006</v>
      </c>
      <c r="O15" t="s">
        <v>13613</v>
      </c>
      <c r="P15">
        <v>0</v>
      </c>
      <c r="Q15">
        <v>0</v>
      </c>
      <c r="R15">
        <v>3053.5631512923842</v>
      </c>
    </row>
    <row r="16" spans="1:18" x14ac:dyDescent="0.25">
      <c r="A16">
        <v>1</v>
      </c>
      <c r="B16">
        <v>1401</v>
      </c>
      <c r="C16" t="s">
        <v>795</v>
      </c>
      <c r="D16" t="s">
        <v>1067</v>
      </c>
      <c r="E16">
        <v>1</v>
      </c>
      <c r="F16" t="s">
        <v>13787</v>
      </c>
      <c r="G16">
        <v>2</v>
      </c>
      <c r="H16" t="s">
        <v>13768</v>
      </c>
      <c r="I16">
        <v>1</v>
      </c>
      <c r="J16" t="s">
        <v>13782</v>
      </c>
      <c r="K16" t="s">
        <v>13790</v>
      </c>
      <c r="L16">
        <v>270107</v>
      </c>
      <c r="M16" t="s">
        <v>13588</v>
      </c>
      <c r="N16">
        <v>270107006</v>
      </c>
      <c r="O16" t="s">
        <v>13613</v>
      </c>
      <c r="P16">
        <v>0</v>
      </c>
      <c r="Q16">
        <v>38484.106054799755</v>
      </c>
      <c r="R16">
        <v>45566.097268932761</v>
      </c>
    </row>
    <row r="17" spans="1:18" x14ac:dyDescent="0.25">
      <c r="A17">
        <v>1</v>
      </c>
      <c r="B17">
        <v>1401</v>
      </c>
      <c r="C17" t="s">
        <v>795</v>
      </c>
      <c r="D17" t="s">
        <v>1067</v>
      </c>
      <c r="E17">
        <v>1</v>
      </c>
      <c r="F17" t="s">
        <v>13787</v>
      </c>
      <c r="G17">
        <v>2</v>
      </c>
      <c r="H17" t="s">
        <v>13768</v>
      </c>
      <c r="I17">
        <v>1</v>
      </c>
      <c r="J17" t="s">
        <v>13782</v>
      </c>
      <c r="K17" t="s">
        <v>13791</v>
      </c>
      <c r="L17">
        <v>270107</v>
      </c>
      <c r="M17" t="s">
        <v>13588</v>
      </c>
      <c r="N17">
        <v>270107006</v>
      </c>
      <c r="O17" t="s">
        <v>13613</v>
      </c>
      <c r="P17">
        <v>0</v>
      </c>
      <c r="Q17">
        <v>4866.2557077610563</v>
      </c>
      <c r="R17">
        <v>4750.449229667397</v>
      </c>
    </row>
    <row r="18" spans="1:18" x14ac:dyDescent="0.25">
      <c r="A18">
        <v>1</v>
      </c>
      <c r="B18">
        <v>1401</v>
      </c>
      <c r="C18" t="s">
        <v>795</v>
      </c>
      <c r="D18" t="s">
        <v>1067</v>
      </c>
      <c r="E18">
        <v>5</v>
      </c>
      <c r="F18" t="s">
        <v>13792</v>
      </c>
      <c r="G18">
        <v>2</v>
      </c>
      <c r="H18" t="s">
        <v>13768</v>
      </c>
      <c r="I18">
        <v>3</v>
      </c>
      <c r="J18" t="s">
        <v>13783</v>
      </c>
      <c r="K18" t="s">
        <v>13790</v>
      </c>
      <c r="L18">
        <v>270107</v>
      </c>
      <c r="M18" t="s">
        <v>13588</v>
      </c>
      <c r="N18">
        <v>270107005</v>
      </c>
      <c r="O18" t="s">
        <v>13608</v>
      </c>
      <c r="P18">
        <v>0</v>
      </c>
      <c r="Q18">
        <v>23474.607777443816</v>
      </c>
      <c r="R18">
        <v>47678.229521910085</v>
      </c>
    </row>
    <row r="19" spans="1:18" x14ac:dyDescent="0.25">
      <c r="A19">
        <v>1</v>
      </c>
      <c r="B19">
        <v>1401</v>
      </c>
      <c r="C19" t="s">
        <v>795</v>
      </c>
      <c r="D19" t="s">
        <v>1067</v>
      </c>
      <c r="E19">
        <v>5</v>
      </c>
      <c r="F19" t="s">
        <v>13792</v>
      </c>
      <c r="G19">
        <v>2</v>
      </c>
      <c r="H19" t="s">
        <v>13768</v>
      </c>
      <c r="I19">
        <v>3</v>
      </c>
      <c r="J19" t="s">
        <v>13783</v>
      </c>
      <c r="K19" t="s">
        <v>13791</v>
      </c>
      <c r="L19">
        <v>270107</v>
      </c>
      <c r="M19" t="s">
        <v>13588</v>
      </c>
      <c r="N19">
        <v>270107005</v>
      </c>
      <c r="O19" t="s">
        <v>13608</v>
      </c>
      <c r="P19">
        <v>0</v>
      </c>
      <c r="Q19">
        <v>5656.7428096451131</v>
      </c>
      <c r="R19">
        <v>2638.3169766900733</v>
      </c>
    </row>
    <row r="20" spans="1:18" x14ac:dyDescent="0.25">
      <c r="A20">
        <v>1</v>
      </c>
      <c r="B20">
        <v>1405</v>
      </c>
      <c r="C20" t="s">
        <v>795</v>
      </c>
      <c r="D20" t="s">
        <v>1079</v>
      </c>
      <c r="E20">
        <v>1</v>
      </c>
      <c r="F20" t="s">
        <v>13787</v>
      </c>
      <c r="G20">
        <v>1</v>
      </c>
      <c r="H20" t="s">
        <v>8278</v>
      </c>
      <c r="I20">
        <v>1</v>
      </c>
      <c r="J20" t="s">
        <v>13782</v>
      </c>
      <c r="K20" t="s">
        <v>13788</v>
      </c>
      <c r="L20">
        <v>270107</v>
      </c>
      <c r="M20" t="s">
        <v>13588</v>
      </c>
      <c r="N20">
        <v>270107006</v>
      </c>
      <c r="O20" t="s">
        <v>13613</v>
      </c>
      <c r="P20">
        <v>0</v>
      </c>
      <c r="Q20">
        <v>63290.835423764205</v>
      </c>
      <c r="R20">
        <v>0</v>
      </c>
    </row>
    <row r="21" spans="1:18" x14ac:dyDescent="0.25">
      <c r="A21">
        <v>1</v>
      </c>
      <c r="B21">
        <v>1405</v>
      </c>
      <c r="C21" t="s">
        <v>795</v>
      </c>
      <c r="D21" t="s">
        <v>1079</v>
      </c>
      <c r="E21">
        <v>1</v>
      </c>
      <c r="F21" t="s">
        <v>13787</v>
      </c>
      <c r="G21">
        <v>2</v>
      </c>
      <c r="H21" t="s">
        <v>13768</v>
      </c>
      <c r="I21">
        <v>1</v>
      </c>
      <c r="J21" t="s">
        <v>13782</v>
      </c>
      <c r="K21" t="s">
        <v>13790</v>
      </c>
      <c r="L21">
        <v>270107</v>
      </c>
      <c r="M21" t="s">
        <v>13588</v>
      </c>
      <c r="N21">
        <v>270107006</v>
      </c>
      <c r="O21" t="s">
        <v>13613</v>
      </c>
      <c r="P21">
        <v>0</v>
      </c>
      <c r="Q21">
        <v>57568.140528631637</v>
      </c>
      <c r="R21">
        <v>0</v>
      </c>
    </row>
    <row r="22" spans="1:18" x14ac:dyDescent="0.25">
      <c r="A22">
        <v>1</v>
      </c>
      <c r="B22">
        <v>1405</v>
      </c>
      <c r="C22" t="s">
        <v>795</v>
      </c>
      <c r="D22" t="s">
        <v>1079</v>
      </c>
      <c r="E22">
        <v>1</v>
      </c>
      <c r="F22" t="s">
        <v>13787</v>
      </c>
      <c r="G22">
        <v>2</v>
      </c>
      <c r="H22" t="s">
        <v>13768</v>
      </c>
      <c r="I22">
        <v>1</v>
      </c>
      <c r="J22" t="s">
        <v>13782</v>
      </c>
      <c r="K22" t="s">
        <v>13791</v>
      </c>
      <c r="L22">
        <v>270107</v>
      </c>
      <c r="M22" t="s">
        <v>13588</v>
      </c>
      <c r="N22">
        <v>270107006</v>
      </c>
      <c r="O22" t="s">
        <v>13613</v>
      </c>
      <c r="P22">
        <v>0</v>
      </c>
      <c r="Q22">
        <v>5722.6948951325749</v>
      </c>
      <c r="R22">
        <v>0</v>
      </c>
    </row>
    <row r="23" spans="1:18" x14ac:dyDescent="0.25">
      <c r="A23">
        <v>1</v>
      </c>
      <c r="B23">
        <v>1405</v>
      </c>
      <c r="C23" t="s">
        <v>795</v>
      </c>
      <c r="D23" t="s">
        <v>1079</v>
      </c>
      <c r="E23">
        <v>5</v>
      </c>
      <c r="F23" t="s">
        <v>13792</v>
      </c>
      <c r="G23">
        <v>2</v>
      </c>
      <c r="H23" t="s">
        <v>13768</v>
      </c>
      <c r="I23">
        <v>3</v>
      </c>
      <c r="J23" t="s">
        <v>13783</v>
      </c>
      <c r="K23" t="s">
        <v>13790</v>
      </c>
      <c r="L23">
        <v>270107</v>
      </c>
      <c r="M23" t="s">
        <v>13588</v>
      </c>
      <c r="N23">
        <v>270107005</v>
      </c>
      <c r="O23" t="s">
        <v>13608</v>
      </c>
      <c r="P23">
        <v>0</v>
      </c>
      <c r="Q23">
        <v>55140.957706711961</v>
      </c>
      <c r="R23">
        <v>0</v>
      </c>
    </row>
    <row r="24" spans="1:18" x14ac:dyDescent="0.25">
      <c r="A24">
        <v>2</v>
      </c>
      <c r="B24">
        <v>2101</v>
      </c>
      <c r="C24" t="s">
        <v>756</v>
      </c>
      <c r="D24" t="s">
        <v>756</v>
      </c>
      <c r="E24">
        <v>1</v>
      </c>
      <c r="F24" t="s">
        <v>13787</v>
      </c>
      <c r="G24">
        <v>1</v>
      </c>
      <c r="H24" t="s">
        <v>8278</v>
      </c>
      <c r="I24">
        <v>1</v>
      </c>
      <c r="J24" t="s">
        <v>13782</v>
      </c>
      <c r="K24" t="s">
        <v>13788</v>
      </c>
      <c r="L24">
        <v>270107</v>
      </c>
      <c r="M24" t="s">
        <v>13588</v>
      </c>
      <c r="N24">
        <v>270107006</v>
      </c>
      <c r="O24" t="s">
        <v>13613</v>
      </c>
      <c r="P24">
        <v>26442.200925878475</v>
      </c>
      <c r="Q24">
        <v>35092.430738322684</v>
      </c>
      <c r="R24">
        <v>28313.782507064105</v>
      </c>
    </row>
    <row r="25" spans="1:18" x14ac:dyDescent="0.25">
      <c r="A25">
        <v>2</v>
      </c>
      <c r="B25">
        <v>2101</v>
      </c>
      <c r="C25" t="s">
        <v>756</v>
      </c>
      <c r="D25" t="s">
        <v>756</v>
      </c>
      <c r="E25">
        <v>1</v>
      </c>
      <c r="F25" t="s">
        <v>13787</v>
      </c>
      <c r="G25">
        <v>1</v>
      </c>
      <c r="H25" t="s">
        <v>8278</v>
      </c>
      <c r="I25">
        <v>1</v>
      </c>
      <c r="J25" t="s">
        <v>13782</v>
      </c>
      <c r="K25" t="s">
        <v>13789</v>
      </c>
      <c r="L25">
        <v>270107</v>
      </c>
      <c r="M25" t="s">
        <v>13588</v>
      </c>
      <c r="N25">
        <v>270107006</v>
      </c>
      <c r="O25" t="s">
        <v>13613</v>
      </c>
      <c r="P25">
        <v>815.98022970441355</v>
      </c>
      <c r="Q25">
        <v>1815.3676798606282</v>
      </c>
      <c r="R25">
        <v>905.51089682007353</v>
      </c>
    </row>
    <row r="26" spans="1:18" x14ac:dyDescent="0.25">
      <c r="A26">
        <v>2</v>
      </c>
      <c r="B26">
        <v>2101</v>
      </c>
      <c r="C26" t="s">
        <v>756</v>
      </c>
      <c r="D26" t="s">
        <v>756</v>
      </c>
      <c r="E26">
        <v>1</v>
      </c>
      <c r="F26" t="s">
        <v>13787</v>
      </c>
      <c r="G26">
        <v>2</v>
      </c>
      <c r="H26" t="s">
        <v>13768</v>
      </c>
      <c r="I26">
        <v>1</v>
      </c>
      <c r="J26" t="s">
        <v>13782</v>
      </c>
      <c r="K26" t="s">
        <v>13790</v>
      </c>
      <c r="L26">
        <v>270107</v>
      </c>
      <c r="M26" t="s">
        <v>13588</v>
      </c>
      <c r="N26">
        <v>270107006</v>
      </c>
      <c r="O26" t="s">
        <v>13613</v>
      </c>
      <c r="P26">
        <v>24585.888609872622</v>
      </c>
      <c r="Q26">
        <v>30590.301220239555</v>
      </c>
      <c r="R26">
        <v>26792.009498318828</v>
      </c>
    </row>
    <row r="27" spans="1:18" x14ac:dyDescent="0.25">
      <c r="A27">
        <v>2</v>
      </c>
      <c r="B27">
        <v>2101</v>
      </c>
      <c r="C27" t="s">
        <v>756</v>
      </c>
      <c r="D27" t="s">
        <v>756</v>
      </c>
      <c r="E27">
        <v>1</v>
      </c>
      <c r="F27" t="s">
        <v>13787</v>
      </c>
      <c r="G27">
        <v>2</v>
      </c>
      <c r="H27" t="s">
        <v>13768</v>
      </c>
      <c r="I27">
        <v>1</v>
      </c>
      <c r="J27" t="s">
        <v>13782</v>
      </c>
      <c r="K27" t="s">
        <v>13791</v>
      </c>
      <c r="L27">
        <v>270107</v>
      </c>
      <c r="M27" t="s">
        <v>13588</v>
      </c>
      <c r="N27">
        <v>270107006</v>
      </c>
      <c r="O27" t="s">
        <v>13613</v>
      </c>
      <c r="P27">
        <v>2672.2925457102674</v>
      </c>
      <c r="Q27">
        <v>6317.497197943746</v>
      </c>
      <c r="R27">
        <v>2427.2839055653662</v>
      </c>
    </row>
    <row r="28" spans="1:18" x14ac:dyDescent="0.25">
      <c r="A28">
        <v>2</v>
      </c>
      <c r="B28">
        <v>2101</v>
      </c>
      <c r="C28" t="s">
        <v>756</v>
      </c>
      <c r="D28" t="s">
        <v>756</v>
      </c>
      <c r="E28">
        <v>5</v>
      </c>
      <c r="F28" t="s">
        <v>13792</v>
      </c>
      <c r="G28">
        <v>2</v>
      </c>
      <c r="H28" t="s">
        <v>13768</v>
      </c>
      <c r="I28">
        <v>3</v>
      </c>
      <c r="J28" t="s">
        <v>13783</v>
      </c>
      <c r="K28" t="s">
        <v>13790</v>
      </c>
      <c r="L28">
        <v>270107</v>
      </c>
      <c r="M28" t="s">
        <v>13588</v>
      </c>
      <c r="N28">
        <v>270107005</v>
      </c>
      <c r="O28" t="s">
        <v>13608</v>
      </c>
      <c r="P28">
        <v>23005.745457444325</v>
      </c>
      <c r="Q28">
        <v>23234.763926802807</v>
      </c>
      <c r="R28">
        <v>26257.534119164502</v>
      </c>
    </row>
    <row r="29" spans="1:18" x14ac:dyDescent="0.25">
      <c r="A29">
        <v>2</v>
      </c>
      <c r="B29">
        <v>2101</v>
      </c>
      <c r="C29" t="s">
        <v>756</v>
      </c>
      <c r="D29" t="s">
        <v>756</v>
      </c>
      <c r="E29">
        <v>5</v>
      </c>
      <c r="F29" t="s">
        <v>13792</v>
      </c>
      <c r="G29">
        <v>2</v>
      </c>
      <c r="H29" t="s">
        <v>13768</v>
      </c>
      <c r="I29">
        <v>3</v>
      </c>
      <c r="J29" t="s">
        <v>13783</v>
      </c>
      <c r="K29" t="s">
        <v>13791</v>
      </c>
      <c r="L29">
        <v>270107</v>
      </c>
      <c r="M29" t="s">
        <v>13588</v>
      </c>
      <c r="N29">
        <v>270107005</v>
      </c>
      <c r="O29" t="s">
        <v>13608</v>
      </c>
      <c r="P29">
        <v>125.84203123843363</v>
      </c>
      <c r="Q29">
        <v>974.79584411610165</v>
      </c>
      <c r="R29">
        <v>2961.7592847196865</v>
      </c>
    </row>
    <row r="30" spans="1:18" x14ac:dyDescent="0.25">
      <c r="A30">
        <v>2</v>
      </c>
      <c r="B30">
        <v>2104</v>
      </c>
      <c r="C30" t="s">
        <v>756</v>
      </c>
      <c r="D30" t="s">
        <v>1090</v>
      </c>
      <c r="E30">
        <v>1</v>
      </c>
      <c r="F30" t="s">
        <v>13787</v>
      </c>
      <c r="G30">
        <v>1</v>
      </c>
      <c r="H30" t="s">
        <v>8278</v>
      </c>
      <c r="I30">
        <v>1</v>
      </c>
      <c r="J30" t="s">
        <v>13782</v>
      </c>
      <c r="K30" t="s">
        <v>13788</v>
      </c>
      <c r="L30">
        <v>270107</v>
      </c>
      <c r="M30" t="s">
        <v>13588</v>
      </c>
      <c r="N30">
        <v>270107006</v>
      </c>
      <c r="O30" t="s">
        <v>13613</v>
      </c>
      <c r="P30">
        <v>0</v>
      </c>
      <c r="Q30">
        <v>68202.676491004881</v>
      </c>
      <c r="R30">
        <v>0</v>
      </c>
    </row>
    <row r="31" spans="1:18" x14ac:dyDescent="0.25">
      <c r="A31">
        <v>2</v>
      </c>
      <c r="B31">
        <v>2104</v>
      </c>
      <c r="C31" t="s">
        <v>756</v>
      </c>
      <c r="D31" t="s">
        <v>1090</v>
      </c>
      <c r="E31">
        <v>1</v>
      </c>
      <c r="F31" t="s">
        <v>13787</v>
      </c>
      <c r="G31">
        <v>2</v>
      </c>
      <c r="H31" t="s">
        <v>13768</v>
      </c>
      <c r="I31">
        <v>1</v>
      </c>
      <c r="J31" t="s">
        <v>13782</v>
      </c>
      <c r="K31" t="s">
        <v>13790</v>
      </c>
      <c r="L31">
        <v>270107</v>
      </c>
      <c r="M31" t="s">
        <v>13588</v>
      </c>
      <c r="N31">
        <v>270107006</v>
      </c>
      <c r="O31" t="s">
        <v>13613</v>
      </c>
      <c r="P31">
        <v>0</v>
      </c>
      <c r="Q31">
        <v>52917.837422254583</v>
      </c>
      <c r="R31">
        <v>0</v>
      </c>
    </row>
    <row r="32" spans="1:18" x14ac:dyDescent="0.25">
      <c r="A32">
        <v>2</v>
      </c>
      <c r="B32">
        <v>2104</v>
      </c>
      <c r="C32" t="s">
        <v>756</v>
      </c>
      <c r="D32" t="s">
        <v>1090</v>
      </c>
      <c r="E32">
        <v>1</v>
      </c>
      <c r="F32" t="s">
        <v>13787</v>
      </c>
      <c r="G32">
        <v>2</v>
      </c>
      <c r="H32" t="s">
        <v>13768</v>
      </c>
      <c r="I32">
        <v>1</v>
      </c>
      <c r="J32" t="s">
        <v>13782</v>
      </c>
      <c r="K32" t="s">
        <v>13791</v>
      </c>
      <c r="L32">
        <v>270107</v>
      </c>
      <c r="M32" t="s">
        <v>13588</v>
      </c>
      <c r="N32">
        <v>270107006</v>
      </c>
      <c r="O32" t="s">
        <v>13613</v>
      </c>
      <c r="P32">
        <v>0</v>
      </c>
      <c r="Q32">
        <v>15284.839068750292</v>
      </c>
      <c r="R32">
        <v>0</v>
      </c>
    </row>
    <row r="33" spans="1:18" x14ac:dyDescent="0.25">
      <c r="A33">
        <v>2</v>
      </c>
      <c r="B33">
        <v>2104</v>
      </c>
      <c r="C33" t="s">
        <v>756</v>
      </c>
      <c r="D33" t="s">
        <v>1090</v>
      </c>
      <c r="E33">
        <v>5</v>
      </c>
      <c r="F33" t="s">
        <v>13792</v>
      </c>
      <c r="G33">
        <v>2</v>
      </c>
      <c r="H33" t="s">
        <v>13768</v>
      </c>
      <c r="I33">
        <v>3</v>
      </c>
      <c r="J33" t="s">
        <v>13783</v>
      </c>
      <c r="K33" t="s">
        <v>13790</v>
      </c>
      <c r="L33">
        <v>270107</v>
      </c>
      <c r="M33" t="s">
        <v>13588</v>
      </c>
      <c r="N33">
        <v>270107005</v>
      </c>
      <c r="O33" t="s">
        <v>13608</v>
      </c>
      <c r="P33">
        <v>0</v>
      </c>
      <c r="Q33">
        <v>41548.65229118328</v>
      </c>
      <c r="R33">
        <v>0</v>
      </c>
    </row>
    <row r="34" spans="1:18" x14ac:dyDescent="0.25">
      <c r="A34">
        <v>2</v>
      </c>
      <c r="B34">
        <v>2201</v>
      </c>
      <c r="C34" t="s">
        <v>756</v>
      </c>
      <c r="D34" t="s">
        <v>1093</v>
      </c>
      <c r="E34">
        <v>1</v>
      </c>
      <c r="F34" t="s">
        <v>13787</v>
      </c>
      <c r="G34">
        <v>1</v>
      </c>
      <c r="H34" t="s">
        <v>8278</v>
      </c>
      <c r="I34">
        <v>1</v>
      </c>
      <c r="J34" t="s">
        <v>13782</v>
      </c>
      <c r="K34" t="s">
        <v>13788</v>
      </c>
      <c r="L34">
        <v>270107</v>
      </c>
      <c r="M34" t="s">
        <v>13588</v>
      </c>
      <c r="N34">
        <v>270107006</v>
      </c>
      <c r="O34" t="s">
        <v>13613</v>
      </c>
      <c r="P34">
        <v>26058.186250730749</v>
      </c>
      <c r="Q34">
        <v>24406.484580334563</v>
      </c>
      <c r="R34">
        <v>28873.215963266721</v>
      </c>
    </row>
    <row r="35" spans="1:18" x14ac:dyDescent="0.25">
      <c r="A35">
        <v>2</v>
      </c>
      <c r="B35">
        <v>2201</v>
      </c>
      <c r="C35" t="s">
        <v>756</v>
      </c>
      <c r="D35" t="s">
        <v>1093</v>
      </c>
      <c r="E35">
        <v>1</v>
      </c>
      <c r="F35" t="s">
        <v>13787</v>
      </c>
      <c r="G35">
        <v>1</v>
      </c>
      <c r="H35" t="s">
        <v>8278</v>
      </c>
      <c r="I35">
        <v>1</v>
      </c>
      <c r="J35" t="s">
        <v>13782</v>
      </c>
      <c r="K35" t="s">
        <v>13789</v>
      </c>
      <c r="L35">
        <v>270107</v>
      </c>
      <c r="M35" t="s">
        <v>13588</v>
      </c>
      <c r="N35">
        <v>270107006</v>
      </c>
      <c r="O35" t="s">
        <v>13613</v>
      </c>
      <c r="P35">
        <v>1365.7226015896115</v>
      </c>
      <c r="Q35">
        <v>501.1082838392262</v>
      </c>
      <c r="R35">
        <v>0</v>
      </c>
    </row>
    <row r="36" spans="1:18" x14ac:dyDescent="0.25">
      <c r="A36">
        <v>2</v>
      </c>
      <c r="B36">
        <v>2201</v>
      </c>
      <c r="C36" t="s">
        <v>756</v>
      </c>
      <c r="D36" t="s">
        <v>1093</v>
      </c>
      <c r="E36">
        <v>1</v>
      </c>
      <c r="F36" t="s">
        <v>13787</v>
      </c>
      <c r="G36">
        <v>2</v>
      </c>
      <c r="H36" t="s">
        <v>13768</v>
      </c>
      <c r="I36">
        <v>1</v>
      </c>
      <c r="J36" t="s">
        <v>13782</v>
      </c>
      <c r="K36" t="s">
        <v>13790</v>
      </c>
      <c r="L36">
        <v>270107</v>
      </c>
      <c r="M36" t="s">
        <v>13588</v>
      </c>
      <c r="N36">
        <v>270107006</v>
      </c>
      <c r="O36" t="s">
        <v>13613</v>
      </c>
      <c r="P36">
        <v>24661.9898752441</v>
      </c>
      <c r="Q36">
        <v>21551.133935465692</v>
      </c>
      <c r="R36">
        <v>27754.576879672171</v>
      </c>
    </row>
    <row r="37" spans="1:18" x14ac:dyDescent="0.25">
      <c r="A37">
        <v>2</v>
      </c>
      <c r="B37">
        <v>2201</v>
      </c>
      <c r="C37" t="s">
        <v>756</v>
      </c>
      <c r="D37" t="s">
        <v>1093</v>
      </c>
      <c r="E37">
        <v>1</v>
      </c>
      <c r="F37" t="s">
        <v>13787</v>
      </c>
      <c r="G37">
        <v>2</v>
      </c>
      <c r="H37" t="s">
        <v>13768</v>
      </c>
      <c r="I37">
        <v>1</v>
      </c>
      <c r="J37" t="s">
        <v>13782</v>
      </c>
      <c r="K37" t="s">
        <v>13791</v>
      </c>
      <c r="L37">
        <v>270107</v>
      </c>
      <c r="M37" t="s">
        <v>13588</v>
      </c>
      <c r="N37">
        <v>270107006</v>
      </c>
      <c r="O37" t="s">
        <v>13613</v>
      </c>
      <c r="P37">
        <v>2761.9189770762591</v>
      </c>
      <c r="Q37">
        <v>3356.4589287080939</v>
      </c>
      <c r="R37">
        <v>1118.6390835945422</v>
      </c>
    </row>
    <row r="38" spans="1:18" x14ac:dyDescent="0.25">
      <c r="A38">
        <v>2</v>
      </c>
      <c r="B38">
        <v>2201</v>
      </c>
      <c r="C38" t="s">
        <v>756</v>
      </c>
      <c r="D38" t="s">
        <v>1093</v>
      </c>
      <c r="E38">
        <v>5</v>
      </c>
      <c r="F38" t="s">
        <v>13792</v>
      </c>
      <c r="G38">
        <v>2</v>
      </c>
      <c r="H38" t="s">
        <v>13768</v>
      </c>
      <c r="I38">
        <v>3</v>
      </c>
      <c r="J38" t="s">
        <v>13783</v>
      </c>
      <c r="K38" t="s">
        <v>13790</v>
      </c>
      <c r="L38">
        <v>270107</v>
      </c>
      <c r="M38" t="s">
        <v>13588</v>
      </c>
      <c r="N38">
        <v>270107005</v>
      </c>
      <c r="O38" t="s">
        <v>13608</v>
      </c>
      <c r="P38">
        <v>21439.232807194297</v>
      </c>
      <c r="Q38">
        <v>18404.581308849309</v>
      </c>
      <c r="R38">
        <v>27389.573936526707</v>
      </c>
    </row>
    <row r="39" spans="1:18" x14ac:dyDescent="0.25">
      <c r="A39">
        <v>2</v>
      </c>
      <c r="B39">
        <v>2201</v>
      </c>
      <c r="C39" t="s">
        <v>756</v>
      </c>
      <c r="D39" t="s">
        <v>1093</v>
      </c>
      <c r="E39">
        <v>5</v>
      </c>
      <c r="F39" t="s">
        <v>13792</v>
      </c>
      <c r="G39">
        <v>2</v>
      </c>
      <c r="H39" t="s">
        <v>13768</v>
      </c>
      <c r="I39">
        <v>3</v>
      </c>
      <c r="J39" t="s">
        <v>13783</v>
      </c>
      <c r="K39" t="s">
        <v>13791</v>
      </c>
      <c r="L39">
        <v>270107</v>
      </c>
      <c r="M39" t="s">
        <v>13588</v>
      </c>
      <c r="N39">
        <v>270107005</v>
      </c>
      <c r="O39" t="s">
        <v>13608</v>
      </c>
      <c r="P39">
        <v>273.02013756732214</v>
      </c>
      <c r="Q39">
        <v>506.44870725604653</v>
      </c>
      <c r="R39">
        <v>959.15689796296624</v>
      </c>
    </row>
    <row r="40" spans="1:18" x14ac:dyDescent="0.25">
      <c r="A40">
        <v>2</v>
      </c>
      <c r="B40">
        <v>2301</v>
      </c>
      <c r="C40" t="s">
        <v>756</v>
      </c>
      <c r="D40" t="s">
        <v>1102</v>
      </c>
      <c r="E40">
        <v>1</v>
      </c>
      <c r="F40" t="s">
        <v>13787</v>
      </c>
      <c r="G40">
        <v>1</v>
      </c>
      <c r="H40" t="s">
        <v>8278</v>
      </c>
      <c r="I40">
        <v>1</v>
      </c>
      <c r="J40" t="s">
        <v>13782</v>
      </c>
      <c r="K40" t="s">
        <v>13788</v>
      </c>
      <c r="L40">
        <v>270107</v>
      </c>
      <c r="M40" t="s">
        <v>13588</v>
      </c>
      <c r="N40">
        <v>270107006</v>
      </c>
      <c r="O40" t="s">
        <v>13613</v>
      </c>
      <c r="P40">
        <v>0</v>
      </c>
      <c r="Q40">
        <v>38968.665521960982</v>
      </c>
      <c r="R40">
        <v>71409.023387088717</v>
      </c>
    </row>
    <row r="41" spans="1:18" x14ac:dyDescent="0.25">
      <c r="A41">
        <v>2</v>
      </c>
      <c r="B41">
        <v>2301</v>
      </c>
      <c r="C41" t="s">
        <v>756</v>
      </c>
      <c r="D41" t="s">
        <v>1102</v>
      </c>
      <c r="E41">
        <v>1</v>
      </c>
      <c r="F41" t="s">
        <v>13787</v>
      </c>
      <c r="G41">
        <v>1</v>
      </c>
      <c r="H41" t="s">
        <v>8278</v>
      </c>
      <c r="I41">
        <v>1</v>
      </c>
      <c r="J41" t="s">
        <v>13782</v>
      </c>
      <c r="K41" t="s">
        <v>13789</v>
      </c>
      <c r="L41">
        <v>270107</v>
      </c>
      <c r="M41" t="s">
        <v>13588</v>
      </c>
      <c r="N41">
        <v>270107006</v>
      </c>
      <c r="O41" t="s">
        <v>13613</v>
      </c>
      <c r="P41">
        <v>0</v>
      </c>
      <c r="Q41">
        <v>0</v>
      </c>
      <c r="R41">
        <v>3675.6976516614313</v>
      </c>
    </row>
    <row r="42" spans="1:18" x14ac:dyDescent="0.25">
      <c r="A42">
        <v>2</v>
      </c>
      <c r="B42">
        <v>2301</v>
      </c>
      <c r="C42" t="s">
        <v>756</v>
      </c>
      <c r="D42" t="s">
        <v>1102</v>
      </c>
      <c r="E42">
        <v>1</v>
      </c>
      <c r="F42" t="s">
        <v>13787</v>
      </c>
      <c r="G42">
        <v>2</v>
      </c>
      <c r="H42" t="s">
        <v>13768</v>
      </c>
      <c r="I42">
        <v>1</v>
      </c>
      <c r="J42" t="s">
        <v>13782</v>
      </c>
      <c r="K42" t="s">
        <v>13790</v>
      </c>
      <c r="L42">
        <v>270107</v>
      </c>
      <c r="M42" t="s">
        <v>13588</v>
      </c>
      <c r="N42">
        <v>270107006</v>
      </c>
      <c r="O42" t="s">
        <v>13613</v>
      </c>
      <c r="P42">
        <v>0</v>
      </c>
      <c r="Q42">
        <v>29954.111854455034</v>
      </c>
      <c r="R42">
        <v>67013.651505653368</v>
      </c>
    </row>
    <row r="43" spans="1:18" x14ac:dyDescent="0.25">
      <c r="A43">
        <v>2</v>
      </c>
      <c r="B43">
        <v>2301</v>
      </c>
      <c r="C43" t="s">
        <v>756</v>
      </c>
      <c r="D43" t="s">
        <v>1102</v>
      </c>
      <c r="E43">
        <v>1</v>
      </c>
      <c r="F43" t="s">
        <v>13787</v>
      </c>
      <c r="G43">
        <v>2</v>
      </c>
      <c r="H43" t="s">
        <v>13768</v>
      </c>
      <c r="I43">
        <v>1</v>
      </c>
      <c r="J43" t="s">
        <v>13782</v>
      </c>
      <c r="K43" t="s">
        <v>13791</v>
      </c>
      <c r="L43">
        <v>270107</v>
      </c>
      <c r="M43" t="s">
        <v>13588</v>
      </c>
      <c r="N43">
        <v>270107006</v>
      </c>
      <c r="O43" t="s">
        <v>13613</v>
      </c>
      <c r="P43">
        <v>0</v>
      </c>
      <c r="Q43">
        <v>9014.553667505952</v>
      </c>
      <c r="R43">
        <v>8071.0695330967937</v>
      </c>
    </row>
    <row r="44" spans="1:18" x14ac:dyDescent="0.25">
      <c r="A44">
        <v>2</v>
      </c>
      <c r="B44">
        <v>2301</v>
      </c>
      <c r="C44" t="s">
        <v>756</v>
      </c>
      <c r="D44" t="s">
        <v>1102</v>
      </c>
      <c r="E44">
        <v>5</v>
      </c>
      <c r="F44" t="s">
        <v>13792</v>
      </c>
      <c r="G44">
        <v>2</v>
      </c>
      <c r="H44" t="s">
        <v>13768</v>
      </c>
      <c r="I44">
        <v>3</v>
      </c>
      <c r="J44" t="s">
        <v>13783</v>
      </c>
      <c r="K44" t="s">
        <v>13790</v>
      </c>
      <c r="L44">
        <v>270107</v>
      </c>
      <c r="M44" t="s">
        <v>13588</v>
      </c>
      <c r="N44">
        <v>270107005</v>
      </c>
      <c r="O44" t="s">
        <v>13608</v>
      </c>
      <c r="P44">
        <v>0</v>
      </c>
      <c r="Q44">
        <v>29802.028548046226</v>
      </c>
      <c r="R44">
        <v>70920.748419861455</v>
      </c>
    </row>
    <row r="45" spans="1:18" x14ac:dyDescent="0.25">
      <c r="A45">
        <v>2</v>
      </c>
      <c r="B45">
        <v>2301</v>
      </c>
      <c r="C45" t="s">
        <v>756</v>
      </c>
      <c r="D45" t="s">
        <v>1102</v>
      </c>
      <c r="E45">
        <v>5</v>
      </c>
      <c r="F45" t="s">
        <v>13792</v>
      </c>
      <c r="G45">
        <v>2</v>
      </c>
      <c r="H45" t="s">
        <v>13768</v>
      </c>
      <c r="I45">
        <v>3</v>
      </c>
      <c r="J45" t="s">
        <v>13783</v>
      </c>
      <c r="K45" t="s">
        <v>13791</v>
      </c>
      <c r="L45">
        <v>270107</v>
      </c>
      <c r="M45" t="s">
        <v>13588</v>
      </c>
      <c r="N45">
        <v>270107005</v>
      </c>
      <c r="O45" t="s">
        <v>13608</v>
      </c>
      <c r="P45">
        <v>0</v>
      </c>
      <c r="Q45">
        <v>0</v>
      </c>
      <c r="R45">
        <v>4163.9726188886852</v>
      </c>
    </row>
    <row r="46" spans="1:18" x14ac:dyDescent="0.25">
      <c r="A46">
        <v>2</v>
      </c>
      <c r="B46">
        <v>2302</v>
      </c>
      <c r="C46" t="s">
        <v>756</v>
      </c>
      <c r="D46" t="s">
        <v>1105</v>
      </c>
      <c r="E46">
        <v>1</v>
      </c>
      <c r="F46" t="s">
        <v>13787</v>
      </c>
      <c r="G46">
        <v>1</v>
      </c>
      <c r="H46" t="s">
        <v>8278</v>
      </c>
      <c r="I46">
        <v>1</v>
      </c>
      <c r="J46" t="s">
        <v>13782</v>
      </c>
      <c r="K46" t="s">
        <v>13788</v>
      </c>
      <c r="L46">
        <v>270107</v>
      </c>
      <c r="M46" t="s">
        <v>13588</v>
      </c>
      <c r="N46">
        <v>270107006</v>
      </c>
      <c r="O46" t="s">
        <v>13613</v>
      </c>
      <c r="P46">
        <v>0</v>
      </c>
      <c r="Q46">
        <v>28248.345191286109</v>
      </c>
      <c r="R46">
        <v>0</v>
      </c>
    </row>
    <row r="47" spans="1:18" x14ac:dyDescent="0.25">
      <c r="A47">
        <v>2</v>
      </c>
      <c r="B47">
        <v>2302</v>
      </c>
      <c r="C47" t="s">
        <v>756</v>
      </c>
      <c r="D47" t="s">
        <v>1105</v>
      </c>
      <c r="E47">
        <v>1</v>
      </c>
      <c r="F47" t="s">
        <v>13787</v>
      </c>
      <c r="G47">
        <v>2</v>
      </c>
      <c r="H47" t="s">
        <v>13768</v>
      </c>
      <c r="I47">
        <v>1</v>
      </c>
      <c r="J47" t="s">
        <v>13782</v>
      </c>
      <c r="K47" t="s">
        <v>13790</v>
      </c>
      <c r="L47">
        <v>270107</v>
      </c>
      <c r="M47" t="s">
        <v>13588</v>
      </c>
      <c r="N47">
        <v>270107006</v>
      </c>
      <c r="O47" t="s">
        <v>13613</v>
      </c>
      <c r="P47">
        <v>0</v>
      </c>
      <c r="Q47">
        <v>28248.345191286109</v>
      </c>
      <c r="R47">
        <v>0</v>
      </c>
    </row>
    <row r="48" spans="1:18" x14ac:dyDescent="0.25">
      <c r="A48">
        <v>2</v>
      </c>
      <c r="B48">
        <v>2302</v>
      </c>
      <c r="C48" t="s">
        <v>756</v>
      </c>
      <c r="D48" t="s">
        <v>1105</v>
      </c>
      <c r="E48">
        <v>5</v>
      </c>
      <c r="F48" t="s">
        <v>13792</v>
      </c>
      <c r="G48">
        <v>2</v>
      </c>
      <c r="H48" t="s">
        <v>13768</v>
      </c>
      <c r="I48">
        <v>3</v>
      </c>
      <c r="J48" t="s">
        <v>13783</v>
      </c>
      <c r="K48" t="s">
        <v>13790</v>
      </c>
      <c r="L48">
        <v>270107</v>
      </c>
      <c r="M48" t="s">
        <v>13588</v>
      </c>
      <c r="N48">
        <v>270107005</v>
      </c>
      <c r="O48" t="s">
        <v>13608</v>
      </c>
      <c r="P48">
        <v>0</v>
      </c>
      <c r="Q48">
        <v>12811.622464306271</v>
      </c>
      <c r="R48">
        <v>0</v>
      </c>
    </row>
    <row r="49" spans="1:18" x14ac:dyDescent="0.25">
      <c r="A49">
        <v>3</v>
      </c>
      <c r="B49">
        <v>3101</v>
      </c>
      <c r="C49" t="s">
        <v>765</v>
      </c>
      <c r="D49" t="s">
        <v>1108</v>
      </c>
      <c r="E49">
        <v>1</v>
      </c>
      <c r="F49" t="s">
        <v>13787</v>
      </c>
      <c r="G49">
        <v>1</v>
      </c>
      <c r="H49" t="s">
        <v>8278</v>
      </c>
      <c r="I49">
        <v>1</v>
      </c>
      <c r="J49" t="s">
        <v>13782</v>
      </c>
      <c r="K49" t="s">
        <v>13788</v>
      </c>
      <c r="L49">
        <v>270107</v>
      </c>
      <c r="M49" t="s">
        <v>13588</v>
      </c>
      <c r="N49">
        <v>270107006</v>
      </c>
      <c r="O49" t="s">
        <v>13613</v>
      </c>
      <c r="P49">
        <v>25817.517312131316</v>
      </c>
      <c r="Q49">
        <v>34427.60102783105</v>
      </c>
      <c r="R49">
        <v>28514.778085179991</v>
      </c>
    </row>
    <row r="50" spans="1:18" x14ac:dyDescent="0.25">
      <c r="A50">
        <v>3</v>
      </c>
      <c r="B50">
        <v>3101</v>
      </c>
      <c r="C50" t="s">
        <v>765</v>
      </c>
      <c r="D50" t="s">
        <v>1108</v>
      </c>
      <c r="E50">
        <v>1</v>
      </c>
      <c r="F50" t="s">
        <v>13787</v>
      </c>
      <c r="G50">
        <v>1</v>
      </c>
      <c r="H50" t="s">
        <v>8278</v>
      </c>
      <c r="I50">
        <v>1</v>
      </c>
      <c r="J50" t="s">
        <v>13782</v>
      </c>
      <c r="K50" t="s">
        <v>13789</v>
      </c>
      <c r="L50">
        <v>270107</v>
      </c>
      <c r="M50" t="s">
        <v>13588</v>
      </c>
      <c r="N50">
        <v>270107006</v>
      </c>
      <c r="O50" t="s">
        <v>13613</v>
      </c>
      <c r="P50">
        <v>752.11592716081043</v>
      </c>
      <c r="Q50">
        <v>1330.62363809156</v>
      </c>
      <c r="R50">
        <v>954.51776284533366</v>
      </c>
    </row>
    <row r="51" spans="1:18" x14ac:dyDescent="0.25">
      <c r="A51">
        <v>3</v>
      </c>
      <c r="B51">
        <v>3101</v>
      </c>
      <c r="C51" t="s">
        <v>765</v>
      </c>
      <c r="D51" t="s">
        <v>1108</v>
      </c>
      <c r="E51">
        <v>1</v>
      </c>
      <c r="F51" t="s">
        <v>13787</v>
      </c>
      <c r="G51">
        <v>2</v>
      </c>
      <c r="H51" t="s">
        <v>13768</v>
      </c>
      <c r="I51">
        <v>1</v>
      </c>
      <c r="J51" t="s">
        <v>13782</v>
      </c>
      <c r="K51" t="s">
        <v>13790</v>
      </c>
      <c r="L51">
        <v>270107</v>
      </c>
      <c r="M51" t="s">
        <v>13588</v>
      </c>
      <c r="N51">
        <v>270107006</v>
      </c>
      <c r="O51" t="s">
        <v>13613</v>
      </c>
      <c r="P51">
        <v>22611.567068479097</v>
      </c>
      <c r="Q51">
        <v>33155.570890955925</v>
      </c>
      <c r="R51">
        <v>26772.682785277299</v>
      </c>
    </row>
    <row r="52" spans="1:18" x14ac:dyDescent="0.25">
      <c r="A52">
        <v>3</v>
      </c>
      <c r="B52">
        <v>3101</v>
      </c>
      <c r="C52" t="s">
        <v>765</v>
      </c>
      <c r="D52" t="s">
        <v>1108</v>
      </c>
      <c r="E52">
        <v>1</v>
      </c>
      <c r="F52" t="s">
        <v>13787</v>
      </c>
      <c r="G52">
        <v>2</v>
      </c>
      <c r="H52" t="s">
        <v>13768</v>
      </c>
      <c r="I52">
        <v>1</v>
      </c>
      <c r="J52" t="s">
        <v>13782</v>
      </c>
      <c r="K52" t="s">
        <v>13791</v>
      </c>
      <c r="L52">
        <v>270107</v>
      </c>
      <c r="M52" t="s">
        <v>13588</v>
      </c>
      <c r="N52">
        <v>270107006</v>
      </c>
      <c r="O52" t="s">
        <v>13613</v>
      </c>
      <c r="P52">
        <v>4026.6735060271862</v>
      </c>
      <c r="Q52">
        <v>2602.6537749666663</v>
      </c>
      <c r="R52">
        <v>2696.6130627480325</v>
      </c>
    </row>
    <row r="53" spans="1:18" x14ac:dyDescent="0.25">
      <c r="A53">
        <v>3</v>
      </c>
      <c r="B53">
        <v>3101</v>
      </c>
      <c r="C53" t="s">
        <v>765</v>
      </c>
      <c r="D53" t="s">
        <v>1108</v>
      </c>
      <c r="E53">
        <v>5</v>
      </c>
      <c r="F53" t="s">
        <v>13792</v>
      </c>
      <c r="G53">
        <v>2</v>
      </c>
      <c r="H53" t="s">
        <v>13768</v>
      </c>
      <c r="I53">
        <v>3</v>
      </c>
      <c r="J53" t="s">
        <v>13783</v>
      </c>
      <c r="K53" t="s">
        <v>13790</v>
      </c>
      <c r="L53">
        <v>270107</v>
      </c>
      <c r="M53" t="s">
        <v>13588</v>
      </c>
      <c r="N53">
        <v>270107005</v>
      </c>
      <c r="O53" t="s">
        <v>13608</v>
      </c>
      <c r="P53">
        <v>19558.861246473454</v>
      </c>
      <c r="Q53">
        <v>23498.00793853221</v>
      </c>
      <c r="R53">
        <v>27577.226759546767</v>
      </c>
    </row>
    <row r="54" spans="1:18" x14ac:dyDescent="0.25">
      <c r="A54">
        <v>3</v>
      </c>
      <c r="B54">
        <v>3101</v>
      </c>
      <c r="C54" t="s">
        <v>765</v>
      </c>
      <c r="D54" t="s">
        <v>1108</v>
      </c>
      <c r="E54">
        <v>5</v>
      </c>
      <c r="F54" t="s">
        <v>13792</v>
      </c>
      <c r="G54">
        <v>2</v>
      </c>
      <c r="H54" t="s">
        <v>13768</v>
      </c>
      <c r="I54">
        <v>3</v>
      </c>
      <c r="J54" t="s">
        <v>13783</v>
      </c>
      <c r="K54" t="s">
        <v>13791</v>
      </c>
      <c r="L54">
        <v>270107</v>
      </c>
      <c r="M54" t="s">
        <v>13588</v>
      </c>
      <c r="N54">
        <v>270107005</v>
      </c>
      <c r="O54" t="s">
        <v>13608</v>
      </c>
      <c r="P54">
        <v>1050.9104898691971</v>
      </c>
      <c r="Q54">
        <v>1227.5549976378734</v>
      </c>
      <c r="R54">
        <v>1892.0690884785711</v>
      </c>
    </row>
    <row r="55" spans="1:18" x14ac:dyDescent="0.25">
      <c r="A55">
        <v>3</v>
      </c>
      <c r="B55">
        <v>3102</v>
      </c>
      <c r="C55" t="s">
        <v>765</v>
      </c>
      <c r="D55" t="s">
        <v>1111</v>
      </c>
      <c r="E55">
        <v>1</v>
      </c>
      <c r="F55" t="s">
        <v>13787</v>
      </c>
      <c r="G55">
        <v>1</v>
      </c>
      <c r="H55" t="s">
        <v>8278</v>
      </c>
      <c r="I55">
        <v>1</v>
      </c>
      <c r="J55" t="s">
        <v>13782</v>
      </c>
      <c r="K55" t="s">
        <v>13788</v>
      </c>
      <c r="L55">
        <v>270107</v>
      </c>
      <c r="M55" t="s">
        <v>13588</v>
      </c>
      <c r="N55">
        <v>270107006</v>
      </c>
      <c r="O55" t="s">
        <v>13613</v>
      </c>
      <c r="P55">
        <v>0</v>
      </c>
      <c r="Q55">
        <v>54289.530974661851</v>
      </c>
      <c r="R55">
        <v>28754.413762216795</v>
      </c>
    </row>
    <row r="56" spans="1:18" x14ac:dyDescent="0.25">
      <c r="A56">
        <v>3</v>
      </c>
      <c r="B56">
        <v>3102</v>
      </c>
      <c r="C56" t="s">
        <v>765</v>
      </c>
      <c r="D56" t="s">
        <v>1111</v>
      </c>
      <c r="E56">
        <v>1</v>
      </c>
      <c r="F56" t="s">
        <v>13787</v>
      </c>
      <c r="G56">
        <v>1</v>
      </c>
      <c r="H56" t="s">
        <v>8278</v>
      </c>
      <c r="I56">
        <v>1</v>
      </c>
      <c r="J56" t="s">
        <v>13782</v>
      </c>
      <c r="K56" t="s">
        <v>13789</v>
      </c>
      <c r="L56">
        <v>270107</v>
      </c>
      <c r="M56" t="s">
        <v>13588</v>
      </c>
      <c r="N56">
        <v>270107006</v>
      </c>
      <c r="O56" t="s">
        <v>13613</v>
      </c>
      <c r="P56">
        <v>0</v>
      </c>
      <c r="Q56">
        <v>1489.5170126038693</v>
      </c>
      <c r="R56">
        <v>944.13982369266751</v>
      </c>
    </row>
    <row r="57" spans="1:18" x14ac:dyDescent="0.25">
      <c r="A57">
        <v>3</v>
      </c>
      <c r="B57">
        <v>3102</v>
      </c>
      <c r="C57" t="s">
        <v>765</v>
      </c>
      <c r="D57" t="s">
        <v>1111</v>
      </c>
      <c r="E57">
        <v>1</v>
      </c>
      <c r="F57" t="s">
        <v>13787</v>
      </c>
      <c r="G57">
        <v>2</v>
      </c>
      <c r="H57" t="s">
        <v>13768</v>
      </c>
      <c r="I57">
        <v>1</v>
      </c>
      <c r="J57" t="s">
        <v>13782</v>
      </c>
      <c r="K57" t="s">
        <v>13790</v>
      </c>
      <c r="L57">
        <v>270107</v>
      </c>
      <c r="M57" t="s">
        <v>13588</v>
      </c>
      <c r="N57">
        <v>270107006</v>
      </c>
      <c r="O57" t="s">
        <v>13613</v>
      </c>
      <c r="P57">
        <v>0</v>
      </c>
      <c r="Q57">
        <v>45311.269120633136</v>
      </c>
      <c r="R57">
        <v>24050.075126632048</v>
      </c>
    </row>
    <row r="58" spans="1:18" x14ac:dyDescent="0.25">
      <c r="A58">
        <v>3</v>
      </c>
      <c r="B58">
        <v>3102</v>
      </c>
      <c r="C58" t="s">
        <v>765</v>
      </c>
      <c r="D58" t="s">
        <v>1111</v>
      </c>
      <c r="E58">
        <v>1</v>
      </c>
      <c r="F58" t="s">
        <v>13787</v>
      </c>
      <c r="G58">
        <v>2</v>
      </c>
      <c r="H58" t="s">
        <v>13768</v>
      </c>
      <c r="I58">
        <v>1</v>
      </c>
      <c r="J58" t="s">
        <v>13782</v>
      </c>
      <c r="K58" t="s">
        <v>13791</v>
      </c>
      <c r="L58">
        <v>270107</v>
      </c>
      <c r="M58" t="s">
        <v>13588</v>
      </c>
      <c r="N58">
        <v>270107006</v>
      </c>
      <c r="O58" t="s">
        <v>13613</v>
      </c>
      <c r="P58">
        <v>0</v>
      </c>
      <c r="Q58">
        <v>10467.778866632591</v>
      </c>
      <c r="R58">
        <v>5648.4784592774222</v>
      </c>
    </row>
    <row r="59" spans="1:18" x14ac:dyDescent="0.25">
      <c r="A59">
        <v>3</v>
      </c>
      <c r="B59">
        <v>3102</v>
      </c>
      <c r="C59" t="s">
        <v>765</v>
      </c>
      <c r="D59" t="s">
        <v>1111</v>
      </c>
      <c r="E59">
        <v>5</v>
      </c>
      <c r="F59" t="s">
        <v>13792</v>
      </c>
      <c r="G59">
        <v>2</v>
      </c>
      <c r="H59" t="s">
        <v>13768</v>
      </c>
      <c r="I59">
        <v>3</v>
      </c>
      <c r="J59" t="s">
        <v>13783</v>
      </c>
      <c r="K59" t="s">
        <v>13790</v>
      </c>
      <c r="L59">
        <v>270107</v>
      </c>
      <c r="M59" t="s">
        <v>13588</v>
      </c>
      <c r="N59">
        <v>270107005</v>
      </c>
      <c r="O59" t="s">
        <v>13608</v>
      </c>
      <c r="P59">
        <v>0</v>
      </c>
      <c r="Q59">
        <v>32406.928801079739</v>
      </c>
      <c r="R59">
        <v>26242.970913123714</v>
      </c>
    </row>
    <row r="60" spans="1:18" x14ac:dyDescent="0.25">
      <c r="A60">
        <v>3</v>
      </c>
      <c r="B60">
        <v>3102</v>
      </c>
      <c r="C60" t="s">
        <v>765</v>
      </c>
      <c r="D60" t="s">
        <v>1111</v>
      </c>
      <c r="E60">
        <v>5</v>
      </c>
      <c r="F60" t="s">
        <v>13792</v>
      </c>
      <c r="G60">
        <v>2</v>
      </c>
      <c r="H60" t="s">
        <v>13768</v>
      </c>
      <c r="I60">
        <v>3</v>
      </c>
      <c r="J60" t="s">
        <v>13783</v>
      </c>
      <c r="K60" t="s">
        <v>13791</v>
      </c>
      <c r="L60">
        <v>270107</v>
      </c>
      <c r="M60" t="s">
        <v>13588</v>
      </c>
      <c r="N60">
        <v>270107005</v>
      </c>
      <c r="O60" t="s">
        <v>13608</v>
      </c>
      <c r="P60">
        <v>0</v>
      </c>
      <c r="Q60">
        <v>2815.777242884119</v>
      </c>
      <c r="R60">
        <v>3455.5826727857561</v>
      </c>
    </row>
    <row r="61" spans="1:18" x14ac:dyDescent="0.25">
      <c r="A61">
        <v>3</v>
      </c>
      <c r="B61">
        <v>3103</v>
      </c>
      <c r="C61" t="s">
        <v>765</v>
      </c>
      <c r="D61" t="s">
        <v>1114</v>
      </c>
      <c r="E61">
        <v>1</v>
      </c>
      <c r="F61" t="s">
        <v>13787</v>
      </c>
      <c r="G61">
        <v>1</v>
      </c>
      <c r="H61" t="s">
        <v>8278</v>
      </c>
      <c r="I61">
        <v>1</v>
      </c>
      <c r="J61" t="s">
        <v>13782</v>
      </c>
      <c r="K61" t="s">
        <v>13788</v>
      </c>
      <c r="L61">
        <v>270107</v>
      </c>
      <c r="M61" t="s">
        <v>13588</v>
      </c>
      <c r="N61">
        <v>270107006</v>
      </c>
      <c r="O61" t="s">
        <v>13613</v>
      </c>
      <c r="P61">
        <v>0</v>
      </c>
      <c r="Q61">
        <v>6572.3166678621837</v>
      </c>
      <c r="R61">
        <v>56954.48673815724</v>
      </c>
    </row>
    <row r="62" spans="1:18" x14ac:dyDescent="0.25">
      <c r="A62">
        <v>3</v>
      </c>
      <c r="B62">
        <v>3103</v>
      </c>
      <c r="C62" t="s">
        <v>765</v>
      </c>
      <c r="D62" t="s">
        <v>1114</v>
      </c>
      <c r="E62">
        <v>1</v>
      </c>
      <c r="F62" t="s">
        <v>13787</v>
      </c>
      <c r="G62">
        <v>1</v>
      </c>
      <c r="H62" t="s">
        <v>8278</v>
      </c>
      <c r="I62">
        <v>1</v>
      </c>
      <c r="J62" t="s">
        <v>13782</v>
      </c>
      <c r="K62" t="s">
        <v>13789</v>
      </c>
      <c r="L62">
        <v>270107</v>
      </c>
      <c r="M62" t="s">
        <v>13588</v>
      </c>
      <c r="N62">
        <v>270107006</v>
      </c>
      <c r="O62" t="s">
        <v>13613</v>
      </c>
      <c r="P62">
        <v>0</v>
      </c>
      <c r="Q62">
        <v>1020.7967746253138</v>
      </c>
      <c r="R62">
        <v>0</v>
      </c>
    </row>
    <row r="63" spans="1:18" x14ac:dyDescent="0.25">
      <c r="A63">
        <v>3</v>
      </c>
      <c r="B63">
        <v>3103</v>
      </c>
      <c r="C63" t="s">
        <v>765</v>
      </c>
      <c r="D63" t="s">
        <v>1114</v>
      </c>
      <c r="E63">
        <v>1</v>
      </c>
      <c r="F63" t="s">
        <v>13787</v>
      </c>
      <c r="G63">
        <v>2</v>
      </c>
      <c r="H63" t="s">
        <v>13768</v>
      </c>
      <c r="I63">
        <v>1</v>
      </c>
      <c r="J63" t="s">
        <v>13782</v>
      </c>
      <c r="K63" t="s">
        <v>13790</v>
      </c>
      <c r="L63">
        <v>270107</v>
      </c>
      <c r="M63" t="s">
        <v>13588</v>
      </c>
      <c r="N63">
        <v>270107006</v>
      </c>
      <c r="O63" t="s">
        <v>13613</v>
      </c>
      <c r="P63">
        <v>0</v>
      </c>
      <c r="Q63">
        <v>6572.3166678621837</v>
      </c>
      <c r="R63">
        <v>51362.463464973764</v>
      </c>
    </row>
    <row r="64" spans="1:18" x14ac:dyDescent="0.25">
      <c r="A64">
        <v>3</v>
      </c>
      <c r="B64">
        <v>3103</v>
      </c>
      <c r="C64" t="s">
        <v>765</v>
      </c>
      <c r="D64" t="s">
        <v>1114</v>
      </c>
      <c r="E64">
        <v>1</v>
      </c>
      <c r="F64" t="s">
        <v>13787</v>
      </c>
      <c r="G64">
        <v>2</v>
      </c>
      <c r="H64" t="s">
        <v>13768</v>
      </c>
      <c r="I64">
        <v>1</v>
      </c>
      <c r="J64" t="s">
        <v>13782</v>
      </c>
      <c r="K64" t="s">
        <v>13791</v>
      </c>
      <c r="L64">
        <v>270107</v>
      </c>
      <c r="M64" t="s">
        <v>13588</v>
      </c>
      <c r="N64">
        <v>270107006</v>
      </c>
      <c r="O64" t="s">
        <v>13613</v>
      </c>
      <c r="P64">
        <v>0</v>
      </c>
      <c r="Q64">
        <v>1020.7967746253138</v>
      </c>
      <c r="R64">
        <v>5592.0232731834849</v>
      </c>
    </row>
    <row r="65" spans="1:18" x14ac:dyDescent="0.25">
      <c r="A65">
        <v>3</v>
      </c>
      <c r="B65">
        <v>3103</v>
      </c>
      <c r="C65" t="s">
        <v>765</v>
      </c>
      <c r="D65" t="s">
        <v>1114</v>
      </c>
      <c r="E65">
        <v>5</v>
      </c>
      <c r="F65" t="s">
        <v>13792</v>
      </c>
      <c r="G65">
        <v>2</v>
      </c>
      <c r="H65" t="s">
        <v>13768</v>
      </c>
      <c r="I65">
        <v>3</v>
      </c>
      <c r="J65" t="s">
        <v>13783</v>
      </c>
      <c r="K65" t="s">
        <v>13790</v>
      </c>
      <c r="L65">
        <v>270107</v>
      </c>
      <c r="M65" t="s">
        <v>13588</v>
      </c>
      <c r="N65">
        <v>270107005</v>
      </c>
      <c r="O65" t="s">
        <v>13608</v>
      </c>
      <c r="P65">
        <v>0</v>
      </c>
      <c r="Q65">
        <v>1683.2843172417115</v>
      </c>
      <c r="R65">
        <v>53132.18643737735</v>
      </c>
    </row>
    <row r="66" spans="1:18" x14ac:dyDescent="0.25">
      <c r="A66">
        <v>3</v>
      </c>
      <c r="B66">
        <v>3103</v>
      </c>
      <c r="C66" t="s">
        <v>765</v>
      </c>
      <c r="D66" t="s">
        <v>1114</v>
      </c>
      <c r="E66">
        <v>5</v>
      </c>
      <c r="F66" t="s">
        <v>13792</v>
      </c>
      <c r="G66">
        <v>2</v>
      </c>
      <c r="H66" t="s">
        <v>13768</v>
      </c>
      <c r="I66">
        <v>3</v>
      </c>
      <c r="J66" t="s">
        <v>13783</v>
      </c>
      <c r="K66" t="s">
        <v>13791</v>
      </c>
      <c r="L66">
        <v>270107</v>
      </c>
      <c r="M66" t="s">
        <v>13588</v>
      </c>
      <c r="N66">
        <v>270107005</v>
      </c>
      <c r="O66" t="s">
        <v>13608</v>
      </c>
      <c r="P66">
        <v>0</v>
      </c>
      <c r="Q66">
        <v>1020.7967746253138</v>
      </c>
      <c r="R66">
        <v>3822.3003007798984</v>
      </c>
    </row>
    <row r="67" spans="1:18" x14ac:dyDescent="0.25">
      <c r="A67">
        <v>3</v>
      </c>
      <c r="B67">
        <v>3201</v>
      </c>
      <c r="C67" t="s">
        <v>765</v>
      </c>
      <c r="D67" t="s">
        <v>1117</v>
      </c>
      <c r="E67">
        <v>1</v>
      </c>
      <c r="F67" t="s">
        <v>13787</v>
      </c>
      <c r="G67">
        <v>1</v>
      </c>
      <c r="H67" t="s">
        <v>8278</v>
      </c>
      <c r="I67">
        <v>1</v>
      </c>
      <c r="J67" t="s">
        <v>13782</v>
      </c>
      <c r="K67" t="s">
        <v>13788</v>
      </c>
      <c r="L67">
        <v>270107</v>
      </c>
      <c r="M67" t="s">
        <v>13588</v>
      </c>
      <c r="N67">
        <v>270107006</v>
      </c>
      <c r="O67" t="s">
        <v>13613</v>
      </c>
      <c r="P67">
        <v>0</v>
      </c>
      <c r="Q67">
        <v>32644.372923684245</v>
      </c>
      <c r="R67">
        <v>52169.665676710851</v>
      </c>
    </row>
    <row r="68" spans="1:18" x14ac:dyDescent="0.25">
      <c r="A68">
        <v>3</v>
      </c>
      <c r="B68">
        <v>3201</v>
      </c>
      <c r="C68" t="s">
        <v>765</v>
      </c>
      <c r="D68" t="s">
        <v>1117</v>
      </c>
      <c r="E68">
        <v>1</v>
      </c>
      <c r="F68" t="s">
        <v>13787</v>
      </c>
      <c r="G68">
        <v>2</v>
      </c>
      <c r="H68" t="s">
        <v>13768</v>
      </c>
      <c r="I68">
        <v>1</v>
      </c>
      <c r="J68" t="s">
        <v>13782</v>
      </c>
      <c r="K68" t="s">
        <v>13790</v>
      </c>
      <c r="L68">
        <v>270107</v>
      </c>
      <c r="M68" t="s">
        <v>13588</v>
      </c>
      <c r="N68">
        <v>270107006</v>
      </c>
      <c r="O68" t="s">
        <v>13613</v>
      </c>
      <c r="P68">
        <v>0</v>
      </c>
      <c r="Q68">
        <v>32644.372923684245</v>
      </c>
      <c r="R68">
        <v>46616.593711576672</v>
      </c>
    </row>
    <row r="69" spans="1:18" x14ac:dyDescent="0.25">
      <c r="A69">
        <v>3</v>
      </c>
      <c r="B69">
        <v>3201</v>
      </c>
      <c r="C69" t="s">
        <v>765</v>
      </c>
      <c r="D69" t="s">
        <v>1117</v>
      </c>
      <c r="E69">
        <v>1</v>
      </c>
      <c r="F69" t="s">
        <v>13787</v>
      </c>
      <c r="G69">
        <v>2</v>
      </c>
      <c r="H69" t="s">
        <v>13768</v>
      </c>
      <c r="I69">
        <v>1</v>
      </c>
      <c r="J69" t="s">
        <v>13782</v>
      </c>
      <c r="K69" t="s">
        <v>13791</v>
      </c>
      <c r="L69">
        <v>270107</v>
      </c>
      <c r="M69" t="s">
        <v>13588</v>
      </c>
      <c r="N69">
        <v>270107006</v>
      </c>
      <c r="O69" t="s">
        <v>13613</v>
      </c>
      <c r="P69">
        <v>0</v>
      </c>
      <c r="Q69">
        <v>0</v>
      </c>
      <c r="R69">
        <v>5553.0719651341869</v>
      </c>
    </row>
    <row r="70" spans="1:18" x14ac:dyDescent="0.25">
      <c r="A70">
        <v>3</v>
      </c>
      <c r="B70">
        <v>3201</v>
      </c>
      <c r="C70" t="s">
        <v>765</v>
      </c>
      <c r="D70" t="s">
        <v>1117</v>
      </c>
      <c r="E70">
        <v>5</v>
      </c>
      <c r="F70" t="s">
        <v>13792</v>
      </c>
      <c r="G70">
        <v>2</v>
      </c>
      <c r="H70" t="s">
        <v>13768</v>
      </c>
      <c r="I70">
        <v>3</v>
      </c>
      <c r="J70" t="s">
        <v>13783</v>
      </c>
      <c r="K70" t="s">
        <v>13790</v>
      </c>
      <c r="L70">
        <v>270107</v>
      </c>
      <c r="M70" t="s">
        <v>13588</v>
      </c>
      <c r="N70">
        <v>270107005</v>
      </c>
      <c r="O70" t="s">
        <v>13608</v>
      </c>
      <c r="P70">
        <v>0</v>
      </c>
      <c r="Q70">
        <v>13252.79388984578</v>
      </c>
      <c r="R70">
        <v>52169.665676710851</v>
      </c>
    </row>
    <row r="71" spans="1:18" x14ac:dyDescent="0.25">
      <c r="A71">
        <v>3</v>
      </c>
      <c r="B71">
        <v>3301</v>
      </c>
      <c r="C71" t="s">
        <v>765</v>
      </c>
      <c r="D71" t="s">
        <v>1123</v>
      </c>
      <c r="E71">
        <v>1</v>
      </c>
      <c r="F71" t="s">
        <v>13787</v>
      </c>
      <c r="G71">
        <v>1</v>
      </c>
      <c r="H71" t="s">
        <v>8278</v>
      </c>
      <c r="I71">
        <v>1</v>
      </c>
      <c r="J71" t="s">
        <v>13782</v>
      </c>
      <c r="K71" t="s">
        <v>13788</v>
      </c>
      <c r="L71">
        <v>270107</v>
      </c>
      <c r="M71" t="s">
        <v>13588</v>
      </c>
      <c r="N71">
        <v>270107006</v>
      </c>
      <c r="O71" t="s">
        <v>13613</v>
      </c>
      <c r="P71">
        <v>25281.398104265401</v>
      </c>
      <c r="Q71">
        <v>32699.887312247592</v>
      </c>
      <c r="R71">
        <v>28752.734069996324</v>
      </c>
    </row>
    <row r="72" spans="1:18" x14ac:dyDescent="0.25">
      <c r="A72">
        <v>3</v>
      </c>
      <c r="B72">
        <v>3301</v>
      </c>
      <c r="C72" t="s">
        <v>765</v>
      </c>
      <c r="D72" t="s">
        <v>1123</v>
      </c>
      <c r="E72">
        <v>1</v>
      </c>
      <c r="F72" t="s">
        <v>13787</v>
      </c>
      <c r="G72">
        <v>1</v>
      </c>
      <c r="H72" t="s">
        <v>8278</v>
      </c>
      <c r="I72">
        <v>1</v>
      </c>
      <c r="J72" t="s">
        <v>13782</v>
      </c>
      <c r="K72" t="s">
        <v>13789</v>
      </c>
      <c r="L72">
        <v>270107</v>
      </c>
      <c r="M72" t="s">
        <v>13588</v>
      </c>
      <c r="N72">
        <v>270107006</v>
      </c>
      <c r="O72" t="s">
        <v>13613</v>
      </c>
      <c r="P72">
        <v>1929.0580568720379</v>
      </c>
      <c r="Q72">
        <v>995.26088199227252</v>
      </c>
      <c r="R72">
        <v>759.42601426193789</v>
      </c>
    </row>
    <row r="73" spans="1:18" x14ac:dyDescent="0.25">
      <c r="A73">
        <v>3</v>
      </c>
      <c r="B73">
        <v>3301</v>
      </c>
      <c r="C73" t="s">
        <v>765</v>
      </c>
      <c r="D73" t="s">
        <v>1123</v>
      </c>
      <c r="E73">
        <v>1</v>
      </c>
      <c r="F73" t="s">
        <v>13787</v>
      </c>
      <c r="G73">
        <v>2</v>
      </c>
      <c r="H73" t="s">
        <v>13768</v>
      </c>
      <c r="I73">
        <v>1</v>
      </c>
      <c r="J73" t="s">
        <v>13782</v>
      </c>
      <c r="K73" t="s">
        <v>13790</v>
      </c>
      <c r="L73">
        <v>270107</v>
      </c>
      <c r="M73" t="s">
        <v>13588</v>
      </c>
      <c r="N73">
        <v>270107006</v>
      </c>
      <c r="O73" t="s">
        <v>13613</v>
      </c>
      <c r="P73">
        <v>21706.531398104264</v>
      </c>
      <c r="Q73">
        <v>32057.210207567186</v>
      </c>
      <c r="R73">
        <v>26376.131422722276</v>
      </c>
    </row>
    <row r="74" spans="1:18" x14ac:dyDescent="0.25">
      <c r="A74">
        <v>3</v>
      </c>
      <c r="B74">
        <v>3301</v>
      </c>
      <c r="C74" t="s">
        <v>765</v>
      </c>
      <c r="D74" t="s">
        <v>1123</v>
      </c>
      <c r="E74">
        <v>1</v>
      </c>
      <c r="F74" t="s">
        <v>13787</v>
      </c>
      <c r="G74">
        <v>2</v>
      </c>
      <c r="H74" t="s">
        <v>13768</v>
      </c>
      <c r="I74">
        <v>1</v>
      </c>
      <c r="J74" t="s">
        <v>13782</v>
      </c>
      <c r="K74" t="s">
        <v>13791</v>
      </c>
      <c r="L74">
        <v>270107</v>
      </c>
      <c r="M74" t="s">
        <v>13588</v>
      </c>
      <c r="N74">
        <v>270107006</v>
      </c>
      <c r="O74" t="s">
        <v>13613</v>
      </c>
      <c r="P74">
        <v>5503.9247630331756</v>
      </c>
      <c r="Q74">
        <v>1637.9379866726788</v>
      </c>
      <c r="R74">
        <v>3136.028661535991</v>
      </c>
    </row>
    <row r="75" spans="1:18" x14ac:dyDescent="0.25">
      <c r="A75">
        <v>3</v>
      </c>
      <c r="B75">
        <v>3301</v>
      </c>
      <c r="C75" t="s">
        <v>765</v>
      </c>
      <c r="D75" t="s">
        <v>1123</v>
      </c>
      <c r="E75">
        <v>5</v>
      </c>
      <c r="F75" t="s">
        <v>13792</v>
      </c>
      <c r="G75">
        <v>2</v>
      </c>
      <c r="H75" t="s">
        <v>13768</v>
      </c>
      <c r="I75">
        <v>3</v>
      </c>
      <c r="J75" t="s">
        <v>13783</v>
      </c>
      <c r="K75" t="s">
        <v>13790</v>
      </c>
      <c r="L75">
        <v>270107</v>
      </c>
      <c r="M75" t="s">
        <v>13588</v>
      </c>
      <c r="N75">
        <v>270107005</v>
      </c>
      <c r="O75" t="s">
        <v>13608</v>
      </c>
      <c r="P75">
        <v>20675.355450236966</v>
      </c>
      <c r="Q75">
        <v>22802.144332342326</v>
      </c>
      <c r="R75">
        <v>27786.437515725524</v>
      </c>
    </row>
    <row r="76" spans="1:18" x14ac:dyDescent="0.25">
      <c r="A76">
        <v>3</v>
      </c>
      <c r="B76">
        <v>3301</v>
      </c>
      <c r="C76" t="s">
        <v>765</v>
      </c>
      <c r="D76" t="s">
        <v>1123</v>
      </c>
      <c r="E76">
        <v>5</v>
      </c>
      <c r="F76" t="s">
        <v>13792</v>
      </c>
      <c r="G76">
        <v>2</v>
      </c>
      <c r="H76" t="s">
        <v>13768</v>
      </c>
      <c r="I76">
        <v>3</v>
      </c>
      <c r="J76" t="s">
        <v>13783</v>
      </c>
      <c r="K76" t="s">
        <v>13791</v>
      </c>
      <c r="L76">
        <v>270107</v>
      </c>
      <c r="M76" t="s">
        <v>13588</v>
      </c>
      <c r="N76">
        <v>270107005</v>
      </c>
      <c r="O76" t="s">
        <v>13608</v>
      </c>
      <c r="P76">
        <v>1249.629739336493</v>
      </c>
      <c r="Q76">
        <v>497.63044099613626</v>
      </c>
      <c r="R76">
        <v>1725.7225685327387</v>
      </c>
    </row>
    <row r="77" spans="1:18" x14ac:dyDescent="0.25">
      <c r="A77">
        <v>3</v>
      </c>
      <c r="B77">
        <v>3303</v>
      </c>
      <c r="C77" t="s">
        <v>765</v>
      </c>
      <c r="D77" t="s">
        <v>1129</v>
      </c>
      <c r="E77">
        <v>1</v>
      </c>
      <c r="F77" t="s">
        <v>13787</v>
      </c>
      <c r="G77">
        <v>1</v>
      </c>
      <c r="H77" t="s">
        <v>8278</v>
      </c>
      <c r="I77">
        <v>1</v>
      </c>
      <c r="J77" t="s">
        <v>13782</v>
      </c>
      <c r="K77" t="s">
        <v>13788</v>
      </c>
      <c r="L77">
        <v>270107</v>
      </c>
      <c r="M77" t="s">
        <v>13588</v>
      </c>
      <c r="N77">
        <v>270107006</v>
      </c>
      <c r="O77" t="s">
        <v>13613</v>
      </c>
      <c r="P77">
        <v>0</v>
      </c>
      <c r="Q77">
        <v>35580.992372748537</v>
      </c>
      <c r="R77">
        <v>0</v>
      </c>
    </row>
    <row r="78" spans="1:18" x14ac:dyDescent="0.25">
      <c r="A78">
        <v>3</v>
      </c>
      <c r="B78">
        <v>3303</v>
      </c>
      <c r="C78" t="s">
        <v>765</v>
      </c>
      <c r="D78" t="s">
        <v>1129</v>
      </c>
      <c r="E78">
        <v>1</v>
      </c>
      <c r="F78" t="s">
        <v>13787</v>
      </c>
      <c r="G78">
        <v>2</v>
      </c>
      <c r="H78" t="s">
        <v>13768</v>
      </c>
      <c r="I78">
        <v>1</v>
      </c>
      <c r="J78" t="s">
        <v>13782</v>
      </c>
      <c r="K78" t="s">
        <v>13790</v>
      </c>
      <c r="L78">
        <v>270107</v>
      </c>
      <c r="M78" t="s">
        <v>13588</v>
      </c>
      <c r="N78">
        <v>270107006</v>
      </c>
      <c r="O78" t="s">
        <v>13613</v>
      </c>
      <c r="P78">
        <v>0</v>
      </c>
      <c r="Q78">
        <v>35580.992372748537</v>
      </c>
      <c r="R78">
        <v>0</v>
      </c>
    </row>
    <row r="79" spans="1:18" x14ac:dyDescent="0.25">
      <c r="A79">
        <v>3</v>
      </c>
      <c r="B79">
        <v>3303</v>
      </c>
      <c r="C79" t="s">
        <v>765</v>
      </c>
      <c r="D79" t="s">
        <v>1129</v>
      </c>
      <c r="E79">
        <v>5</v>
      </c>
      <c r="F79" t="s">
        <v>13792</v>
      </c>
      <c r="G79">
        <v>2</v>
      </c>
      <c r="H79" t="s">
        <v>13768</v>
      </c>
      <c r="I79">
        <v>3</v>
      </c>
      <c r="J79" t="s">
        <v>13783</v>
      </c>
      <c r="K79" t="s">
        <v>13790</v>
      </c>
      <c r="L79">
        <v>270107</v>
      </c>
      <c r="M79" t="s">
        <v>13588</v>
      </c>
      <c r="N79">
        <v>270107005</v>
      </c>
      <c r="O79" t="s">
        <v>13608</v>
      </c>
      <c r="P79">
        <v>0</v>
      </c>
      <c r="Q79">
        <v>27629.516926676304</v>
      </c>
      <c r="R79">
        <v>0</v>
      </c>
    </row>
    <row r="80" spans="1:18" x14ac:dyDescent="0.25">
      <c r="A80">
        <v>3</v>
      </c>
      <c r="B80">
        <v>3304</v>
      </c>
      <c r="C80" t="s">
        <v>765</v>
      </c>
      <c r="D80" t="s">
        <v>1132</v>
      </c>
      <c r="E80">
        <v>1</v>
      </c>
      <c r="F80" t="s">
        <v>13787</v>
      </c>
      <c r="G80">
        <v>1</v>
      </c>
      <c r="H80" t="s">
        <v>8278</v>
      </c>
      <c r="I80">
        <v>1</v>
      </c>
      <c r="J80" t="s">
        <v>13782</v>
      </c>
      <c r="K80" t="s">
        <v>13788</v>
      </c>
      <c r="L80">
        <v>270107</v>
      </c>
      <c r="M80" t="s">
        <v>13588</v>
      </c>
      <c r="N80">
        <v>270107006</v>
      </c>
      <c r="O80" t="s">
        <v>13613</v>
      </c>
      <c r="P80">
        <v>0</v>
      </c>
      <c r="Q80">
        <v>8063.3419039714172</v>
      </c>
      <c r="R80">
        <v>0</v>
      </c>
    </row>
    <row r="81" spans="1:18" x14ac:dyDescent="0.25">
      <c r="A81">
        <v>3</v>
      </c>
      <c r="B81">
        <v>3304</v>
      </c>
      <c r="C81" t="s">
        <v>765</v>
      </c>
      <c r="D81" t="s">
        <v>1132</v>
      </c>
      <c r="E81">
        <v>1</v>
      </c>
      <c r="F81" t="s">
        <v>13787</v>
      </c>
      <c r="G81">
        <v>2</v>
      </c>
      <c r="H81" t="s">
        <v>13768</v>
      </c>
      <c r="I81">
        <v>1</v>
      </c>
      <c r="J81" t="s">
        <v>13782</v>
      </c>
      <c r="K81" t="s">
        <v>13790</v>
      </c>
      <c r="L81">
        <v>270107</v>
      </c>
      <c r="M81" t="s">
        <v>13588</v>
      </c>
      <c r="N81">
        <v>270107006</v>
      </c>
      <c r="O81" t="s">
        <v>13613</v>
      </c>
      <c r="P81">
        <v>0</v>
      </c>
      <c r="Q81">
        <v>8063.3419039714172</v>
      </c>
      <c r="R81">
        <v>0</v>
      </c>
    </row>
    <row r="82" spans="1:18" x14ac:dyDescent="0.25">
      <c r="A82">
        <v>3</v>
      </c>
      <c r="B82">
        <v>3304</v>
      </c>
      <c r="C82" t="s">
        <v>765</v>
      </c>
      <c r="D82" t="s">
        <v>1132</v>
      </c>
      <c r="E82">
        <v>5</v>
      </c>
      <c r="F82" t="s">
        <v>13792</v>
      </c>
      <c r="G82">
        <v>2</v>
      </c>
      <c r="H82" t="s">
        <v>13768</v>
      </c>
      <c r="I82">
        <v>3</v>
      </c>
      <c r="J82" t="s">
        <v>13783</v>
      </c>
      <c r="K82" t="s">
        <v>13790</v>
      </c>
      <c r="L82">
        <v>270107</v>
      </c>
      <c r="M82" t="s">
        <v>13588</v>
      </c>
      <c r="N82">
        <v>270107005</v>
      </c>
      <c r="O82" t="s">
        <v>13608</v>
      </c>
      <c r="P82">
        <v>0</v>
      </c>
      <c r="Q82">
        <v>8063.3419039714172</v>
      </c>
      <c r="R82">
        <v>0</v>
      </c>
    </row>
    <row r="83" spans="1:18" x14ac:dyDescent="0.25">
      <c r="A83">
        <v>4</v>
      </c>
      <c r="B83">
        <v>4101</v>
      </c>
      <c r="C83" t="s">
        <v>771</v>
      </c>
      <c r="D83" t="s">
        <v>1135</v>
      </c>
      <c r="E83">
        <v>1</v>
      </c>
      <c r="F83" t="s">
        <v>13787</v>
      </c>
      <c r="G83">
        <v>1</v>
      </c>
      <c r="H83" t="s">
        <v>8278</v>
      </c>
      <c r="I83">
        <v>1</v>
      </c>
      <c r="J83" t="s">
        <v>13782</v>
      </c>
      <c r="K83" t="s">
        <v>13788</v>
      </c>
      <c r="L83">
        <v>270107</v>
      </c>
      <c r="M83" t="s">
        <v>13588</v>
      </c>
      <c r="N83">
        <v>270107006</v>
      </c>
      <c r="O83" t="s">
        <v>13613</v>
      </c>
      <c r="P83">
        <v>23725.506138710465</v>
      </c>
      <c r="Q83">
        <v>30544.852209083379</v>
      </c>
      <c r="R83">
        <v>29624.54011083482</v>
      </c>
    </row>
    <row r="84" spans="1:18" x14ac:dyDescent="0.25">
      <c r="A84">
        <v>4</v>
      </c>
      <c r="B84">
        <v>4101</v>
      </c>
      <c r="C84" t="s">
        <v>771</v>
      </c>
      <c r="D84" t="s">
        <v>1135</v>
      </c>
      <c r="E84">
        <v>1</v>
      </c>
      <c r="F84" t="s">
        <v>13787</v>
      </c>
      <c r="G84">
        <v>1</v>
      </c>
      <c r="H84" t="s">
        <v>8278</v>
      </c>
      <c r="I84">
        <v>1</v>
      </c>
      <c r="J84" t="s">
        <v>13782</v>
      </c>
      <c r="K84" t="s">
        <v>13789</v>
      </c>
      <c r="L84">
        <v>270107</v>
      </c>
      <c r="M84" t="s">
        <v>13588</v>
      </c>
      <c r="N84">
        <v>270107006</v>
      </c>
      <c r="O84" t="s">
        <v>13613</v>
      </c>
      <c r="P84">
        <v>868.55459315200187</v>
      </c>
      <c r="Q84">
        <v>1237.9347229595769</v>
      </c>
      <c r="R84">
        <v>734.77515317487121</v>
      </c>
    </row>
    <row r="85" spans="1:18" x14ac:dyDescent="0.25">
      <c r="A85">
        <v>4</v>
      </c>
      <c r="B85">
        <v>4101</v>
      </c>
      <c r="C85" t="s">
        <v>771</v>
      </c>
      <c r="D85" t="s">
        <v>1135</v>
      </c>
      <c r="E85">
        <v>1</v>
      </c>
      <c r="F85" t="s">
        <v>13787</v>
      </c>
      <c r="G85">
        <v>2</v>
      </c>
      <c r="H85" t="s">
        <v>13768</v>
      </c>
      <c r="I85">
        <v>1</v>
      </c>
      <c r="J85" t="s">
        <v>13782</v>
      </c>
      <c r="K85" t="s">
        <v>13790</v>
      </c>
      <c r="L85">
        <v>270107</v>
      </c>
      <c r="M85" t="s">
        <v>13588</v>
      </c>
      <c r="N85">
        <v>270107006</v>
      </c>
      <c r="O85" t="s">
        <v>13613</v>
      </c>
      <c r="P85">
        <v>22089.79209213566</v>
      </c>
      <c r="Q85">
        <v>29286.167839836118</v>
      </c>
      <c r="R85">
        <v>24097.034965434959</v>
      </c>
    </row>
    <row r="86" spans="1:18" x14ac:dyDescent="0.25">
      <c r="A86">
        <v>4</v>
      </c>
      <c r="B86">
        <v>4101</v>
      </c>
      <c r="C86" t="s">
        <v>771</v>
      </c>
      <c r="D86" t="s">
        <v>1135</v>
      </c>
      <c r="E86">
        <v>1</v>
      </c>
      <c r="F86" t="s">
        <v>13787</v>
      </c>
      <c r="G86">
        <v>2</v>
      </c>
      <c r="H86" t="s">
        <v>13768</v>
      </c>
      <c r="I86">
        <v>1</v>
      </c>
      <c r="J86" t="s">
        <v>13782</v>
      </c>
      <c r="K86" t="s">
        <v>13791</v>
      </c>
      <c r="L86">
        <v>270107</v>
      </c>
      <c r="M86" t="s">
        <v>13588</v>
      </c>
      <c r="N86">
        <v>270107006</v>
      </c>
      <c r="O86" t="s">
        <v>13613</v>
      </c>
      <c r="P86">
        <v>2504.2686397268071</v>
      </c>
      <c r="Q86">
        <v>2496.6190922068231</v>
      </c>
      <c r="R86">
        <v>6262.2802985747485</v>
      </c>
    </row>
    <row r="87" spans="1:18" x14ac:dyDescent="0.25">
      <c r="A87">
        <v>4</v>
      </c>
      <c r="B87">
        <v>4101</v>
      </c>
      <c r="C87" t="s">
        <v>771</v>
      </c>
      <c r="D87" t="s">
        <v>1135</v>
      </c>
      <c r="E87">
        <v>5</v>
      </c>
      <c r="F87" t="s">
        <v>13792</v>
      </c>
      <c r="G87">
        <v>2</v>
      </c>
      <c r="H87" t="s">
        <v>13768</v>
      </c>
      <c r="I87">
        <v>3</v>
      </c>
      <c r="J87" t="s">
        <v>13783</v>
      </c>
      <c r="K87" t="s">
        <v>13790</v>
      </c>
      <c r="L87">
        <v>270107</v>
      </c>
      <c r="M87" t="s">
        <v>13588</v>
      </c>
      <c r="N87">
        <v>270107005</v>
      </c>
      <c r="O87" t="s">
        <v>13608</v>
      </c>
      <c r="P87">
        <v>18199.949302430134</v>
      </c>
      <c r="Q87">
        <v>22263.746247984949</v>
      </c>
      <c r="R87">
        <v>24388.184338123949</v>
      </c>
    </row>
    <row r="88" spans="1:18" x14ac:dyDescent="0.25">
      <c r="A88">
        <v>4</v>
      </c>
      <c r="B88">
        <v>4101</v>
      </c>
      <c r="C88" t="s">
        <v>771</v>
      </c>
      <c r="D88" t="s">
        <v>1135</v>
      </c>
      <c r="E88">
        <v>5</v>
      </c>
      <c r="F88" t="s">
        <v>13792</v>
      </c>
      <c r="G88">
        <v>2</v>
      </c>
      <c r="H88" t="s">
        <v>13768</v>
      </c>
      <c r="I88">
        <v>3</v>
      </c>
      <c r="J88" t="s">
        <v>13783</v>
      </c>
      <c r="K88" t="s">
        <v>13791</v>
      </c>
      <c r="L88">
        <v>270107</v>
      </c>
      <c r="M88" t="s">
        <v>13588</v>
      </c>
      <c r="N88">
        <v>270107005</v>
      </c>
      <c r="O88" t="s">
        <v>13608</v>
      </c>
      <c r="P88">
        <v>1006.7772128771827</v>
      </c>
      <c r="Q88">
        <v>843.24365157089107</v>
      </c>
      <c r="R88">
        <v>5358.7184789168705</v>
      </c>
    </row>
    <row r="89" spans="1:18" x14ac:dyDescent="0.25">
      <c r="A89">
        <v>4</v>
      </c>
      <c r="B89">
        <v>4102</v>
      </c>
      <c r="C89" t="s">
        <v>771</v>
      </c>
      <c r="D89" t="s">
        <v>771</v>
      </c>
      <c r="E89">
        <v>1</v>
      </c>
      <c r="F89" t="s">
        <v>13787</v>
      </c>
      <c r="G89">
        <v>1</v>
      </c>
      <c r="H89" t="s">
        <v>8278</v>
      </c>
      <c r="I89">
        <v>1</v>
      </c>
      <c r="J89" t="s">
        <v>13782</v>
      </c>
      <c r="K89" t="s">
        <v>13788</v>
      </c>
      <c r="L89">
        <v>270107</v>
      </c>
      <c r="M89" t="s">
        <v>13588</v>
      </c>
      <c r="N89">
        <v>270107006</v>
      </c>
      <c r="O89" t="s">
        <v>13613</v>
      </c>
      <c r="P89">
        <v>24108.048006802055</v>
      </c>
      <c r="Q89">
        <v>30022.636909193981</v>
      </c>
      <c r="R89">
        <v>27313.940972140153</v>
      </c>
    </row>
    <row r="90" spans="1:18" x14ac:dyDescent="0.25">
      <c r="A90">
        <v>4</v>
      </c>
      <c r="B90">
        <v>4102</v>
      </c>
      <c r="C90" t="s">
        <v>771</v>
      </c>
      <c r="D90" t="s">
        <v>771</v>
      </c>
      <c r="E90">
        <v>1</v>
      </c>
      <c r="F90" t="s">
        <v>13787</v>
      </c>
      <c r="G90">
        <v>1</v>
      </c>
      <c r="H90" t="s">
        <v>8278</v>
      </c>
      <c r="I90">
        <v>1</v>
      </c>
      <c r="J90" t="s">
        <v>13782</v>
      </c>
      <c r="K90" t="s">
        <v>13789</v>
      </c>
      <c r="L90">
        <v>270107</v>
      </c>
      <c r="M90" t="s">
        <v>13588</v>
      </c>
      <c r="N90">
        <v>270107006</v>
      </c>
      <c r="O90" t="s">
        <v>13613</v>
      </c>
      <c r="P90">
        <v>604.99035285653554</v>
      </c>
      <c r="Q90">
        <v>400.50612401708793</v>
      </c>
      <c r="R90">
        <v>714.51506666806483</v>
      </c>
    </row>
    <row r="91" spans="1:18" x14ac:dyDescent="0.25">
      <c r="A91">
        <v>4</v>
      </c>
      <c r="B91">
        <v>4102</v>
      </c>
      <c r="C91" t="s">
        <v>771</v>
      </c>
      <c r="D91" t="s">
        <v>771</v>
      </c>
      <c r="E91">
        <v>1</v>
      </c>
      <c r="F91" t="s">
        <v>13787</v>
      </c>
      <c r="G91">
        <v>2</v>
      </c>
      <c r="H91" t="s">
        <v>13768</v>
      </c>
      <c r="I91">
        <v>1</v>
      </c>
      <c r="J91" t="s">
        <v>13782</v>
      </c>
      <c r="K91" t="s">
        <v>13790</v>
      </c>
      <c r="L91">
        <v>270107</v>
      </c>
      <c r="M91" t="s">
        <v>13588</v>
      </c>
      <c r="N91">
        <v>270107006</v>
      </c>
      <c r="O91" t="s">
        <v>13613</v>
      </c>
      <c r="P91">
        <v>19889.466627424048</v>
      </c>
      <c r="Q91">
        <v>29592.495666720526</v>
      </c>
      <c r="R91">
        <v>24858.981940152589</v>
      </c>
    </row>
    <row r="92" spans="1:18" x14ac:dyDescent="0.25">
      <c r="A92">
        <v>4</v>
      </c>
      <c r="B92">
        <v>4102</v>
      </c>
      <c r="C92" t="s">
        <v>771</v>
      </c>
      <c r="D92" t="s">
        <v>771</v>
      </c>
      <c r="E92">
        <v>1</v>
      </c>
      <c r="F92" t="s">
        <v>13787</v>
      </c>
      <c r="G92">
        <v>2</v>
      </c>
      <c r="H92" t="s">
        <v>13768</v>
      </c>
      <c r="I92">
        <v>1</v>
      </c>
      <c r="J92" t="s">
        <v>13782</v>
      </c>
      <c r="K92" t="s">
        <v>13791</v>
      </c>
      <c r="L92">
        <v>270107</v>
      </c>
      <c r="M92" t="s">
        <v>13588</v>
      </c>
      <c r="N92">
        <v>270107006</v>
      </c>
      <c r="O92" t="s">
        <v>13613</v>
      </c>
      <c r="P92">
        <v>4823.5717322345399</v>
      </c>
      <c r="Q92">
        <v>830.64736649054953</v>
      </c>
      <c r="R92">
        <v>3169.4740986556212</v>
      </c>
    </row>
    <row r="93" spans="1:18" x14ac:dyDescent="0.25">
      <c r="A93">
        <v>4</v>
      </c>
      <c r="B93">
        <v>4102</v>
      </c>
      <c r="C93" t="s">
        <v>771</v>
      </c>
      <c r="D93" t="s">
        <v>771</v>
      </c>
      <c r="E93">
        <v>5</v>
      </c>
      <c r="F93" t="s">
        <v>13792</v>
      </c>
      <c r="G93">
        <v>2</v>
      </c>
      <c r="H93" t="s">
        <v>13768</v>
      </c>
      <c r="I93">
        <v>3</v>
      </c>
      <c r="J93" t="s">
        <v>13783</v>
      </c>
      <c r="K93" t="s">
        <v>13790</v>
      </c>
      <c r="L93">
        <v>270107</v>
      </c>
      <c r="M93" t="s">
        <v>13588</v>
      </c>
      <c r="N93">
        <v>270107005</v>
      </c>
      <c r="O93" t="s">
        <v>13608</v>
      </c>
      <c r="P93">
        <v>19894.138367600546</v>
      </c>
      <c r="Q93">
        <v>18795.488221316675</v>
      </c>
      <c r="R93">
        <v>24568.340259078599</v>
      </c>
    </row>
    <row r="94" spans="1:18" x14ac:dyDescent="0.25">
      <c r="A94">
        <v>4</v>
      </c>
      <c r="B94">
        <v>4102</v>
      </c>
      <c r="C94" t="s">
        <v>771</v>
      </c>
      <c r="D94" t="s">
        <v>771</v>
      </c>
      <c r="E94">
        <v>5</v>
      </c>
      <c r="F94" t="s">
        <v>13792</v>
      </c>
      <c r="G94">
        <v>2</v>
      </c>
      <c r="H94" t="s">
        <v>13768</v>
      </c>
      <c r="I94">
        <v>3</v>
      </c>
      <c r="J94" t="s">
        <v>13783</v>
      </c>
      <c r="K94" t="s">
        <v>13791</v>
      </c>
      <c r="L94">
        <v>270107</v>
      </c>
      <c r="M94" t="s">
        <v>13588</v>
      </c>
      <c r="N94">
        <v>270107005</v>
      </c>
      <c r="O94" t="s">
        <v>13608</v>
      </c>
      <c r="P94">
        <v>968.45173858810665</v>
      </c>
      <c r="Q94">
        <v>442.26274740708863</v>
      </c>
      <c r="R94">
        <v>3460.1157797296146</v>
      </c>
    </row>
    <row r="95" spans="1:18" x14ac:dyDescent="0.25">
      <c r="A95">
        <v>4</v>
      </c>
      <c r="B95">
        <v>4103</v>
      </c>
      <c r="C95" t="s">
        <v>771</v>
      </c>
      <c r="D95" t="s">
        <v>1140</v>
      </c>
      <c r="E95">
        <v>1</v>
      </c>
      <c r="F95" t="s">
        <v>13787</v>
      </c>
      <c r="G95">
        <v>1</v>
      </c>
      <c r="H95" t="s">
        <v>8278</v>
      </c>
      <c r="I95">
        <v>1</v>
      </c>
      <c r="J95" t="s">
        <v>13782</v>
      </c>
      <c r="K95" t="s">
        <v>13788</v>
      </c>
      <c r="L95">
        <v>270107</v>
      </c>
      <c r="M95" t="s">
        <v>13588</v>
      </c>
      <c r="N95">
        <v>270107006</v>
      </c>
      <c r="O95" t="s">
        <v>13613</v>
      </c>
      <c r="P95">
        <v>0</v>
      </c>
      <c r="Q95">
        <v>36449.743403747765</v>
      </c>
      <c r="R95">
        <v>39516.349612586768</v>
      </c>
    </row>
    <row r="96" spans="1:18" x14ac:dyDescent="0.25">
      <c r="A96">
        <v>4</v>
      </c>
      <c r="B96">
        <v>4103</v>
      </c>
      <c r="C96" t="s">
        <v>771</v>
      </c>
      <c r="D96" t="s">
        <v>1140</v>
      </c>
      <c r="E96">
        <v>1</v>
      </c>
      <c r="F96" t="s">
        <v>13787</v>
      </c>
      <c r="G96">
        <v>1</v>
      </c>
      <c r="H96" t="s">
        <v>8278</v>
      </c>
      <c r="I96">
        <v>1</v>
      </c>
      <c r="J96" t="s">
        <v>13782</v>
      </c>
      <c r="K96" t="s">
        <v>13789</v>
      </c>
      <c r="L96">
        <v>270107</v>
      </c>
      <c r="M96" t="s">
        <v>13588</v>
      </c>
      <c r="N96">
        <v>270107006</v>
      </c>
      <c r="O96" t="s">
        <v>13613</v>
      </c>
      <c r="P96">
        <v>0</v>
      </c>
      <c r="Q96">
        <v>0</v>
      </c>
      <c r="R96">
        <v>4076.5555649789389</v>
      </c>
    </row>
    <row r="97" spans="1:18" x14ac:dyDescent="0.25">
      <c r="A97">
        <v>4</v>
      </c>
      <c r="B97">
        <v>4103</v>
      </c>
      <c r="C97" t="s">
        <v>771</v>
      </c>
      <c r="D97" t="s">
        <v>1140</v>
      </c>
      <c r="E97">
        <v>1</v>
      </c>
      <c r="F97" t="s">
        <v>13787</v>
      </c>
      <c r="G97">
        <v>2</v>
      </c>
      <c r="H97" t="s">
        <v>13768</v>
      </c>
      <c r="I97">
        <v>1</v>
      </c>
      <c r="J97" t="s">
        <v>13782</v>
      </c>
      <c r="K97" t="s">
        <v>13790</v>
      </c>
      <c r="L97">
        <v>270107</v>
      </c>
      <c r="M97" t="s">
        <v>13588</v>
      </c>
      <c r="N97">
        <v>270107006</v>
      </c>
      <c r="O97" t="s">
        <v>13613</v>
      </c>
      <c r="P97">
        <v>0</v>
      </c>
      <c r="Q97">
        <v>36449.743403747765</v>
      </c>
      <c r="R97">
        <v>34053.181415129715</v>
      </c>
    </row>
    <row r="98" spans="1:18" x14ac:dyDescent="0.25">
      <c r="A98">
        <v>4</v>
      </c>
      <c r="B98">
        <v>4103</v>
      </c>
      <c r="C98" t="s">
        <v>771</v>
      </c>
      <c r="D98" t="s">
        <v>1140</v>
      </c>
      <c r="E98">
        <v>1</v>
      </c>
      <c r="F98" t="s">
        <v>13787</v>
      </c>
      <c r="G98">
        <v>2</v>
      </c>
      <c r="H98" t="s">
        <v>13768</v>
      </c>
      <c r="I98">
        <v>1</v>
      </c>
      <c r="J98" t="s">
        <v>13782</v>
      </c>
      <c r="K98" t="s">
        <v>13791</v>
      </c>
      <c r="L98">
        <v>270107</v>
      </c>
      <c r="M98" t="s">
        <v>13588</v>
      </c>
      <c r="N98">
        <v>270107006</v>
      </c>
      <c r="O98" t="s">
        <v>13613</v>
      </c>
      <c r="P98">
        <v>0</v>
      </c>
      <c r="Q98">
        <v>0</v>
      </c>
      <c r="R98">
        <v>9539.7237624360005</v>
      </c>
    </row>
    <row r="99" spans="1:18" x14ac:dyDescent="0.25">
      <c r="A99">
        <v>4</v>
      </c>
      <c r="B99">
        <v>4103</v>
      </c>
      <c r="C99" t="s">
        <v>771</v>
      </c>
      <c r="D99" t="s">
        <v>1140</v>
      </c>
      <c r="E99">
        <v>5</v>
      </c>
      <c r="F99" t="s">
        <v>13792</v>
      </c>
      <c r="G99">
        <v>2</v>
      </c>
      <c r="H99" t="s">
        <v>13768</v>
      </c>
      <c r="I99">
        <v>3</v>
      </c>
      <c r="J99" t="s">
        <v>13783</v>
      </c>
      <c r="K99" t="s">
        <v>13790</v>
      </c>
      <c r="L99">
        <v>270107</v>
      </c>
      <c r="M99" t="s">
        <v>13588</v>
      </c>
      <c r="N99">
        <v>270107005</v>
      </c>
      <c r="O99" t="s">
        <v>13608</v>
      </c>
      <c r="P99">
        <v>0</v>
      </c>
      <c r="Q99">
        <v>13869.269217511202</v>
      </c>
      <c r="R99">
        <v>43592.905177565714</v>
      </c>
    </row>
    <row r="100" spans="1:18" x14ac:dyDescent="0.25">
      <c r="A100">
        <v>4</v>
      </c>
      <c r="B100">
        <v>4106</v>
      </c>
      <c r="C100" t="s">
        <v>771</v>
      </c>
      <c r="D100" t="s">
        <v>1149</v>
      </c>
      <c r="E100">
        <v>1</v>
      </c>
      <c r="F100" t="s">
        <v>13787</v>
      </c>
      <c r="G100">
        <v>1</v>
      </c>
      <c r="H100" t="s">
        <v>8278</v>
      </c>
      <c r="I100">
        <v>1</v>
      </c>
      <c r="J100" t="s">
        <v>13782</v>
      </c>
      <c r="K100" t="s">
        <v>13788</v>
      </c>
      <c r="L100">
        <v>270107</v>
      </c>
      <c r="M100" t="s">
        <v>13588</v>
      </c>
      <c r="N100">
        <v>270107006</v>
      </c>
      <c r="O100" t="s">
        <v>13613</v>
      </c>
      <c r="P100">
        <v>0</v>
      </c>
      <c r="Q100">
        <v>7210.7627600648775</v>
      </c>
      <c r="R100">
        <v>52640.980546341576</v>
      </c>
    </row>
    <row r="101" spans="1:18" x14ac:dyDescent="0.25">
      <c r="A101">
        <v>4</v>
      </c>
      <c r="B101">
        <v>4106</v>
      </c>
      <c r="C101" t="s">
        <v>771</v>
      </c>
      <c r="D101" t="s">
        <v>1149</v>
      </c>
      <c r="E101">
        <v>1</v>
      </c>
      <c r="F101" t="s">
        <v>13787</v>
      </c>
      <c r="G101">
        <v>2</v>
      </c>
      <c r="H101" t="s">
        <v>13768</v>
      </c>
      <c r="I101">
        <v>1</v>
      </c>
      <c r="J101" t="s">
        <v>13782</v>
      </c>
      <c r="K101" t="s">
        <v>13790</v>
      </c>
      <c r="L101">
        <v>270107</v>
      </c>
      <c r="M101" t="s">
        <v>13588</v>
      </c>
      <c r="N101">
        <v>270107006</v>
      </c>
      <c r="O101" t="s">
        <v>13613</v>
      </c>
      <c r="P101">
        <v>0</v>
      </c>
      <c r="Q101">
        <v>7210.7627600648775</v>
      </c>
      <c r="R101">
        <v>41167.401046848834</v>
      </c>
    </row>
    <row r="102" spans="1:18" x14ac:dyDescent="0.25">
      <c r="A102">
        <v>4</v>
      </c>
      <c r="B102">
        <v>4106</v>
      </c>
      <c r="C102" t="s">
        <v>771</v>
      </c>
      <c r="D102" t="s">
        <v>1149</v>
      </c>
      <c r="E102">
        <v>1</v>
      </c>
      <c r="F102" t="s">
        <v>13787</v>
      </c>
      <c r="G102">
        <v>2</v>
      </c>
      <c r="H102" t="s">
        <v>13768</v>
      </c>
      <c r="I102">
        <v>1</v>
      </c>
      <c r="J102" t="s">
        <v>13782</v>
      </c>
      <c r="K102" t="s">
        <v>13791</v>
      </c>
      <c r="L102">
        <v>270107</v>
      </c>
      <c r="M102" t="s">
        <v>13588</v>
      </c>
      <c r="N102">
        <v>270107006</v>
      </c>
      <c r="O102" t="s">
        <v>13613</v>
      </c>
      <c r="P102">
        <v>0</v>
      </c>
      <c r="Q102">
        <v>0</v>
      </c>
      <c r="R102">
        <v>11473.579499492746</v>
      </c>
    </row>
    <row r="103" spans="1:18" x14ac:dyDescent="0.25">
      <c r="A103">
        <v>4</v>
      </c>
      <c r="B103">
        <v>4106</v>
      </c>
      <c r="C103" t="s">
        <v>771</v>
      </c>
      <c r="D103" t="s">
        <v>1149</v>
      </c>
      <c r="E103">
        <v>5</v>
      </c>
      <c r="F103" t="s">
        <v>13792</v>
      </c>
      <c r="G103">
        <v>2</v>
      </c>
      <c r="H103" t="s">
        <v>13768</v>
      </c>
      <c r="I103">
        <v>3</v>
      </c>
      <c r="J103" t="s">
        <v>13783</v>
      </c>
      <c r="K103" t="s">
        <v>13790</v>
      </c>
      <c r="L103">
        <v>270107</v>
      </c>
      <c r="M103" t="s">
        <v>13588</v>
      </c>
      <c r="N103">
        <v>270107005</v>
      </c>
      <c r="O103" t="s">
        <v>13608</v>
      </c>
      <c r="P103">
        <v>0</v>
      </c>
      <c r="Q103">
        <v>1917.7395983903159</v>
      </c>
      <c r="R103">
        <v>41284.989182924284</v>
      </c>
    </row>
    <row r="104" spans="1:18" x14ac:dyDescent="0.25">
      <c r="A104">
        <v>4</v>
      </c>
      <c r="B104">
        <v>4106</v>
      </c>
      <c r="C104" t="s">
        <v>771</v>
      </c>
      <c r="D104" t="s">
        <v>1149</v>
      </c>
      <c r="E104">
        <v>5</v>
      </c>
      <c r="F104" t="s">
        <v>13792</v>
      </c>
      <c r="G104">
        <v>2</v>
      </c>
      <c r="H104" t="s">
        <v>13768</v>
      </c>
      <c r="I104">
        <v>3</v>
      </c>
      <c r="J104" t="s">
        <v>13783</v>
      </c>
      <c r="K104" t="s">
        <v>13791</v>
      </c>
      <c r="L104">
        <v>270107</v>
      </c>
      <c r="M104" t="s">
        <v>13588</v>
      </c>
      <c r="N104">
        <v>270107005</v>
      </c>
      <c r="O104" t="s">
        <v>13608</v>
      </c>
      <c r="P104">
        <v>0</v>
      </c>
      <c r="Q104">
        <v>0</v>
      </c>
      <c r="R104">
        <v>11355.991363417292</v>
      </c>
    </row>
    <row r="105" spans="1:18" x14ac:dyDescent="0.25">
      <c r="A105">
        <v>4</v>
      </c>
      <c r="B105">
        <v>4201</v>
      </c>
      <c r="C105" t="s">
        <v>771</v>
      </c>
      <c r="D105" t="s">
        <v>1152</v>
      </c>
      <c r="E105">
        <v>1</v>
      </c>
      <c r="F105" t="s">
        <v>13787</v>
      </c>
      <c r="G105">
        <v>1</v>
      </c>
      <c r="H105" t="s">
        <v>8278</v>
      </c>
      <c r="I105">
        <v>1</v>
      </c>
      <c r="J105" t="s">
        <v>13782</v>
      </c>
      <c r="K105" t="s">
        <v>13788</v>
      </c>
      <c r="L105">
        <v>270107</v>
      </c>
      <c r="M105" t="s">
        <v>13588</v>
      </c>
      <c r="N105">
        <v>270107006</v>
      </c>
      <c r="O105" t="s">
        <v>13613</v>
      </c>
      <c r="P105">
        <v>0</v>
      </c>
      <c r="Q105">
        <v>32386.765550752232</v>
      </c>
      <c r="R105">
        <v>0</v>
      </c>
    </row>
    <row r="106" spans="1:18" x14ac:dyDescent="0.25">
      <c r="A106">
        <v>4</v>
      </c>
      <c r="B106">
        <v>4201</v>
      </c>
      <c r="C106" t="s">
        <v>771</v>
      </c>
      <c r="D106" t="s">
        <v>1152</v>
      </c>
      <c r="E106">
        <v>1</v>
      </c>
      <c r="F106" t="s">
        <v>13787</v>
      </c>
      <c r="G106">
        <v>1</v>
      </c>
      <c r="H106" t="s">
        <v>8278</v>
      </c>
      <c r="I106">
        <v>1</v>
      </c>
      <c r="J106" t="s">
        <v>13782</v>
      </c>
      <c r="K106" t="s">
        <v>13789</v>
      </c>
      <c r="L106">
        <v>270107</v>
      </c>
      <c r="M106" t="s">
        <v>13588</v>
      </c>
      <c r="N106">
        <v>270107006</v>
      </c>
      <c r="O106" t="s">
        <v>13613</v>
      </c>
      <c r="P106">
        <v>0</v>
      </c>
      <c r="Q106">
        <v>1488.1454816285998</v>
      </c>
      <c r="R106">
        <v>0</v>
      </c>
    </row>
    <row r="107" spans="1:18" x14ac:dyDescent="0.25">
      <c r="A107">
        <v>4</v>
      </c>
      <c r="B107">
        <v>4201</v>
      </c>
      <c r="C107" t="s">
        <v>771</v>
      </c>
      <c r="D107" t="s">
        <v>1152</v>
      </c>
      <c r="E107">
        <v>1</v>
      </c>
      <c r="F107" t="s">
        <v>13787</v>
      </c>
      <c r="G107">
        <v>2</v>
      </c>
      <c r="H107" t="s">
        <v>13768</v>
      </c>
      <c r="I107">
        <v>1</v>
      </c>
      <c r="J107" t="s">
        <v>13782</v>
      </c>
      <c r="K107" t="s">
        <v>13790</v>
      </c>
      <c r="L107">
        <v>270107</v>
      </c>
      <c r="M107" t="s">
        <v>13588</v>
      </c>
      <c r="N107">
        <v>270107006</v>
      </c>
      <c r="O107" t="s">
        <v>13613</v>
      </c>
      <c r="P107">
        <v>0</v>
      </c>
      <c r="Q107">
        <v>32386.765550752232</v>
      </c>
      <c r="R107">
        <v>0</v>
      </c>
    </row>
    <row r="108" spans="1:18" x14ac:dyDescent="0.25">
      <c r="A108">
        <v>4</v>
      </c>
      <c r="B108">
        <v>4201</v>
      </c>
      <c r="C108" t="s">
        <v>771</v>
      </c>
      <c r="D108" t="s">
        <v>1152</v>
      </c>
      <c r="E108">
        <v>1</v>
      </c>
      <c r="F108" t="s">
        <v>13787</v>
      </c>
      <c r="G108">
        <v>2</v>
      </c>
      <c r="H108" t="s">
        <v>13768</v>
      </c>
      <c r="I108">
        <v>1</v>
      </c>
      <c r="J108" t="s">
        <v>13782</v>
      </c>
      <c r="K108" t="s">
        <v>13791</v>
      </c>
      <c r="L108">
        <v>270107</v>
      </c>
      <c r="M108" t="s">
        <v>13588</v>
      </c>
      <c r="N108">
        <v>270107006</v>
      </c>
      <c r="O108" t="s">
        <v>13613</v>
      </c>
      <c r="P108">
        <v>0</v>
      </c>
      <c r="Q108">
        <v>1488.1454816285998</v>
      </c>
      <c r="R108">
        <v>0</v>
      </c>
    </row>
    <row r="109" spans="1:18" x14ac:dyDescent="0.25">
      <c r="A109">
        <v>4</v>
      </c>
      <c r="B109">
        <v>4201</v>
      </c>
      <c r="C109" t="s">
        <v>771</v>
      </c>
      <c r="D109" t="s">
        <v>1152</v>
      </c>
      <c r="E109">
        <v>5</v>
      </c>
      <c r="F109" t="s">
        <v>13792</v>
      </c>
      <c r="G109">
        <v>2</v>
      </c>
      <c r="H109" t="s">
        <v>13768</v>
      </c>
      <c r="I109">
        <v>3</v>
      </c>
      <c r="J109" t="s">
        <v>13783</v>
      </c>
      <c r="K109" t="s">
        <v>13790</v>
      </c>
      <c r="L109">
        <v>270107</v>
      </c>
      <c r="M109" t="s">
        <v>13588</v>
      </c>
      <c r="N109">
        <v>270107005</v>
      </c>
      <c r="O109" t="s">
        <v>13608</v>
      </c>
      <c r="P109">
        <v>0</v>
      </c>
      <c r="Q109">
        <v>18260.735344019908</v>
      </c>
      <c r="R109">
        <v>0</v>
      </c>
    </row>
    <row r="110" spans="1:18" x14ac:dyDescent="0.25">
      <c r="A110">
        <v>4</v>
      </c>
      <c r="B110">
        <v>4202</v>
      </c>
      <c r="C110" t="s">
        <v>771</v>
      </c>
      <c r="D110" t="s">
        <v>1155</v>
      </c>
      <c r="E110">
        <v>1</v>
      </c>
      <c r="F110" t="s">
        <v>13787</v>
      </c>
      <c r="G110">
        <v>1</v>
      </c>
      <c r="H110" t="s">
        <v>8278</v>
      </c>
      <c r="I110">
        <v>1</v>
      </c>
      <c r="J110" t="s">
        <v>13782</v>
      </c>
      <c r="K110" t="s">
        <v>13788</v>
      </c>
      <c r="L110">
        <v>270107</v>
      </c>
      <c r="M110" t="s">
        <v>13588</v>
      </c>
      <c r="N110">
        <v>270107006</v>
      </c>
      <c r="O110" t="s">
        <v>13613</v>
      </c>
      <c r="P110">
        <v>0</v>
      </c>
      <c r="Q110">
        <v>18996.028616956621</v>
      </c>
      <c r="R110">
        <v>0</v>
      </c>
    </row>
    <row r="111" spans="1:18" x14ac:dyDescent="0.25">
      <c r="A111">
        <v>4</v>
      </c>
      <c r="B111">
        <v>4202</v>
      </c>
      <c r="C111" t="s">
        <v>771</v>
      </c>
      <c r="D111" t="s">
        <v>1155</v>
      </c>
      <c r="E111">
        <v>1</v>
      </c>
      <c r="F111" t="s">
        <v>13787</v>
      </c>
      <c r="G111">
        <v>2</v>
      </c>
      <c r="H111" t="s">
        <v>13768</v>
      </c>
      <c r="I111">
        <v>1</v>
      </c>
      <c r="J111" t="s">
        <v>13782</v>
      </c>
      <c r="K111" t="s">
        <v>13790</v>
      </c>
      <c r="L111">
        <v>270107</v>
      </c>
      <c r="M111" t="s">
        <v>13588</v>
      </c>
      <c r="N111">
        <v>270107006</v>
      </c>
      <c r="O111" t="s">
        <v>13613</v>
      </c>
      <c r="P111">
        <v>0</v>
      </c>
      <c r="Q111">
        <v>18996.028616956621</v>
      </c>
      <c r="R111">
        <v>0</v>
      </c>
    </row>
    <row r="112" spans="1:18" x14ac:dyDescent="0.25">
      <c r="A112">
        <v>4</v>
      </c>
      <c r="B112">
        <v>4202</v>
      </c>
      <c r="C112" t="s">
        <v>771</v>
      </c>
      <c r="D112" t="s">
        <v>1155</v>
      </c>
      <c r="E112">
        <v>5</v>
      </c>
      <c r="F112" t="s">
        <v>13792</v>
      </c>
      <c r="G112">
        <v>2</v>
      </c>
      <c r="H112" t="s">
        <v>13768</v>
      </c>
      <c r="I112">
        <v>3</v>
      </c>
      <c r="J112" t="s">
        <v>13783</v>
      </c>
      <c r="K112" t="s">
        <v>13790</v>
      </c>
      <c r="L112">
        <v>270107</v>
      </c>
      <c r="M112" t="s">
        <v>13588</v>
      </c>
      <c r="N112">
        <v>270107005</v>
      </c>
      <c r="O112" t="s">
        <v>13608</v>
      </c>
      <c r="P112">
        <v>0</v>
      </c>
      <c r="Q112">
        <v>13924.75112118674</v>
      </c>
      <c r="R112">
        <v>0</v>
      </c>
    </row>
    <row r="113" spans="1:18" x14ac:dyDescent="0.25">
      <c r="A113">
        <v>4</v>
      </c>
      <c r="B113">
        <v>4203</v>
      </c>
      <c r="C113" t="s">
        <v>771</v>
      </c>
      <c r="D113" t="s">
        <v>1158</v>
      </c>
      <c r="E113">
        <v>1</v>
      </c>
      <c r="F113" t="s">
        <v>13787</v>
      </c>
      <c r="G113">
        <v>1</v>
      </c>
      <c r="H113" t="s">
        <v>8278</v>
      </c>
      <c r="I113">
        <v>1</v>
      </c>
      <c r="J113" t="s">
        <v>13782</v>
      </c>
      <c r="K113" t="s">
        <v>13788</v>
      </c>
      <c r="L113">
        <v>270107</v>
      </c>
      <c r="M113" t="s">
        <v>13588</v>
      </c>
      <c r="N113">
        <v>270107006</v>
      </c>
      <c r="O113" t="s">
        <v>13613</v>
      </c>
      <c r="P113">
        <v>0</v>
      </c>
      <c r="Q113">
        <v>69599.741929897049</v>
      </c>
      <c r="R113">
        <v>0</v>
      </c>
    </row>
    <row r="114" spans="1:18" x14ac:dyDescent="0.25">
      <c r="A114">
        <v>4</v>
      </c>
      <c r="B114">
        <v>4203</v>
      </c>
      <c r="C114" t="s">
        <v>771</v>
      </c>
      <c r="D114" t="s">
        <v>1158</v>
      </c>
      <c r="E114">
        <v>1</v>
      </c>
      <c r="F114" t="s">
        <v>13787</v>
      </c>
      <c r="G114">
        <v>1</v>
      </c>
      <c r="H114" t="s">
        <v>8278</v>
      </c>
      <c r="I114">
        <v>1</v>
      </c>
      <c r="J114" t="s">
        <v>13782</v>
      </c>
      <c r="K114" t="s">
        <v>13789</v>
      </c>
      <c r="L114">
        <v>270107</v>
      </c>
      <c r="M114" t="s">
        <v>13588</v>
      </c>
      <c r="N114">
        <v>270107006</v>
      </c>
      <c r="O114" t="s">
        <v>13613</v>
      </c>
      <c r="P114">
        <v>0</v>
      </c>
      <c r="Q114">
        <v>11760.59453809803</v>
      </c>
      <c r="R114">
        <v>0</v>
      </c>
    </row>
    <row r="115" spans="1:18" x14ac:dyDescent="0.25">
      <c r="A115">
        <v>4</v>
      </c>
      <c r="B115">
        <v>4203</v>
      </c>
      <c r="C115" t="s">
        <v>771</v>
      </c>
      <c r="D115" t="s">
        <v>1158</v>
      </c>
      <c r="E115">
        <v>1</v>
      </c>
      <c r="F115" t="s">
        <v>13787</v>
      </c>
      <c r="G115">
        <v>2</v>
      </c>
      <c r="H115" t="s">
        <v>13768</v>
      </c>
      <c r="I115">
        <v>1</v>
      </c>
      <c r="J115" t="s">
        <v>13782</v>
      </c>
      <c r="K115" t="s">
        <v>13790</v>
      </c>
      <c r="L115">
        <v>270107</v>
      </c>
      <c r="M115" t="s">
        <v>13588</v>
      </c>
      <c r="N115">
        <v>270107006</v>
      </c>
      <c r="O115" t="s">
        <v>13613</v>
      </c>
      <c r="P115">
        <v>0</v>
      </c>
      <c r="Q115">
        <v>69599.741929897049</v>
      </c>
      <c r="R115">
        <v>0</v>
      </c>
    </row>
    <row r="116" spans="1:18" x14ac:dyDescent="0.25">
      <c r="A116">
        <v>4</v>
      </c>
      <c r="B116">
        <v>4203</v>
      </c>
      <c r="C116" t="s">
        <v>771</v>
      </c>
      <c r="D116" t="s">
        <v>1158</v>
      </c>
      <c r="E116">
        <v>1</v>
      </c>
      <c r="F116" t="s">
        <v>13787</v>
      </c>
      <c r="G116">
        <v>2</v>
      </c>
      <c r="H116" t="s">
        <v>13768</v>
      </c>
      <c r="I116">
        <v>1</v>
      </c>
      <c r="J116" t="s">
        <v>13782</v>
      </c>
      <c r="K116" t="s">
        <v>13791</v>
      </c>
      <c r="L116">
        <v>270107</v>
      </c>
      <c r="M116" t="s">
        <v>13588</v>
      </c>
      <c r="N116">
        <v>270107006</v>
      </c>
      <c r="O116" t="s">
        <v>13613</v>
      </c>
      <c r="P116">
        <v>0</v>
      </c>
      <c r="Q116">
        <v>11760.59453809803</v>
      </c>
      <c r="R116">
        <v>0</v>
      </c>
    </row>
    <row r="117" spans="1:18" x14ac:dyDescent="0.25">
      <c r="A117">
        <v>4</v>
      </c>
      <c r="B117">
        <v>4203</v>
      </c>
      <c r="C117" t="s">
        <v>771</v>
      </c>
      <c r="D117" t="s">
        <v>1158</v>
      </c>
      <c r="E117">
        <v>5</v>
      </c>
      <c r="F117" t="s">
        <v>13792</v>
      </c>
      <c r="G117">
        <v>2</v>
      </c>
      <c r="H117" t="s">
        <v>13768</v>
      </c>
      <c r="I117">
        <v>3</v>
      </c>
      <c r="J117" t="s">
        <v>13783</v>
      </c>
      <c r="K117" t="s">
        <v>13790</v>
      </c>
      <c r="L117">
        <v>270107</v>
      </c>
      <c r="M117" t="s">
        <v>13588</v>
      </c>
      <c r="N117">
        <v>270107005</v>
      </c>
      <c r="O117" t="s">
        <v>13608</v>
      </c>
      <c r="P117">
        <v>0</v>
      </c>
      <c r="Q117">
        <v>41759.358914327066</v>
      </c>
      <c r="R117">
        <v>0</v>
      </c>
    </row>
    <row r="118" spans="1:18" x14ac:dyDescent="0.25">
      <c r="A118">
        <v>4</v>
      </c>
      <c r="B118">
        <v>4301</v>
      </c>
      <c r="C118" t="s">
        <v>771</v>
      </c>
      <c r="D118" t="s">
        <v>1164</v>
      </c>
      <c r="E118">
        <v>1</v>
      </c>
      <c r="F118" t="s">
        <v>13787</v>
      </c>
      <c r="G118">
        <v>1</v>
      </c>
      <c r="H118" t="s">
        <v>8278</v>
      </c>
      <c r="I118">
        <v>1</v>
      </c>
      <c r="J118" t="s">
        <v>13782</v>
      </c>
      <c r="K118" t="s">
        <v>13788</v>
      </c>
      <c r="L118">
        <v>270107</v>
      </c>
      <c r="M118" t="s">
        <v>13588</v>
      </c>
      <c r="N118">
        <v>270107006</v>
      </c>
      <c r="O118" t="s">
        <v>13613</v>
      </c>
      <c r="P118">
        <v>21650.797066365412</v>
      </c>
      <c r="Q118">
        <v>23952.282450569834</v>
      </c>
      <c r="R118">
        <v>29226.966384450323</v>
      </c>
    </row>
    <row r="119" spans="1:18" x14ac:dyDescent="0.25">
      <c r="A119">
        <v>4</v>
      </c>
      <c r="B119">
        <v>4301</v>
      </c>
      <c r="C119" t="s">
        <v>771</v>
      </c>
      <c r="D119" t="s">
        <v>1164</v>
      </c>
      <c r="E119">
        <v>1</v>
      </c>
      <c r="F119" t="s">
        <v>13787</v>
      </c>
      <c r="G119">
        <v>1</v>
      </c>
      <c r="H119" t="s">
        <v>8278</v>
      </c>
      <c r="I119">
        <v>1</v>
      </c>
      <c r="J119" t="s">
        <v>13782</v>
      </c>
      <c r="K119" t="s">
        <v>13789</v>
      </c>
      <c r="L119">
        <v>270107</v>
      </c>
      <c r="M119" t="s">
        <v>13588</v>
      </c>
      <c r="N119">
        <v>270107006</v>
      </c>
      <c r="O119" t="s">
        <v>13613</v>
      </c>
      <c r="P119">
        <v>868.7933724245521</v>
      </c>
      <c r="Q119">
        <v>409.09052132297114</v>
      </c>
      <c r="R119">
        <v>2061.1150333090814</v>
      </c>
    </row>
    <row r="120" spans="1:18" x14ac:dyDescent="0.25">
      <c r="A120">
        <v>4</v>
      </c>
      <c r="B120">
        <v>4301</v>
      </c>
      <c r="C120" t="s">
        <v>771</v>
      </c>
      <c r="D120" t="s">
        <v>1164</v>
      </c>
      <c r="E120">
        <v>1</v>
      </c>
      <c r="F120" t="s">
        <v>13787</v>
      </c>
      <c r="G120">
        <v>2</v>
      </c>
      <c r="H120" t="s">
        <v>13768</v>
      </c>
      <c r="I120">
        <v>1</v>
      </c>
      <c r="J120" t="s">
        <v>13782</v>
      </c>
      <c r="K120" t="s">
        <v>13790</v>
      </c>
      <c r="L120">
        <v>270107</v>
      </c>
      <c r="M120" t="s">
        <v>13588</v>
      </c>
      <c r="N120">
        <v>270107006</v>
      </c>
      <c r="O120" t="s">
        <v>13613</v>
      </c>
      <c r="P120">
        <v>19516.918607778793</v>
      </c>
      <c r="Q120">
        <v>19338.70411714166</v>
      </c>
      <c r="R120">
        <v>26219.959358749129</v>
      </c>
    </row>
    <row r="121" spans="1:18" x14ac:dyDescent="0.25">
      <c r="A121">
        <v>4</v>
      </c>
      <c r="B121">
        <v>4301</v>
      </c>
      <c r="C121" t="s">
        <v>771</v>
      </c>
      <c r="D121" t="s">
        <v>1164</v>
      </c>
      <c r="E121">
        <v>1</v>
      </c>
      <c r="F121" t="s">
        <v>13787</v>
      </c>
      <c r="G121">
        <v>2</v>
      </c>
      <c r="H121" t="s">
        <v>13768</v>
      </c>
      <c r="I121">
        <v>1</v>
      </c>
      <c r="J121" t="s">
        <v>13782</v>
      </c>
      <c r="K121" t="s">
        <v>13791</v>
      </c>
      <c r="L121">
        <v>270107</v>
      </c>
      <c r="M121" t="s">
        <v>13588</v>
      </c>
      <c r="N121">
        <v>270107006</v>
      </c>
      <c r="O121" t="s">
        <v>13613</v>
      </c>
      <c r="P121">
        <v>3002.6718310111714</v>
      </c>
      <c r="Q121">
        <v>5022.6688547511512</v>
      </c>
      <c r="R121">
        <v>5068.1220590102766</v>
      </c>
    </row>
    <row r="122" spans="1:18" x14ac:dyDescent="0.25">
      <c r="A122">
        <v>4</v>
      </c>
      <c r="B122">
        <v>4301</v>
      </c>
      <c r="C122" t="s">
        <v>771</v>
      </c>
      <c r="D122" t="s">
        <v>1164</v>
      </c>
      <c r="E122">
        <v>5</v>
      </c>
      <c r="F122" t="s">
        <v>13792</v>
      </c>
      <c r="G122">
        <v>2</v>
      </c>
      <c r="H122" t="s">
        <v>13768</v>
      </c>
      <c r="I122">
        <v>3</v>
      </c>
      <c r="J122" t="s">
        <v>13783</v>
      </c>
      <c r="K122" t="s">
        <v>13790</v>
      </c>
      <c r="L122">
        <v>270107</v>
      </c>
      <c r="M122" t="s">
        <v>13588</v>
      </c>
      <c r="N122">
        <v>270107005</v>
      </c>
      <c r="O122" t="s">
        <v>13608</v>
      </c>
      <c r="P122">
        <v>15038.463607509817</v>
      </c>
      <c r="Q122">
        <v>14562.589799398846</v>
      </c>
      <c r="R122">
        <v>27379.114724752013</v>
      </c>
    </row>
    <row r="123" spans="1:18" x14ac:dyDescent="0.25">
      <c r="A123">
        <v>4</v>
      </c>
      <c r="B123">
        <v>4301</v>
      </c>
      <c r="C123" t="s">
        <v>771</v>
      </c>
      <c r="D123" t="s">
        <v>1164</v>
      </c>
      <c r="E123">
        <v>5</v>
      </c>
      <c r="F123" t="s">
        <v>13792</v>
      </c>
      <c r="G123">
        <v>2</v>
      </c>
      <c r="H123" t="s">
        <v>13768</v>
      </c>
      <c r="I123">
        <v>3</v>
      </c>
      <c r="J123" t="s">
        <v>13783</v>
      </c>
      <c r="K123" t="s">
        <v>13791</v>
      </c>
      <c r="L123">
        <v>270107</v>
      </c>
      <c r="M123" t="s">
        <v>13588</v>
      </c>
      <c r="N123">
        <v>270107005</v>
      </c>
      <c r="O123" t="s">
        <v>13608</v>
      </c>
      <c r="P123">
        <v>887.62171176502227</v>
      </c>
      <c r="Q123">
        <v>0</v>
      </c>
      <c r="R123">
        <v>3908.9666930073899</v>
      </c>
    </row>
    <row r="124" spans="1:18" x14ac:dyDescent="0.25">
      <c r="A124">
        <v>4</v>
      </c>
      <c r="B124">
        <v>4302</v>
      </c>
      <c r="C124" t="s">
        <v>771</v>
      </c>
      <c r="D124" t="s">
        <v>1167</v>
      </c>
      <c r="E124">
        <v>1</v>
      </c>
      <c r="F124" t="s">
        <v>13787</v>
      </c>
      <c r="G124">
        <v>1</v>
      </c>
      <c r="H124" t="s">
        <v>8278</v>
      </c>
      <c r="I124">
        <v>1</v>
      </c>
      <c r="J124" t="s">
        <v>13782</v>
      </c>
      <c r="K124" t="s">
        <v>13788</v>
      </c>
      <c r="L124">
        <v>270107</v>
      </c>
      <c r="M124" t="s">
        <v>13588</v>
      </c>
      <c r="N124">
        <v>270107006</v>
      </c>
      <c r="O124" t="s">
        <v>13613</v>
      </c>
      <c r="P124">
        <v>0</v>
      </c>
      <c r="Q124">
        <v>14107.938136419954</v>
      </c>
      <c r="R124">
        <v>0</v>
      </c>
    </row>
    <row r="125" spans="1:18" x14ac:dyDescent="0.25">
      <c r="A125">
        <v>4</v>
      </c>
      <c r="B125">
        <v>4302</v>
      </c>
      <c r="C125" t="s">
        <v>771</v>
      </c>
      <c r="D125" t="s">
        <v>1167</v>
      </c>
      <c r="E125">
        <v>1</v>
      </c>
      <c r="F125" t="s">
        <v>13787</v>
      </c>
      <c r="G125">
        <v>2</v>
      </c>
      <c r="H125" t="s">
        <v>13768</v>
      </c>
      <c r="I125">
        <v>1</v>
      </c>
      <c r="J125" t="s">
        <v>13782</v>
      </c>
      <c r="K125" t="s">
        <v>13790</v>
      </c>
      <c r="L125">
        <v>270107</v>
      </c>
      <c r="M125" t="s">
        <v>13588</v>
      </c>
      <c r="N125">
        <v>270107006</v>
      </c>
      <c r="O125" t="s">
        <v>13613</v>
      </c>
      <c r="P125">
        <v>0</v>
      </c>
      <c r="Q125">
        <v>14107.938136419954</v>
      </c>
      <c r="R125">
        <v>0</v>
      </c>
    </row>
    <row r="126" spans="1:18" x14ac:dyDescent="0.25">
      <c r="A126">
        <v>4</v>
      </c>
      <c r="B126">
        <v>4303</v>
      </c>
      <c r="C126" t="s">
        <v>771</v>
      </c>
      <c r="D126" t="s">
        <v>1170</v>
      </c>
      <c r="E126">
        <v>1</v>
      </c>
      <c r="F126" t="s">
        <v>13787</v>
      </c>
      <c r="G126">
        <v>1</v>
      </c>
      <c r="H126" t="s">
        <v>8278</v>
      </c>
      <c r="I126">
        <v>1</v>
      </c>
      <c r="J126" t="s">
        <v>13782</v>
      </c>
      <c r="K126" t="s">
        <v>13788</v>
      </c>
      <c r="L126">
        <v>270107</v>
      </c>
      <c r="M126" t="s">
        <v>13588</v>
      </c>
      <c r="N126">
        <v>270107006</v>
      </c>
      <c r="O126" t="s">
        <v>13613</v>
      </c>
      <c r="P126">
        <v>0</v>
      </c>
      <c r="Q126">
        <v>18954.709777892636</v>
      </c>
      <c r="R126">
        <v>32229.815792450685</v>
      </c>
    </row>
    <row r="127" spans="1:18" x14ac:dyDescent="0.25">
      <c r="A127">
        <v>4</v>
      </c>
      <c r="B127">
        <v>4303</v>
      </c>
      <c r="C127" t="s">
        <v>771</v>
      </c>
      <c r="D127" t="s">
        <v>1170</v>
      </c>
      <c r="E127">
        <v>1</v>
      </c>
      <c r="F127" t="s">
        <v>13787</v>
      </c>
      <c r="G127">
        <v>1</v>
      </c>
      <c r="H127" t="s">
        <v>8278</v>
      </c>
      <c r="I127">
        <v>1</v>
      </c>
      <c r="J127" t="s">
        <v>13782</v>
      </c>
      <c r="K127" t="s">
        <v>13789</v>
      </c>
      <c r="L127">
        <v>270107</v>
      </c>
      <c r="M127" t="s">
        <v>13588</v>
      </c>
      <c r="N127">
        <v>270107006</v>
      </c>
      <c r="O127" t="s">
        <v>13613</v>
      </c>
      <c r="P127">
        <v>0</v>
      </c>
      <c r="Q127">
        <v>0</v>
      </c>
      <c r="R127">
        <v>1980.3921731551088</v>
      </c>
    </row>
    <row r="128" spans="1:18" x14ac:dyDescent="0.25">
      <c r="A128">
        <v>4</v>
      </c>
      <c r="B128">
        <v>4303</v>
      </c>
      <c r="C128" t="s">
        <v>771</v>
      </c>
      <c r="D128" t="s">
        <v>1170</v>
      </c>
      <c r="E128">
        <v>1</v>
      </c>
      <c r="F128" t="s">
        <v>13787</v>
      </c>
      <c r="G128">
        <v>2</v>
      </c>
      <c r="H128" t="s">
        <v>13768</v>
      </c>
      <c r="I128">
        <v>1</v>
      </c>
      <c r="J128" t="s">
        <v>13782</v>
      </c>
      <c r="K128" t="s">
        <v>13790</v>
      </c>
      <c r="L128">
        <v>270107</v>
      </c>
      <c r="M128" t="s">
        <v>13588</v>
      </c>
      <c r="N128">
        <v>270107006</v>
      </c>
      <c r="O128" t="s">
        <v>13613</v>
      </c>
      <c r="P128">
        <v>0</v>
      </c>
      <c r="Q128">
        <v>18954.709777892636</v>
      </c>
      <c r="R128">
        <v>32229.815792450685</v>
      </c>
    </row>
    <row r="129" spans="1:18" x14ac:dyDescent="0.25">
      <c r="A129">
        <v>4</v>
      </c>
      <c r="B129">
        <v>4303</v>
      </c>
      <c r="C129" t="s">
        <v>771</v>
      </c>
      <c r="D129" t="s">
        <v>1170</v>
      </c>
      <c r="E129">
        <v>1</v>
      </c>
      <c r="F129" t="s">
        <v>13787</v>
      </c>
      <c r="G129">
        <v>2</v>
      </c>
      <c r="H129" t="s">
        <v>13768</v>
      </c>
      <c r="I129">
        <v>1</v>
      </c>
      <c r="J129" t="s">
        <v>13782</v>
      </c>
      <c r="K129" t="s">
        <v>13791</v>
      </c>
      <c r="L129">
        <v>270107</v>
      </c>
      <c r="M129" t="s">
        <v>13588</v>
      </c>
      <c r="N129">
        <v>270107006</v>
      </c>
      <c r="O129" t="s">
        <v>13613</v>
      </c>
      <c r="P129">
        <v>0</v>
      </c>
      <c r="Q129">
        <v>0</v>
      </c>
      <c r="R129">
        <v>1980.3921731551088</v>
      </c>
    </row>
    <row r="130" spans="1:18" x14ac:dyDescent="0.25">
      <c r="A130">
        <v>4</v>
      </c>
      <c r="B130">
        <v>4303</v>
      </c>
      <c r="C130" t="s">
        <v>771</v>
      </c>
      <c r="D130" t="s">
        <v>1170</v>
      </c>
      <c r="E130">
        <v>5</v>
      </c>
      <c r="F130" t="s">
        <v>13792</v>
      </c>
      <c r="G130">
        <v>2</v>
      </c>
      <c r="H130" t="s">
        <v>13768</v>
      </c>
      <c r="I130">
        <v>3</v>
      </c>
      <c r="J130" t="s">
        <v>13783</v>
      </c>
      <c r="K130" t="s">
        <v>13790</v>
      </c>
      <c r="L130">
        <v>270107</v>
      </c>
      <c r="M130" t="s">
        <v>13588</v>
      </c>
      <c r="N130">
        <v>270107005</v>
      </c>
      <c r="O130" t="s">
        <v>13608</v>
      </c>
      <c r="P130">
        <v>0</v>
      </c>
      <c r="Q130">
        <v>10674.904498860302</v>
      </c>
      <c r="R130">
        <v>32229.815792450685</v>
      </c>
    </row>
    <row r="131" spans="1:18" x14ac:dyDescent="0.25">
      <c r="A131">
        <v>4</v>
      </c>
      <c r="B131">
        <v>4303</v>
      </c>
      <c r="C131" t="s">
        <v>771</v>
      </c>
      <c r="D131" t="s">
        <v>1170</v>
      </c>
      <c r="E131">
        <v>5</v>
      </c>
      <c r="F131" t="s">
        <v>13792</v>
      </c>
      <c r="G131">
        <v>2</v>
      </c>
      <c r="H131" t="s">
        <v>13768</v>
      </c>
      <c r="I131">
        <v>3</v>
      </c>
      <c r="J131" t="s">
        <v>13783</v>
      </c>
      <c r="K131" t="s">
        <v>13791</v>
      </c>
      <c r="L131">
        <v>270107</v>
      </c>
      <c r="M131" t="s">
        <v>13588</v>
      </c>
      <c r="N131">
        <v>270107005</v>
      </c>
      <c r="O131" t="s">
        <v>13608</v>
      </c>
      <c r="P131">
        <v>0</v>
      </c>
      <c r="Q131">
        <v>0</v>
      </c>
      <c r="R131">
        <v>1980.3921731551088</v>
      </c>
    </row>
    <row r="132" spans="1:18" x14ac:dyDescent="0.25">
      <c r="A132">
        <v>5</v>
      </c>
      <c r="B132">
        <v>5101</v>
      </c>
      <c r="C132" t="s">
        <v>798</v>
      </c>
      <c r="D132" t="s">
        <v>798</v>
      </c>
      <c r="E132">
        <v>1</v>
      </c>
      <c r="F132" t="s">
        <v>13787</v>
      </c>
      <c r="G132">
        <v>1</v>
      </c>
      <c r="H132" t="s">
        <v>8278</v>
      </c>
      <c r="I132">
        <v>1</v>
      </c>
      <c r="J132" t="s">
        <v>13782</v>
      </c>
      <c r="K132" t="s">
        <v>13788</v>
      </c>
      <c r="L132">
        <v>270107</v>
      </c>
      <c r="M132" t="s">
        <v>13588</v>
      </c>
      <c r="N132">
        <v>270107006</v>
      </c>
      <c r="O132" t="s">
        <v>13613</v>
      </c>
      <c r="P132">
        <v>28407.096184265854</v>
      </c>
      <c r="Q132">
        <v>26062.957423277596</v>
      </c>
      <c r="R132">
        <v>38697.689392207903</v>
      </c>
    </row>
    <row r="133" spans="1:18" x14ac:dyDescent="0.25">
      <c r="A133">
        <v>5</v>
      </c>
      <c r="B133">
        <v>5101</v>
      </c>
      <c r="C133" t="s">
        <v>798</v>
      </c>
      <c r="D133" t="s">
        <v>798</v>
      </c>
      <c r="E133">
        <v>1</v>
      </c>
      <c r="F133" t="s">
        <v>13787</v>
      </c>
      <c r="G133">
        <v>1</v>
      </c>
      <c r="H133" t="s">
        <v>8278</v>
      </c>
      <c r="I133">
        <v>1</v>
      </c>
      <c r="J133" t="s">
        <v>13782</v>
      </c>
      <c r="K133" t="s">
        <v>13789</v>
      </c>
      <c r="L133">
        <v>270107</v>
      </c>
      <c r="M133" t="s">
        <v>13588</v>
      </c>
      <c r="N133">
        <v>270107006</v>
      </c>
      <c r="O133" t="s">
        <v>13613</v>
      </c>
      <c r="P133">
        <v>3113.2572900745527</v>
      </c>
      <c r="Q133">
        <v>1338.210559971631</v>
      </c>
      <c r="R133">
        <v>3203.1340871266407</v>
      </c>
    </row>
    <row r="134" spans="1:18" x14ac:dyDescent="0.25">
      <c r="A134">
        <v>5</v>
      </c>
      <c r="B134">
        <v>5101</v>
      </c>
      <c r="C134" t="s">
        <v>798</v>
      </c>
      <c r="D134" t="s">
        <v>798</v>
      </c>
      <c r="E134">
        <v>1</v>
      </c>
      <c r="F134" t="s">
        <v>13787</v>
      </c>
      <c r="G134">
        <v>2</v>
      </c>
      <c r="H134" t="s">
        <v>13768</v>
      </c>
      <c r="I134">
        <v>1</v>
      </c>
      <c r="J134" t="s">
        <v>13782</v>
      </c>
      <c r="K134" t="s">
        <v>13790</v>
      </c>
      <c r="L134">
        <v>270107</v>
      </c>
      <c r="M134" t="s">
        <v>13588</v>
      </c>
      <c r="N134">
        <v>270107006</v>
      </c>
      <c r="O134" t="s">
        <v>13613</v>
      </c>
      <c r="P134">
        <v>28407.096184265854</v>
      </c>
      <c r="Q134">
        <v>26062.957423277596</v>
      </c>
      <c r="R134">
        <v>36499.99477654654</v>
      </c>
    </row>
    <row r="135" spans="1:18" x14ac:dyDescent="0.25">
      <c r="A135">
        <v>5</v>
      </c>
      <c r="B135">
        <v>5101</v>
      </c>
      <c r="C135" t="s">
        <v>798</v>
      </c>
      <c r="D135" t="s">
        <v>798</v>
      </c>
      <c r="E135">
        <v>1</v>
      </c>
      <c r="F135" t="s">
        <v>13787</v>
      </c>
      <c r="G135">
        <v>2</v>
      </c>
      <c r="H135" t="s">
        <v>13768</v>
      </c>
      <c r="I135">
        <v>1</v>
      </c>
      <c r="J135" t="s">
        <v>13782</v>
      </c>
      <c r="K135" t="s">
        <v>13791</v>
      </c>
      <c r="L135">
        <v>270107</v>
      </c>
      <c r="M135" t="s">
        <v>13588</v>
      </c>
      <c r="N135">
        <v>270107006</v>
      </c>
      <c r="O135" t="s">
        <v>13613</v>
      </c>
      <c r="P135">
        <v>3113.2572900745527</v>
      </c>
      <c r="Q135">
        <v>1338.210559971631</v>
      </c>
      <c r="R135">
        <v>5400.8287027879924</v>
      </c>
    </row>
    <row r="136" spans="1:18" x14ac:dyDescent="0.25">
      <c r="A136">
        <v>5</v>
      </c>
      <c r="B136">
        <v>5101</v>
      </c>
      <c r="C136" t="s">
        <v>798</v>
      </c>
      <c r="D136" t="s">
        <v>798</v>
      </c>
      <c r="E136">
        <v>5</v>
      </c>
      <c r="F136" t="s">
        <v>13792</v>
      </c>
      <c r="G136">
        <v>2</v>
      </c>
      <c r="H136" t="s">
        <v>13768</v>
      </c>
      <c r="I136">
        <v>3</v>
      </c>
      <c r="J136" t="s">
        <v>13783</v>
      </c>
      <c r="K136" t="s">
        <v>13790</v>
      </c>
      <c r="L136">
        <v>270107</v>
      </c>
      <c r="M136" t="s">
        <v>13588</v>
      </c>
      <c r="N136">
        <v>270107005</v>
      </c>
      <c r="O136" t="s">
        <v>13608</v>
      </c>
      <c r="P136">
        <v>25402.297316238062</v>
      </c>
      <c r="Q136">
        <v>17236.195972384303</v>
      </c>
      <c r="R136">
        <v>37616.986068400496</v>
      </c>
    </row>
    <row r="137" spans="1:18" x14ac:dyDescent="0.25">
      <c r="A137">
        <v>5</v>
      </c>
      <c r="B137">
        <v>5101</v>
      </c>
      <c r="C137" t="s">
        <v>798</v>
      </c>
      <c r="D137" t="s">
        <v>798</v>
      </c>
      <c r="E137">
        <v>5</v>
      </c>
      <c r="F137" t="s">
        <v>13792</v>
      </c>
      <c r="G137">
        <v>2</v>
      </c>
      <c r="H137" t="s">
        <v>13768</v>
      </c>
      <c r="I137">
        <v>3</v>
      </c>
      <c r="J137" t="s">
        <v>13783</v>
      </c>
      <c r="K137" t="s">
        <v>13791</v>
      </c>
      <c r="L137">
        <v>270107</v>
      </c>
      <c r="M137" t="s">
        <v>13588</v>
      </c>
      <c r="N137">
        <v>270107005</v>
      </c>
      <c r="O137" t="s">
        <v>13608</v>
      </c>
      <c r="P137">
        <v>217.58428053688587</v>
      </c>
      <c r="Q137">
        <v>247.3088536493531</v>
      </c>
      <c r="R137">
        <v>4283.8374109340421</v>
      </c>
    </row>
    <row r="138" spans="1:18" x14ac:dyDescent="0.25">
      <c r="A138">
        <v>5</v>
      </c>
      <c r="B138">
        <v>5102</v>
      </c>
      <c r="C138" t="s">
        <v>798</v>
      </c>
      <c r="D138" t="s">
        <v>1181</v>
      </c>
      <c r="E138">
        <v>1</v>
      </c>
      <c r="F138" t="s">
        <v>13787</v>
      </c>
      <c r="G138">
        <v>1</v>
      </c>
      <c r="H138" t="s">
        <v>8278</v>
      </c>
      <c r="I138">
        <v>1</v>
      </c>
      <c r="J138" t="s">
        <v>13782</v>
      </c>
      <c r="K138" t="s">
        <v>13788</v>
      </c>
      <c r="L138">
        <v>270107</v>
      </c>
      <c r="M138" t="s">
        <v>13588</v>
      </c>
      <c r="N138">
        <v>270107006</v>
      </c>
      <c r="O138" t="s">
        <v>13613</v>
      </c>
      <c r="P138">
        <v>0</v>
      </c>
      <c r="Q138">
        <v>112979.71390546022</v>
      </c>
      <c r="R138">
        <v>0</v>
      </c>
    </row>
    <row r="139" spans="1:18" x14ac:dyDescent="0.25">
      <c r="A139">
        <v>5</v>
      </c>
      <c r="B139">
        <v>5102</v>
      </c>
      <c r="C139" t="s">
        <v>798</v>
      </c>
      <c r="D139" t="s">
        <v>1181</v>
      </c>
      <c r="E139">
        <v>1</v>
      </c>
      <c r="F139" t="s">
        <v>13787</v>
      </c>
      <c r="G139">
        <v>2</v>
      </c>
      <c r="H139" t="s">
        <v>13768</v>
      </c>
      <c r="I139">
        <v>1</v>
      </c>
      <c r="J139" t="s">
        <v>13782</v>
      </c>
      <c r="K139" t="s">
        <v>13790</v>
      </c>
      <c r="L139">
        <v>270107</v>
      </c>
      <c r="M139" t="s">
        <v>13588</v>
      </c>
      <c r="N139">
        <v>270107006</v>
      </c>
      <c r="O139" t="s">
        <v>13613</v>
      </c>
      <c r="P139">
        <v>0</v>
      </c>
      <c r="Q139">
        <v>107013.32851290719</v>
      </c>
      <c r="R139">
        <v>0</v>
      </c>
    </row>
    <row r="140" spans="1:18" x14ac:dyDescent="0.25">
      <c r="A140">
        <v>5</v>
      </c>
      <c r="B140">
        <v>5102</v>
      </c>
      <c r="C140" t="s">
        <v>798</v>
      </c>
      <c r="D140" t="s">
        <v>1181</v>
      </c>
      <c r="E140">
        <v>1</v>
      </c>
      <c r="F140" t="s">
        <v>13787</v>
      </c>
      <c r="G140">
        <v>2</v>
      </c>
      <c r="H140" t="s">
        <v>13768</v>
      </c>
      <c r="I140">
        <v>1</v>
      </c>
      <c r="J140" t="s">
        <v>13782</v>
      </c>
      <c r="K140" t="s">
        <v>13791</v>
      </c>
      <c r="L140">
        <v>270107</v>
      </c>
      <c r="M140" t="s">
        <v>13588</v>
      </c>
      <c r="N140">
        <v>270107006</v>
      </c>
      <c r="O140" t="s">
        <v>13613</v>
      </c>
      <c r="P140">
        <v>0</v>
      </c>
      <c r="Q140">
        <v>5966.3853925530148</v>
      </c>
      <c r="R140">
        <v>0</v>
      </c>
    </row>
    <row r="141" spans="1:18" x14ac:dyDescent="0.25">
      <c r="A141">
        <v>5</v>
      </c>
      <c r="B141">
        <v>5102</v>
      </c>
      <c r="C141" t="s">
        <v>798</v>
      </c>
      <c r="D141" t="s">
        <v>1181</v>
      </c>
      <c r="E141">
        <v>5</v>
      </c>
      <c r="F141" t="s">
        <v>13792</v>
      </c>
      <c r="G141">
        <v>2</v>
      </c>
      <c r="H141" t="s">
        <v>13768</v>
      </c>
      <c r="I141">
        <v>3</v>
      </c>
      <c r="J141" t="s">
        <v>13783</v>
      </c>
      <c r="K141" t="s">
        <v>13790</v>
      </c>
      <c r="L141">
        <v>270107</v>
      </c>
      <c r="M141" t="s">
        <v>13588</v>
      </c>
      <c r="N141">
        <v>270107005</v>
      </c>
      <c r="O141" t="s">
        <v>13608</v>
      </c>
      <c r="P141">
        <v>0</v>
      </c>
      <c r="Q141">
        <v>96741.671742922292</v>
      </c>
      <c r="R141">
        <v>0</v>
      </c>
    </row>
    <row r="142" spans="1:18" x14ac:dyDescent="0.25">
      <c r="A142">
        <v>5</v>
      </c>
      <c r="B142">
        <v>5103</v>
      </c>
      <c r="C142" t="s">
        <v>798</v>
      </c>
      <c r="D142" t="s">
        <v>1184</v>
      </c>
      <c r="E142">
        <v>1</v>
      </c>
      <c r="F142" t="s">
        <v>13787</v>
      </c>
      <c r="G142">
        <v>1</v>
      </c>
      <c r="H142" t="s">
        <v>8278</v>
      </c>
      <c r="I142">
        <v>1</v>
      </c>
      <c r="J142" t="s">
        <v>13782</v>
      </c>
      <c r="K142" t="s">
        <v>13788</v>
      </c>
      <c r="L142">
        <v>270107</v>
      </c>
      <c r="M142" t="s">
        <v>13588</v>
      </c>
      <c r="N142">
        <v>270107006</v>
      </c>
      <c r="O142" t="s">
        <v>13613</v>
      </c>
      <c r="P142">
        <v>0</v>
      </c>
      <c r="Q142">
        <v>40724.966215162698</v>
      </c>
      <c r="R142">
        <v>79520.864750156601</v>
      </c>
    </row>
    <row r="143" spans="1:18" x14ac:dyDescent="0.25">
      <c r="A143">
        <v>5</v>
      </c>
      <c r="B143">
        <v>5103</v>
      </c>
      <c r="C143" t="s">
        <v>798</v>
      </c>
      <c r="D143" t="s">
        <v>1184</v>
      </c>
      <c r="E143">
        <v>1</v>
      </c>
      <c r="F143" t="s">
        <v>13787</v>
      </c>
      <c r="G143">
        <v>2</v>
      </c>
      <c r="H143" t="s">
        <v>13768</v>
      </c>
      <c r="I143">
        <v>1</v>
      </c>
      <c r="J143" t="s">
        <v>13782</v>
      </c>
      <c r="K143" t="s">
        <v>13790</v>
      </c>
      <c r="L143">
        <v>270107</v>
      </c>
      <c r="M143" t="s">
        <v>13588</v>
      </c>
      <c r="N143">
        <v>270107006</v>
      </c>
      <c r="O143" t="s">
        <v>13613</v>
      </c>
      <c r="P143">
        <v>0</v>
      </c>
      <c r="Q143">
        <v>33060.854354437863</v>
      </c>
      <c r="R143">
        <v>70982.437358850802</v>
      </c>
    </row>
    <row r="144" spans="1:18" x14ac:dyDescent="0.25">
      <c r="A144">
        <v>5</v>
      </c>
      <c r="B144">
        <v>5103</v>
      </c>
      <c r="C144" t="s">
        <v>798</v>
      </c>
      <c r="D144" t="s">
        <v>1184</v>
      </c>
      <c r="E144">
        <v>1</v>
      </c>
      <c r="F144" t="s">
        <v>13787</v>
      </c>
      <c r="G144">
        <v>2</v>
      </c>
      <c r="H144" t="s">
        <v>13768</v>
      </c>
      <c r="I144">
        <v>1</v>
      </c>
      <c r="J144" t="s">
        <v>13782</v>
      </c>
      <c r="K144" t="s">
        <v>13791</v>
      </c>
      <c r="L144">
        <v>270107</v>
      </c>
      <c r="M144" t="s">
        <v>13588</v>
      </c>
      <c r="N144">
        <v>270107006</v>
      </c>
      <c r="O144" t="s">
        <v>13613</v>
      </c>
      <c r="P144">
        <v>0</v>
      </c>
      <c r="Q144">
        <v>7664.1118607248382</v>
      </c>
      <c r="R144">
        <v>8538.4273913057896</v>
      </c>
    </row>
    <row r="145" spans="1:18" x14ac:dyDescent="0.25">
      <c r="A145">
        <v>5</v>
      </c>
      <c r="B145">
        <v>5103</v>
      </c>
      <c r="C145" t="s">
        <v>798</v>
      </c>
      <c r="D145" t="s">
        <v>1184</v>
      </c>
      <c r="E145">
        <v>5</v>
      </c>
      <c r="F145" t="s">
        <v>13792</v>
      </c>
      <c r="G145">
        <v>2</v>
      </c>
      <c r="H145" t="s">
        <v>13768</v>
      </c>
      <c r="I145">
        <v>3</v>
      </c>
      <c r="J145" t="s">
        <v>13783</v>
      </c>
      <c r="K145" t="s">
        <v>13790</v>
      </c>
      <c r="L145">
        <v>270107</v>
      </c>
      <c r="M145" t="s">
        <v>13588</v>
      </c>
      <c r="N145">
        <v>270107005</v>
      </c>
      <c r="O145" t="s">
        <v>13608</v>
      </c>
      <c r="P145">
        <v>0</v>
      </c>
      <c r="Q145">
        <v>19949.394914188651</v>
      </c>
      <c r="R145">
        <v>75994.649890730361</v>
      </c>
    </row>
    <row r="146" spans="1:18" x14ac:dyDescent="0.25">
      <c r="A146">
        <v>5</v>
      </c>
      <c r="B146">
        <v>5103</v>
      </c>
      <c r="C146" t="s">
        <v>798</v>
      </c>
      <c r="D146" t="s">
        <v>1184</v>
      </c>
      <c r="E146">
        <v>5</v>
      </c>
      <c r="F146" t="s">
        <v>13792</v>
      </c>
      <c r="G146">
        <v>2</v>
      </c>
      <c r="H146" t="s">
        <v>13768</v>
      </c>
      <c r="I146">
        <v>3</v>
      </c>
      <c r="J146" t="s">
        <v>13783</v>
      </c>
      <c r="K146" t="s">
        <v>13791</v>
      </c>
      <c r="L146">
        <v>270107</v>
      </c>
      <c r="M146" t="s">
        <v>13588</v>
      </c>
      <c r="N146">
        <v>270107005</v>
      </c>
      <c r="O146" t="s">
        <v>13608</v>
      </c>
      <c r="P146">
        <v>0</v>
      </c>
      <c r="Q146">
        <v>0</v>
      </c>
      <c r="R146">
        <v>3526.2148594262353</v>
      </c>
    </row>
    <row r="147" spans="1:18" x14ac:dyDescent="0.25">
      <c r="A147">
        <v>5</v>
      </c>
      <c r="B147">
        <v>5105</v>
      </c>
      <c r="C147" t="s">
        <v>798</v>
      </c>
      <c r="D147" t="s">
        <v>1190</v>
      </c>
      <c r="E147">
        <v>1</v>
      </c>
      <c r="F147" t="s">
        <v>13787</v>
      </c>
      <c r="G147">
        <v>1</v>
      </c>
      <c r="H147" t="s">
        <v>8278</v>
      </c>
      <c r="I147">
        <v>1</v>
      </c>
      <c r="J147" t="s">
        <v>13782</v>
      </c>
      <c r="K147" t="s">
        <v>13788</v>
      </c>
      <c r="L147">
        <v>270107</v>
      </c>
      <c r="M147" t="s">
        <v>13588</v>
      </c>
      <c r="N147">
        <v>270107006</v>
      </c>
      <c r="O147" t="s">
        <v>13613</v>
      </c>
      <c r="P147">
        <v>0</v>
      </c>
      <c r="Q147">
        <v>83419.299783219933</v>
      </c>
      <c r="R147">
        <v>0</v>
      </c>
    </row>
    <row r="148" spans="1:18" x14ac:dyDescent="0.25">
      <c r="A148">
        <v>5</v>
      </c>
      <c r="B148">
        <v>5105</v>
      </c>
      <c r="C148" t="s">
        <v>798</v>
      </c>
      <c r="D148" t="s">
        <v>1190</v>
      </c>
      <c r="E148">
        <v>1</v>
      </c>
      <c r="F148" t="s">
        <v>13787</v>
      </c>
      <c r="G148">
        <v>2</v>
      </c>
      <c r="H148" t="s">
        <v>13768</v>
      </c>
      <c r="I148">
        <v>1</v>
      </c>
      <c r="J148" t="s">
        <v>13782</v>
      </c>
      <c r="K148" t="s">
        <v>13790</v>
      </c>
      <c r="L148">
        <v>270107</v>
      </c>
      <c r="M148" t="s">
        <v>13588</v>
      </c>
      <c r="N148">
        <v>270107006</v>
      </c>
      <c r="O148" t="s">
        <v>13613</v>
      </c>
      <c r="P148">
        <v>0</v>
      </c>
      <c r="Q148">
        <v>77203.07785455414</v>
      </c>
      <c r="R148">
        <v>0</v>
      </c>
    </row>
    <row r="149" spans="1:18" x14ac:dyDescent="0.25">
      <c r="A149">
        <v>5</v>
      </c>
      <c r="B149">
        <v>5105</v>
      </c>
      <c r="C149" t="s">
        <v>798</v>
      </c>
      <c r="D149" t="s">
        <v>1190</v>
      </c>
      <c r="E149">
        <v>1</v>
      </c>
      <c r="F149" t="s">
        <v>13787</v>
      </c>
      <c r="G149">
        <v>2</v>
      </c>
      <c r="H149" t="s">
        <v>13768</v>
      </c>
      <c r="I149">
        <v>1</v>
      </c>
      <c r="J149" t="s">
        <v>13782</v>
      </c>
      <c r="K149" t="s">
        <v>13791</v>
      </c>
      <c r="L149">
        <v>270107</v>
      </c>
      <c r="M149" t="s">
        <v>13588</v>
      </c>
      <c r="N149">
        <v>270107006</v>
      </c>
      <c r="O149" t="s">
        <v>13613</v>
      </c>
      <c r="P149">
        <v>0</v>
      </c>
      <c r="Q149">
        <v>6216.2219286657864</v>
      </c>
      <c r="R149">
        <v>0</v>
      </c>
    </row>
    <row r="150" spans="1:18" x14ac:dyDescent="0.25">
      <c r="A150">
        <v>5</v>
      </c>
      <c r="B150">
        <v>5105</v>
      </c>
      <c r="C150" t="s">
        <v>798</v>
      </c>
      <c r="D150" t="s">
        <v>1190</v>
      </c>
      <c r="E150">
        <v>5</v>
      </c>
      <c r="F150" t="s">
        <v>13792</v>
      </c>
      <c r="G150">
        <v>2</v>
      </c>
      <c r="H150" t="s">
        <v>13768</v>
      </c>
      <c r="I150">
        <v>3</v>
      </c>
      <c r="J150" t="s">
        <v>13783</v>
      </c>
      <c r="K150" t="s">
        <v>13790</v>
      </c>
      <c r="L150">
        <v>270107</v>
      </c>
      <c r="M150" t="s">
        <v>13588</v>
      </c>
      <c r="N150">
        <v>270107005</v>
      </c>
      <c r="O150" t="s">
        <v>13608</v>
      </c>
      <c r="P150">
        <v>0</v>
      </c>
      <c r="Q150">
        <v>56002.17550723171</v>
      </c>
      <c r="R150">
        <v>0</v>
      </c>
    </row>
    <row r="151" spans="1:18" x14ac:dyDescent="0.25">
      <c r="A151">
        <v>5</v>
      </c>
      <c r="B151">
        <v>5107</v>
      </c>
      <c r="C151" t="s">
        <v>798</v>
      </c>
      <c r="D151" t="s">
        <v>1193</v>
      </c>
      <c r="E151">
        <v>1</v>
      </c>
      <c r="F151" t="s">
        <v>13787</v>
      </c>
      <c r="G151">
        <v>1</v>
      </c>
      <c r="H151" t="s">
        <v>8278</v>
      </c>
      <c r="I151">
        <v>1</v>
      </c>
      <c r="J151" t="s">
        <v>13782</v>
      </c>
      <c r="K151" t="s">
        <v>13788</v>
      </c>
      <c r="L151">
        <v>270107</v>
      </c>
      <c r="M151" t="s">
        <v>13588</v>
      </c>
      <c r="N151">
        <v>270107006</v>
      </c>
      <c r="O151" t="s">
        <v>13613</v>
      </c>
      <c r="P151">
        <v>0</v>
      </c>
      <c r="Q151">
        <v>43080.92418650027</v>
      </c>
      <c r="R151">
        <v>0</v>
      </c>
    </row>
    <row r="152" spans="1:18" x14ac:dyDescent="0.25">
      <c r="A152">
        <v>5</v>
      </c>
      <c r="B152">
        <v>5107</v>
      </c>
      <c r="C152" t="s">
        <v>798</v>
      </c>
      <c r="D152" t="s">
        <v>1193</v>
      </c>
      <c r="E152">
        <v>1</v>
      </c>
      <c r="F152" t="s">
        <v>13787</v>
      </c>
      <c r="G152">
        <v>2</v>
      </c>
      <c r="H152" t="s">
        <v>13768</v>
      </c>
      <c r="I152">
        <v>1</v>
      </c>
      <c r="J152" t="s">
        <v>13782</v>
      </c>
      <c r="K152" t="s">
        <v>13790</v>
      </c>
      <c r="L152">
        <v>270107</v>
      </c>
      <c r="M152" t="s">
        <v>13588</v>
      </c>
      <c r="N152">
        <v>270107006</v>
      </c>
      <c r="O152" t="s">
        <v>13613</v>
      </c>
      <c r="P152">
        <v>0</v>
      </c>
      <c r="Q152">
        <v>43080.92418650027</v>
      </c>
      <c r="R152">
        <v>0</v>
      </c>
    </row>
    <row r="153" spans="1:18" x14ac:dyDescent="0.25">
      <c r="A153">
        <v>5</v>
      </c>
      <c r="B153">
        <v>5107</v>
      </c>
      <c r="C153" t="s">
        <v>798</v>
      </c>
      <c r="D153" t="s">
        <v>1193</v>
      </c>
      <c r="E153">
        <v>5</v>
      </c>
      <c r="F153" t="s">
        <v>13792</v>
      </c>
      <c r="G153">
        <v>2</v>
      </c>
      <c r="H153" t="s">
        <v>13768</v>
      </c>
      <c r="I153">
        <v>3</v>
      </c>
      <c r="J153" t="s">
        <v>13783</v>
      </c>
      <c r="K153" t="s">
        <v>13790</v>
      </c>
      <c r="L153">
        <v>270107</v>
      </c>
      <c r="M153" t="s">
        <v>13588</v>
      </c>
      <c r="N153">
        <v>270107005</v>
      </c>
      <c r="O153" t="s">
        <v>13608</v>
      </c>
      <c r="P153">
        <v>0</v>
      </c>
      <c r="Q153">
        <v>30550.291584898372</v>
      </c>
      <c r="R153">
        <v>0</v>
      </c>
    </row>
    <row r="154" spans="1:18" x14ac:dyDescent="0.25">
      <c r="A154">
        <v>5</v>
      </c>
      <c r="B154">
        <v>5109</v>
      </c>
      <c r="C154" t="s">
        <v>798</v>
      </c>
      <c r="D154" t="s">
        <v>1196</v>
      </c>
      <c r="E154">
        <v>1</v>
      </c>
      <c r="F154" t="s">
        <v>13787</v>
      </c>
      <c r="G154">
        <v>1</v>
      </c>
      <c r="H154" t="s">
        <v>8278</v>
      </c>
      <c r="I154">
        <v>1</v>
      </c>
      <c r="J154" t="s">
        <v>13782</v>
      </c>
      <c r="K154" t="s">
        <v>13788</v>
      </c>
      <c r="L154">
        <v>270107</v>
      </c>
      <c r="M154" t="s">
        <v>13588</v>
      </c>
      <c r="N154">
        <v>270107006</v>
      </c>
      <c r="O154" t="s">
        <v>13613</v>
      </c>
      <c r="P154">
        <v>28566.015037593985</v>
      </c>
      <c r="Q154">
        <v>28726.825111444788</v>
      </c>
      <c r="R154">
        <v>28173.114656695332</v>
      </c>
    </row>
    <row r="155" spans="1:18" x14ac:dyDescent="0.25">
      <c r="A155">
        <v>5</v>
      </c>
      <c r="B155">
        <v>5109</v>
      </c>
      <c r="C155" t="s">
        <v>798</v>
      </c>
      <c r="D155" t="s">
        <v>1196</v>
      </c>
      <c r="E155">
        <v>1</v>
      </c>
      <c r="F155" t="s">
        <v>13787</v>
      </c>
      <c r="G155">
        <v>1</v>
      </c>
      <c r="H155" t="s">
        <v>8278</v>
      </c>
      <c r="I155">
        <v>1</v>
      </c>
      <c r="J155" t="s">
        <v>13782</v>
      </c>
      <c r="K155" t="s">
        <v>13789</v>
      </c>
      <c r="L155">
        <v>270107</v>
      </c>
      <c r="M155" t="s">
        <v>13588</v>
      </c>
      <c r="N155">
        <v>270107006</v>
      </c>
      <c r="O155" t="s">
        <v>13613</v>
      </c>
      <c r="P155">
        <v>2034.5864661654136</v>
      </c>
      <c r="Q155">
        <v>700.04441576333181</v>
      </c>
      <c r="R155">
        <v>447.77935607508766</v>
      </c>
    </row>
    <row r="156" spans="1:18" x14ac:dyDescent="0.25">
      <c r="A156">
        <v>5</v>
      </c>
      <c r="B156">
        <v>5109</v>
      </c>
      <c r="C156" t="s">
        <v>798</v>
      </c>
      <c r="D156" t="s">
        <v>1196</v>
      </c>
      <c r="E156">
        <v>1</v>
      </c>
      <c r="F156" t="s">
        <v>13787</v>
      </c>
      <c r="G156">
        <v>2</v>
      </c>
      <c r="H156" t="s">
        <v>13768</v>
      </c>
      <c r="I156">
        <v>1</v>
      </c>
      <c r="J156" t="s">
        <v>13782</v>
      </c>
      <c r="K156" t="s">
        <v>13790</v>
      </c>
      <c r="L156">
        <v>270107</v>
      </c>
      <c r="M156" t="s">
        <v>13588</v>
      </c>
      <c r="N156">
        <v>270107006</v>
      </c>
      <c r="O156" t="s">
        <v>13613</v>
      </c>
      <c r="P156">
        <v>28356.390977443611</v>
      </c>
      <c r="Q156">
        <v>27371.831566073321</v>
      </c>
      <c r="R156">
        <v>24597.994834685916</v>
      </c>
    </row>
    <row r="157" spans="1:18" x14ac:dyDescent="0.25">
      <c r="A157">
        <v>5</v>
      </c>
      <c r="B157">
        <v>5109</v>
      </c>
      <c r="C157" t="s">
        <v>798</v>
      </c>
      <c r="D157" t="s">
        <v>1196</v>
      </c>
      <c r="E157">
        <v>1</v>
      </c>
      <c r="F157" t="s">
        <v>13787</v>
      </c>
      <c r="G157">
        <v>2</v>
      </c>
      <c r="H157" t="s">
        <v>13768</v>
      </c>
      <c r="I157">
        <v>1</v>
      </c>
      <c r="J157" t="s">
        <v>13782</v>
      </c>
      <c r="K157" t="s">
        <v>13791</v>
      </c>
      <c r="L157">
        <v>270107</v>
      </c>
      <c r="M157" t="s">
        <v>13588</v>
      </c>
      <c r="N157">
        <v>270107006</v>
      </c>
      <c r="O157" t="s">
        <v>13613</v>
      </c>
      <c r="P157">
        <v>2244.2105263157896</v>
      </c>
      <c r="Q157">
        <v>2055.0379611347953</v>
      </c>
      <c r="R157">
        <v>4022.8991780844963</v>
      </c>
    </row>
    <row r="158" spans="1:18" x14ac:dyDescent="0.25">
      <c r="A158">
        <v>5</v>
      </c>
      <c r="B158">
        <v>5109</v>
      </c>
      <c r="C158" t="s">
        <v>798</v>
      </c>
      <c r="D158" t="s">
        <v>1196</v>
      </c>
      <c r="E158">
        <v>5</v>
      </c>
      <c r="F158" t="s">
        <v>13792</v>
      </c>
      <c r="G158">
        <v>2</v>
      </c>
      <c r="H158" t="s">
        <v>13768</v>
      </c>
      <c r="I158">
        <v>3</v>
      </c>
      <c r="J158" t="s">
        <v>13783</v>
      </c>
      <c r="K158" t="s">
        <v>13790</v>
      </c>
      <c r="L158">
        <v>270107</v>
      </c>
      <c r="M158" t="s">
        <v>13588</v>
      </c>
      <c r="N158">
        <v>270107005</v>
      </c>
      <c r="O158" t="s">
        <v>13608</v>
      </c>
      <c r="P158">
        <v>23020.150375939851</v>
      </c>
      <c r="Q158">
        <v>17931.874990124215</v>
      </c>
      <c r="R158">
        <v>25476.775402332671</v>
      </c>
    </row>
    <row r="159" spans="1:18" x14ac:dyDescent="0.25">
      <c r="A159">
        <v>5</v>
      </c>
      <c r="B159">
        <v>5109</v>
      </c>
      <c r="C159" t="s">
        <v>798</v>
      </c>
      <c r="D159" t="s">
        <v>1196</v>
      </c>
      <c r="E159">
        <v>5</v>
      </c>
      <c r="F159" t="s">
        <v>13792</v>
      </c>
      <c r="G159">
        <v>2</v>
      </c>
      <c r="H159" t="s">
        <v>13768</v>
      </c>
      <c r="I159">
        <v>3</v>
      </c>
      <c r="J159" t="s">
        <v>13783</v>
      </c>
      <c r="K159" t="s">
        <v>13791</v>
      </c>
      <c r="L159">
        <v>270107</v>
      </c>
      <c r="M159" t="s">
        <v>13588</v>
      </c>
      <c r="N159">
        <v>270107005</v>
      </c>
      <c r="O159" t="s">
        <v>13608</v>
      </c>
      <c r="P159">
        <v>374.43609022556393</v>
      </c>
      <c r="Q159">
        <v>1255.6240659345917</v>
      </c>
      <c r="R159">
        <v>3144.1186104377407</v>
      </c>
    </row>
    <row r="160" spans="1:18" x14ac:dyDescent="0.25">
      <c r="A160">
        <v>5</v>
      </c>
      <c r="B160">
        <v>5301</v>
      </c>
      <c r="C160" t="s">
        <v>798</v>
      </c>
      <c r="D160" t="s">
        <v>1202</v>
      </c>
      <c r="E160">
        <v>1</v>
      </c>
      <c r="F160" t="s">
        <v>13787</v>
      </c>
      <c r="G160">
        <v>1</v>
      </c>
      <c r="H160" t="s">
        <v>8278</v>
      </c>
      <c r="I160">
        <v>1</v>
      </c>
      <c r="J160" t="s">
        <v>13782</v>
      </c>
      <c r="K160" t="s">
        <v>13788</v>
      </c>
      <c r="L160">
        <v>270107</v>
      </c>
      <c r="M160" t="s">
        <v>13588</v>
      </c>
      <c r="N160">
        <v>270107006</v>
      </c>
      <c r="O160" t="s">
        <v>13613</v>
      </c>
      <c r="P160">
        <v>27212.195009170919</v>
      </c>
      <c r="Q160">
        <v>5404.3213839613809</v>
      </c>
      <c r="R160">
        <v>40660.765689211694</v>
      </c>
    </row>
    <row r="161" spans="1:18" x14ac:dyDescent="0.25">
      <c r="A161">
        <v>5</v>
      </c>
      <c r="B161">
        <v>5301</v>
      </c>
      <c r="C161" t="s">
        <v>798</v>
      </c>
      <c r="D161" t="s">
        <v>1202</v>
      </c>
      <c r="E161">
        <v>1</v>
      </c>
      <c r="F161" t="s">
        <v>13787</v>
      </c>
      <c r="G161">
        <v>1</v>
      </c>
      <c r="H161" t="s">
        <v>8278</v>
      </c>
      <c r="I161">
        <v>1</v>
      </c>
      <c r="J161" t="s">
        <v>13782</v>
      </c>
      <c r="K161" t="s">
        <v>13789</v>
      </c>
      <c r="L161">
        <v>270107</v>
      </c>
      <c r="M161" t="s">
        <v>13588</v>
      </c>
      <c r="N161">
        <v>270107006</v>
      </c>
      <c r="O161" t="s">
        <v>13613</v>
      </c>
      <c r="P161">
        <v>1464.2642457497805</v>
      </c>
      <c r="Q161">
        <v>1144.4962784654208</v>
      </c>
      <c r="R161">
        <v>0</v>
      </c>
    </row>
    <row r="162" spans="1:18" x14ac:dyDescent="0.25">
      <c r="A162">
        <v>5</v>
      </c>
      <c r="B162">
        <v>5301</v>
      </c>
      <c r="C162" t="s">
        <v>798</v>
      </c>
      <c r="D162" t="s">
        <v>1202</v>
      </c>
      <c r="E162">
        <v>1</v>
      </c>
      <c r="F162" t="s">
        <v>13787</v>
      </c>
      <c r="G162">
        <v>2</v>
      </c>
      <c r="H162" t="s">
        <v>13768</v>
      </c>
      <c r="I162">
        <v>1</v>
      </c>
      <c r="J162" t="s">
        <v>13782</v>
      </c>
      <c r="K162" t="s">
        <v>13790</v>
      </c>
      <c r="L162">
        <v>270107</v>
      </c>
      <c r="M162" t="s">
        <v>13588</v>
      </c>
      <c r="N162">
        <v>270107006</v>
      </c>
      <c r="O162" t="s">
        <v>13613</v>
      </c>
      <c r="P162">
        <v>24559.564728186317</v>
      </c>
      <c r="Q162">
        <v>4259.8251054959601</v>
      </c>
      <c r="R162">
        <v>39342.608569870899</v>
      </c>
    </row>
    <row r="163" spans="1:18" x14ac:dyDescent="0.25">
      <c r="A163">
        <v>5</v>
      </c>
      <c r="B163">
        <v>5301</v>
      </c>
      <c r="C163" t="s">
        <v>798</v>
      </c>
      <c r="D163" t="s">
        <v>1202</v>
      </c>
      <c r="E163">
        <v>1</v>
      </c>
      <c r="F163" t="s">
        <v>13787</v>
      </c>
      <c r="G163">
        <v>2</v>
      </c>
      <c r="H163" t="s">
        <v>13768</v>
      </c>
      <c r="I163">
        <v>1</v>
      </c>
      <c r="J163" t="s">
        <v>13782</v>
      </c>
      <c r="K163" t="s">
        <v>13791</v>
      </c>
      <c r="L163">
        <v>270107</v>
      </c>
      <c r="M163" t="s">
        <v>13588</v>
      </c>
      <c r="N163">
        <v>270107006</v>
      </c>
      <c r="O163" t="s">
        <v>13613</v>
      </c>
      <c r="P163">
        <v>4116.8945267343825</v>
      </c>
      <c r="Q163">
        <v>2288.9925569308416</v>
      </c>
      <c r="R163">
        <v>1318.1571193407947</v>
      </c>
    </row>
    <row r="164" spans="1:18" x14ac:dyDescent="0.25">
      <c r="A164">
        <v>5</v>
      </c>
      <c r="B164">
        <v>5301</v>
      </c>
      <c r="C164" t="s">
        <v>798</v>
      </c>
      <c r="D164" t="s">
        <v>1202</v>
      </c>
      <c r="E164">
        <v>5</v>
      </c>
      <c r="F164" t="s">
        <v>13792</v>
      </c>
      <c r="G164">
        <v>2</v>
      </c>
      <c r="H164" t="s">
        <v>13768</v>
      </c>
      <c r="I164">
        <v>3</v>
      </c>
      <c r="J164" t="s">
        <v>13783</v>
      </c>
      <c r="K164" t="s">
        <v>13790</v>
      </c>
      <c r="L164">
        <v>270107</v>
      </c>
      <c r="M164" t="s">
        <v>13588</v>
      </c>
      <c r="N164">
        <v>270107005</v>
      </c>
      <c r="O164" t="s">
        <v>13608</v>
      </c>
      <c r="P164">
        <v>24070.962869341391</v>
      </c>
      <c r="Q164">
        <v>4781.6783245670413</v>
      </c>
      <c r="R164">
        <v>30666.137690387422</v>
      </c>
    </row>
    <row r="165" spans="1:18" x14ac:dyDescent="0.25">
      <c r="A165">
        <v>5</v>
      </c>
      <c r="B165">
        <v>5301</v>
      </c>
      <c r="C165" t="s">
        <v>798</v>
      </c>
      <c r="D165" t="s">
        <v>1202</v>
      </c>
      <c r="E165">
        <v>5</v>
      </c>
      <c r="F165" t="s">
        <v>13792</v>
      </c>
      <c r="G165">
        <v>2</v>
      </c>
      <c r="H165" t="s">
        <v>13768</v>
      </c>
      <c r="I165">
        <v>3</v>
      </c>
      <c r="J165" t="s">
        <v>13783</v>
      </c>
      <c r="K165" t="s">
        <v>13791</v>
      </c>
      <c r="L165">
        <v>270107</v>
      </c>
      <c r="M165" t="s">
        <v>13588</v>
      </c>
      <c r="N165">
        <v>270107005</v>
      </c>
      <c r="O165" t="s">
        <v>13608</v>
      </c>
      <c r="P165">
        <v>0</v>
      </c>
      <c r="Q165">
        <v>0</v>
      </c>
      <c r="R165">
        <v>9994.6279988242713</v>
      </c>
    </row>
    <row r="166" spans="1:18" x14ac:dyDescent="0.25">
      <c r="A166">
        <v>5</v>
      </c>
      <c r="B166">
        <v>5302</v>
      </c>
      <c r="C166" t="s">
        <v>798</v>
      </c>
      <c r="D166" t="s">
        <v>1205</v>
      </c>
      <c r="E166">
        <v>1</v>
      </c>
      <c r="F166" t="s">
        <v>13787</v>
      </c>
      <c r="G166">
        <v>1</v>
      </c>
      <c r="H166" t="s">
        <v>8278</v>
      </c>
      <c r="I166">
        <v>1</v>
      </c>
      <c r="J166" t="s">
        <v>13782</v>
      </c>
      <c r="K166" t="s">
        <v>13788</v>
      </c>
      <c r="L166">
        <v>270107</v>
      </c>
      <c r="M166" t="s">
        <v>13588</v>
      </c>
      <c r="N166">
        <v>270107006</v>
      </c>
      <c r="O166" t="s">
        <v>13613</v>
      </c>
      <c r="P166">
        <v>0</v>
      </c>
      <c r="Q166">
        <v>42988.949960298225</v>
      </c>
      <c r="R166">
        <v>0</v>
      </c>
    </row>
    <row r="167" spans="1:18" x14ac:dyDescent="0.25">
      <c r="A167">
        <v>5</v>
      </c>
      <c r="B167">
        <v>5302</v>
      </c>
      <c r="C167" t="s">
        <v>798</v>
      </c>
      <c r="D167" t="s">
        <v>1205</v>
      </c>
      <c r="E167">
        <v>1</v>
      </c>
      <c r="F167" t="s">
        <v>13787</v>
      </c>
      <c r="G167">
        <v>2</v>
      </c>
      <c r="H167" t="s">
        <v>13768</v>
      </c>
      <c r="I167">
        <v>1</v>
      </c>
      <c r="J167" t="s">
        <v>13782</v>
      </c>
      <c r="K167" t="s">
        <v>13790</v>
      </c>
      <c r="L167">
        <v>270107</v>
      </c>
      <c r="M167" t="s">
        <v>13588</v>
      </c>
      <c r="N167">
        <v>270107006</v>
      </c>
      <c r="O167" t="s">
        <v>13613</v>
      </c>
      <c r="P167">
        <v>0</v>
      </c>
      <c r="Q167">
        <v>42988.949960298225</v>
      </c>
      <c r="R167">
        <v>0</v>
      </c>
    </row>
    <row r="168" spans="1:18" x14ac:dyDescent="0.25">
      <c r="A168">
        <v>5</v>
      </c>
      <c r="B168">
        <v>5302</v>
      </c>
      <c r="C168" t="s">
        <v>798</v>
      </c>
      <c r="D168" t="s">
        <v>1205</v>
      </c>
      <c r="E168">
        <v>5</v>
      </c>
      <c r="F168" t="s">
        <v>13792</v>
      </c>
      <c r="G168">
        <v>2</v>
      </c>
      <c r="H168" t="s">
        <v>13768</v>
      </c>
      <c r="I168">
        <v>3</v>
      </c>
      <c r="J168" t="s">
        <v>13783</v>
      </c>
      <c r="K168" t="s">
        <v>13790</v>
      </c>
      <c r="L168">
        <v>270107</v>
      </c>
      <c r="M168" t="s">
        <v>13588</v>
      </c>
      <c r="N168">
        <v>270107005</v>
      </c>
      <c r="O168" t="s">
        <v>13608</v>
      </c>
      <c r="P168">
        <v>0</v>
      </c>
      <c r="Q168">
        <v>32193.095629215204</v>
      </c>
      <c r="R168">
        <v>0</v>
      </c>
    </row>
    <row r="169" spans="1:18" x14ac:dyDescent="0.25">
      <c r="A169">
        <v>5</v>
      </c>
      <c r="B169">
        <v>5402</v>
      </c>
      <c r="C169" t="s">
        <v>798</v>
      </c>
      <c r="D169" t="s">
        <v>1217</v>
      </c>
      <c r="E169">
        <v>1</v>
      </c>
      <c r="F169" t="s">
        <v>13787</v>
      </c>
      <c r="G169">
        <v>1</v>
      </c>
      <c r="H169" t="s">
        <v>8278</v>
      </c>
      <c r="I169">
        <v>1</v>
      </c>
      <c r="J169" t="s">
        <v>13782</v>
      </c>
      <c r="K169" t="s">
        <v>13788</v>
      </c>
      <c r="L169">
        <v>270107</v>
      </c>
      <c r="M169" t="s">
        <v>13588</v>
      </c>
      <c r="N169">
        <v>270107006</v>
      </c>
      <c r="O169" t="s">
        <v>13613</v>
      </c>
      <c r="P169">
        <v>0</v>
      </c>
      <c r="Q169">
        <v>89140.343651075877</v>
      </c>
      <c r="R169">
        <v>0</v>
      </c>
    </row>
    <row r="170" spans="1:18" x14ac:dyDescent="0.25">
      <c r="A170">
        <v>5</v>
      </c>
      <c r="B170">
        <v>5402</v>
      </c>
      <c r="C170" t="s">
        <v>798</v>
      </c>
      <c r="D170" t="s">
        <v>1217</v>
      </c>
      <c r="E170">
        <v>1</v>
      </c>
      <c r="F170" t="s">
        <v>13787</v>
      </c>
      <c r="G170">
        <v>2</v>
      </c>
      <c r="H170" t="s">
        <v>13768</v>
      </c>
      <c r="I170">
        <v>1</v>
      </c>
      <c r="J170" t="s">
        <v>13782</v>
      </c>
      <c r="K170" t="s">
        <v>13790</v>
      </c>
      <c r="L170">
        <v>270107</v>
      </c>
      <c r="M170" t="s">
        <v>13588</v>
      </c>
      <c r="N170">
        <v>270107006</v>
      </c>
      <c r="O170" t="s">
        <v>13613</v>
      </c>
      <c r="P170">
        <v>0</v>
      </c>
      <c r="Q170">
        <v>89140.343651075877</v>
      </c>
      <c r="R170">
        <v>0</v>
      </c>
    </row>
    <row r="171" spans="1:18" x14ac:dyDescent="0.25">
      <c r="A171">
        <v>5</v>
      </c>
      <c r="B171">
        <v>5402</v>
      </c>
      <c r="C171" t="s">
        <v>798</v>
      </c>
      <c r="D171" t="s">
        <v>1217</v>
      </c>
      <c r="E171">
        <v>5</v>
      </c>
      <c r="F171" t="s">
        <v>13792</v>
      </c>
      <c r="G171">
        <v>2</v>
      </c>
      <c r="H171" t="s">
        <v>13768</v>
      </c>
      <c r="I171">
        <v>3</v>
      </c>
      <c r="J171" t="s">
        <v>13783</v>
      </c>
      <c r="K171" t="s">
        <v>13790</v>
      </c>
      <c r="L171">
        <v>270107</v>
      </c>
      <c r="M171" t="s">
        <v>13588</v>
      </c>
      <c r="N171">
        <v>270107005</v>
      </c>
      <c r="O171" t="s">
        <v>13608</v>
      </c>
      <c r="P171">
        <v>0</v>
      </c>
      <c r="Q171">
        <v>60814.410722232555</v>
      </c>
      <c r="R171">
        <v>0</v>
      </c>
    </row>
    <row r="172" spans="1:18" x14ac:dyDescent="0.25">
      <c r="A172">
        <v>5</v>
      </c>
      <c r="B172">
        <v>5403</v>
      </c>
      <c r="C172" t="s">
        <v>798</v>
      </c>
      <c r="D172" t="s">
        <v>1220</v>
      </c>
      <c r="E172">
        <v>1</v>
      </c>
      <c r="F172" t="s">
        <v>13787</v>
      </c>
      <c r="G172">
        <v>1</v>
      </c>
      <c r="H172" t="s">
        <v>8278</v>
      </c>
      <c r="I172">
        <v>1</v>
      </c>
      <c r="J172" t="s">
        <v>13782</v>
      </c>
      <c r="K172" t="s">
        <v>13788</v>
      </c>
      <c r="L172">
        <v>270107</v>
      </c>
      <c r="M172" t="s">
        <v>13588</v>
      </c>
      <c r="N172">
        <v>270107006</v>
      </c>
      <c r="O172" t="s">
        <v>13613</v>
      </c>
      <c r="P172">
        <v>0</v>
      </c>
      <c r="Q172">
        <v>65241.806210030292</v>
      </c>
      <c r="R172">
        <v>0</v>
      </c>
    </row>
    <row r="173" spans="1:18" x14ac:dyDescent="0.25">
      <c r="A173">
        <v>5</v>
      </c>
      <c r="B173">
        <v>5403</v>
      </c>
      <c r="C173" t="s">
        <v>798</v>
      </c>
      <c r="D173" t="s">
        <v>1220</v>
      </c>
      <c r="E173">
        <v>1</v>
      </c>
      <c r="F173" t="s">
        <v>13787</v>
      </c>
      <c r="G173">
        <v>2</v>
      </c>
      <c r="H173" t="s">
        <v>13768</v>
      </c>
      <c r="I173">
        <v>1</v>
      </c>
      <c r="J173" t="s">
        <v>13782</v>
      </c>
      <c r="K173" t="s">
        <v>13790</v>
      </c>
      <c r="L173">
        <v>270107</v>
      </c>
      <c r="M173" t="s">
        <v>13588</v>
      </c>
      <c r="N173">
        <v>270107006</v>
      </c>
      <c r="O173" t="s">
        <v>13613</v>
      </c>
      <c r="P173">
        <v>0</v>
      </c>
      <c r="Q173">
        <v>65241.806210030292</v>
      </c>
      <c r="R173">
        <v>0</v>
      </c>
    </row>
    <row r="174" spans="1:18" x14ac:dyDescent="0.25">
      <c r="A174">
        <v>5</v>
      </c>
      <c r="B174">
        <v>5403</v>
      </c>
      <c r="C174" t="s">
        <v>798</v>
      </c>
      <c r="D174" t="s">
        <v>1220</v>
      </c>
      <c r="E174">
        <v>5</v>
      </c>
      <c r="F174" t="s">
        <v>13792</v>
      </c>
      <c r="G174">
        <v>2</v>
      </c>
      <c r="H174" t="s">
        <v>13768</v>
      </c>
      <c r="I174">
        <v>3</v>
      </c>
      <c r="J174" t="s">
        <v>13783</v>
      </c>
      <c r="K174" t="s">
        <v>13790</v>
      </c>
      <c r="L174">
        <v>270107</v>
      </c>
      <c r="M174" t="s">
        <v>13588</v>
      </c>
      <c r="N174">
        <v>270107005</v>
      </c>
      <c r="O174" t="s">
        <v>13608</v>
      </c>
      <c r="P174">
        <v>0</v>
      </c>
      <c r="Q174">
        <v>65241.806210030292</v>
      </c>
      <c r="R174">
        <v>0</v>
      </c>
    </row>
    <row r="175" spans="1:18" x14ac:dyDescent="0.25">
      <c r="A175">
        <v>5</v>
      </c>
      <c r="B175">
        <v>5404</v>
      </c>
      <c r="C175" t="s">
        <v>798</v>
      </c>
      <c r="D175" t="s">
        <v>1223</v>
      </c>
      <c r="E175">
        <v>1</v>
      </c>
      <c r="F175" t="s">
        <v>13787</v>
      </c>
      <c r="G175">
        <v>1</v>
      </c>
      <c r="H175" t="s">
        <v>8278</v>
      </c>
      <c r="I175">
        <v>1</v>
      </c>
      <c r="J175" t="s">
        <v>13782</v>
      </c>
      <c r="K175" t="s">
        <v>13788</v>
      </c>
      <c r="L175">
        <v>270107</v>
      </c>
      <c r="M175" t="s">
        <v>13588</v>
      </c>
      <c r="N175">
        <v>270107006</v>
      </c>
      <c r="O175" t="s">
        <v>13613</v>
      </c>
      <c r="P175">
        <v>0</v>
      </c>
      <c r="Q175">
        <v>55572.60054400927</v>
      </c>
      <c r="R175">
        <v>0</v>
      </c>
    </row>
    <row r="176" spans="1:18" x14ac:dyDescent="0.25">
      <c r="A176">
        <v>5</v>
      </c>
      <c r="B176">
        <v>5404</v>
      </c>
      <c r="C176" t="s">
        <v>798</v>
      </c>
      <c r="D176" t="s">
        <v>1223</v>
      </c>
      <c r="E176">
        <v>1</v>
      </c>
      <c r="F176" t="s">
        <v>13787</v>
      </c>
      <c r="G176">
        <v>2</v>
      </c>
      <c r="H176" t="s">
        <v>13768</v>
      </c>
      <c r="I176">
        <v>1</v>
      </c>
      <c r="J176" t="s">
        <v>13782</v>
      </c>
      <c r="K176" t="s">
        <v>13790</v>
      </c>
      <c r="L176">
        <v>270107</v>
      </c>
      <c r="M176" t="s">
        <v>13588</v>
      </c>
      <c r="N176">
        <v>270107006</v>
      </c>
      <c r="O176" t="s">
        <v>13613</v>
      </c>
      <c r="P176">
        <v>0</v>
      </c>
      <c r="Q176">
        <v>39565.744469631238</v>
      </c>
      <c r="R176">
        <v>0</v>
      </c>
    </row>
    <row r="177" spans="1:18" x14ac:dyDescent="0.25">
      <c r="A177">
        <v>5</v>
      </c>
      <c r="B177">
        <v>5404</v>
      </c>
      <c r="C177" t="s">
        <v>798</v>
      </c>
      <c r="D177" t="s">
        <v>1223</v>
      </c>
      <c r="E177">
        <v>1</v>
      </c>
      <c r="F177" t="s">
        <v>13787</v>
      </c>
      <c r="G177">
        <v>2</v>
      </c>
      <c r="H177" t="s">
        <v>13768</v>
      </c>
      <c r="I177">
        <v>1</v>
      </c>
      <c r="J177" t="s">
        <v>13782</v>
      </c>
      <c r="K177" t="s">
        <v>13791</v>
      </c>
      <c r="L177">
        <v>270107</v>
      </c>
      <c r="M177" t="s">
        <v>13588</v>
      </c>
      <c r="N177">
        <v>270107006</v>
      </c>
      <c r="O177" t="s">
        <v>13613</v>
      </c>
      <c r="P177">
        <v>0</v>
      </c>
      <c r="Q177">
        <v>16006.856074378025</v>
      </c>
      <c r="R177">
        <v>0</v>
      </c>
    </row>
    <row r="178" spans="1:18" x14ac:dyDescent="0.25">
      <c r="A178">
        <v>5</v>
      </c>
      <c r="B178">
        <v>5404</v>
      </c>
      <c r="C178" t="s">
        <v>798</v>
      </c>
      <c r="D178" t="s">
        <v>1223</v>
      </c>
      <c r="E178">
        <v>5</v>
      </c>
      <c r="F178" t="s">
        <v>13792</v>
      </c>
      <c r="G178">
        <v>2</v>
      </c>
      <c r="H178" t="s">
        <v>13768</v>
      </c>
      <c r="I178">
        <v>3</v>
      </c>
      <c r="J178" t="s">
        <v>13783</v>
      </c>
      <c r="K178" t="s">
        <v>13790</v>
      </c>
      <c r="L178">
        <v>270107</v>
      </c>
      <c r="M178" t="s">
        <v>13588</v>
      </c>
      <c r="N178">
        <v>270107005</v>
      </c>
      <c r="O178" t="s">
        <v>13608</v>
      </c>
      <c r="P178">
        <v>0</v>
      </c>
      <c r="Q178">
        <v>39565.744469631238</v>
      </c>
      <c r="R178">
        <v>0</v>
      </c>
    </row>
    <row r="179" spans="1:18" x14ac:dyDescent="0.25">
      <c r="A179">
        <v>5</v>
      </c>
      <c r="B179">
        <v>5405</v>
      </c>
      <c r="C179" t="s">
        <v>798</v>
      </c>
      <c r="D179" t="s">
        <v>1226</v>
      </c>
      <c r="E179">
        <v>1</v>
      </c>
      <c r="F179" t="s">
        <v>13787</v>
      </c>
      <c r="G179">
        <v>1</v>
      </c>
      <c r="H179" t="s">
        <v>8278</v>
      </c>
      <c r="I179">
        <v>1</v>
      </c>
      <c r="J179" t="s">
        <v>13782</v>
      </c>
      <c r="K179" t="s">
        <v>13788</v>
      </c>
      <c r="L179">
        <v>270107</v>
      </c>
      <c r="M179" t="s">
        <v>13588</v>
      </c>
      <c r="N179">
        <v>270107006</v>
      </c>
      <c r="O179" t="s">
        <v>13613</v>
      </c>
      <c r="P179">
        <v>0</v>
      </c>
      <c r="Q179">
        <v>139212.18774543016</v>
      </c>
      <c r="R179">
        <v>0</v>
      </c>
    </row>
    <row r="180" spans="1:18" x14ac:dyDescent="0.25">
      <c r="A180">
        <v>5</v>
      </c>
      <c r="B180">
        <v>5405</v>
      </c>
      <c r="C180" t="s">
        <v>798</v>
      </c>
      <c r="D180" t="s">
        <v>1226</v>
      </c>
      <c r="E180">
        <v>1</v>
      </c>
      <c r="F180" t="s">
        <v>13787</v>
      </c>
      <c r="G180">
        <v>2</v>
      </c>
      <c r="H180" t="s">
        <v>13768</v>
      </c>
      <c r="I180">
        <v>1</v>
      </c>
      <c r="J180" t="s">
        <v>13782</v>
      </c>
      <c r="K180" t="s">
        <v>13790</v>
      </c>
      <c r="L180">
        <v>270107</v>
      </c>
      <c r="M180" t="s">
        <v>13588</v>
      </c>
      <c r="N180">
        <v>270107006</v>
      </c>
      <c r="O180" t="s">
        <v>13613</v>
      </c>
      <c r="P180">
        <v>0</v>
      </c>
      <c r="Q180">
        <v>139212.18774543016</v>
      </c>
      <c r="R180">
        <v>0</v>
      </c>
    </row>
    <row r="181" spans="1:18" x14ac:dyDescent="0.25">
      <c r="A181">
        <v>5</v>
      </c>
      <c r="B181">
        <v>5405</v>
      </c>
      <c r="C181" t="s">
        <v>798</v>
      </c>
      <c r="D181" t="s">
        <v>1226</v>
      </c>
      <c r="E181">
        <v>5</v>
      </c>
      <c r="F181" t="s">
        <v>13792</v>
      </c>
      <c r="G181">
        <v>2</v>
      </c>
      <c r="H181" t="s">
        <v>13768</v>
      </c>
      <c r="I181">
        <v>3</v>
      </c>
      <c r="J181" t="s">
        <v>13783</v>
      </c>
      <c r="K181" t="s">
        <v>13790</v>
      </c>
      <c r="L181">
        <v>270107</v>
      </c>
      <c r="M181" t="s">
        <v>13588</v>
      </c>
      <c r="N181">
        <v>270107005</v>
      </c>
      <c r="O181" t="s">
        <v>13608</v>
      </c>
      <c r="P181">
        <v>0</v>
      </c>
      <c r="Q181">
        <v>113731.26146042949</v>
      </c>
      <c r="R181">
        <v>0</v>
      </c>
    </row>
    <row r="182" spans="1:18" x14ac:dyDescent="0.25">
      <c r="A182">
        <v>5</v>
      </c>
      <c r="B182">
        <v>5501</v>
      </c>
      <c r="C182" t="s">
        <v>798</v>
      </c>
      <c r="D182" t="s">
        <v>1229</v>
      </c>
      <c r="E182">
        <v>1</v>
      </c>
      <c r="F182" t="s">
        <v>13787</v>
      </c>
      <c r="G182">
        <v>1</v>
      </c>
      <c r="H182" t="s">
        <v>8278</v>
      </c>
      <c r="I182">
        <v>1</v>
      </c>
      <c r="J182" t="s">
        <v>13782</v>
      </c>
      <c r="K182" t="s">
        <v>13788</v>
      </c>
      <c r="L182">
        <v>270107</v>
      </c>
      <c r="M182" t="s">
        <v>13588</v>
      </c>
      <c r="N182">
        <v>270107006</v>
      </c>
      <c r="O182" t="s">
        <v>13613</v>
      </c>
      <c r="P182">
        <v>25550.784903704203</v>
      </c>
      <c r="Q182">
        <v>8457.8418862654744</v>
      </c>
      <c r="R182">
        <v>35841.156343538394</v>
      </c>
    </row>
    <row r="183" spans="1:18" x14ac:dyDescent="0.25">
      <c r="A183">
        <v>5</v>
      </c>
      <c r="B183">
        <v>5501</v>
      </c>
      <c r="C183" t="s">
        <v>798</v>
      </c>
      <c r="D183" t="s">
        <v>1229</v>
      </c>
      <c r="E183">
        <v>1</v>
      </c>
      <c r="F183" t="s">
        <v>13787</v>
      </c>
      <c r="G183">
        <v>1</v>
      </c>
      <c r="H183" t="s">
        <v>8278</v>
      </c>
      <c r="I183">
        <v>1</v>
      </c>
      <c r="J183" t="s">
        <v>13782</v>
      </c>
      <c r="K183" t="s">
        <v>13789</v>
      </c>
      <c r="L183">
        <v>270107</v>
      </c>
      <c r="M183" t="s">
        <v>13588</v>
      </c>
      <c r="N183">
        <v>270107006</v>
      </c>
      <c r="O183" t="s">
        <v>13613</v>
      </c>
      <c r="P183">
        <v>0</v>
      </c>
      <c r="Q183">
        <v>0</v>
      </c>
      <c r="R183">
        <v>2039.3866789349095</v>
      </c>
    </row>
    <row r="184" spans="1:18" x14ac:dyDescent="0.25">
      <c r="A184">
        <v>5</v>
      </c>
      <c r="B184">
        <v>5501</v>
      </c>
      <c r="C184" t="s">
        <v>798</v>
      </c>
      <c r="D184" t="s">
        <v>1229</v>
      </c>
      <c r="E184">
        <v>1</v>
      </c>
      <c r="F184" t="s">
        <v>13787</v>
      </c>
      <c r="G184">
        <v>2</v>
      </c>
      <c r="H184" t="s">
        <v>13768</v>
      </c>
      <c r="I184">
        <v>1</v>
      </c>
      <c r="J184" t="s">
        <v>13782</v>
      </c>
      <c r="K184" t="s">
        <v>13790</v>
      </c>
      <c r="L184">
        <v>270107</v>
      </c>
      <c r="M184" t="s">
        <v>13588</v>
      </c>
      <c r="N184">
        <v>270107006</v>
      </c>
      <c r="O184" t="s">
        <v>13613</v>
      </c>
      <c r="P184">
        <v>23282.283602105097</v>
      </c>
      <c r="Q184">
        <v>5853.696365099534</v>
      </c>
      <c r="R184">
        <v>31645.771956065088</v>
      </c>
    </row>
    <row r="185" spans="1:18" x14ac:dyDescent="0.25">
      <c r="A185">
        <v>5</v>
      </c>
      <c r="B185">
        <v>5501</v>
      </c>
      <c r="C185" t="s">
        <v>798</v>
      </c>
      <c r="D185" t="s">
        <v>1229</v>
      </c>
      <c r="E185">
        <v>1</v>
      </c>
      <c r="F185" t="s">
        <v>13787</v>
      </c>
      <c r="G185">
        <v>2</v>
      </c>
      <c r="H185" t="s">
        <v>13768</v>
      </c>
      <c r="I185">
        <v>1</v>
      </c>
      <c r="J185" t="s">
        <v>13782</v>
      </c>
      <c r="K185" t="s">
        <v>13791</v>
      </c>
      <c r="L185">
        <v>270107</v>
      </c>
      <c r="M185" t="s">
        <v>13588</v>
      </c>
      <c r="N185">
        <v>270107006</v>
      </c>
      <c r="O185" t="s">
        <v>13613</v>
      </c>
      <c r="P185">
        <v>2268.5013015991076</v>
      </c>
      <c r="Q185">
        <v>2604.14552116594</v>
      </c>
      <c r="R185">
        <v>6234.7710664082169</v>
      </c>
    </row>
    <row r="186" spans="1:18" x14ac:dyDescent="0.25">
      <c r="A186">
        <v>5</v>
      </c>
      <c r="B186">
        <v>5501</v>
      </c>
      <c r="C186" t="s">
        <v>798</v>
      </c>
      <c r="D186" t="s">
        <v>1229</v>
      </c>
      <c r="E186">
        <v>5</v>
      </c>
      <c r="F186" t="s">
        <v>13792</v>
      </c>
      <c r="G186">
        <v>2</v>
      </c>
      <c r="H186" t="s">
        <v>13768</v>
      </c>
      <c r="I186">
        <v>3</v>
      </c>
      <c r="J186" t="s">
        <v>13783</v>
      </c>
      <c r="K186" t="s">
        <v>13790</v>
      </c>
      <c r="L186">
        <v>270107</v>
      </c>
      <c r="M186" t="s">
        <v>13588</v>
      </c>
      <c r="N186">
        <v>270107005</v>
      </c>
      <c r="O186" t="s">
        <v>13608</v>
      </c>
      <c r="P186">
        <v>17886.563665663703</v>
      </c>
      <c r="Q186">
        <v>5208.2910423318799</v>
      </c>
      <c r="R186">
        <v>28686.477181290458</v>
      </c>
    </row>
    <row r="187" spans="1:18" x14ac:dyDescent="0.25">
      <c r="A187">
        <v>5</v>
      </c>
      <c r="B187">
        <v>5501</v>
      </c>
      <c r="C187" t="s">
        <v>798</v>
      </c>
      <c r="D187" t="s">
        <v>1229</v>
      </c>
      <c r="E187">
        <v>5</v>
      </c>
      <c r="F187" t="s">
        <v>13792</v>
      </c>
      <c r="G187">
        <v>2</v>
      </c>
      <c r="H187" t="s">
        <v>13768</v>
      </c>
      <c r="I187">
        <v>3</v>
      </c>
      <c r="J187" t="s">
        <v>13783</v>
      </c>
      <c r="K187" t="s">
        <v>13791</v>
      </c>
      <c r="L187">
        <v>270107</v>
      </c>
      <c r="M187" t="s">
        <v>13588</v>
      </c>
      <c r="N187">
        <v>270107005</v>
      </c>
      <c r="O187" t="s">
        <v>13608</v>
      </c>
      <c r="P187">
        <v>605.1590655532641</v>
      </c>
      <c r="Q187">
        <v>0</v>
      </c>
      <c r="R187">
        <v>9194.0658411828426</v>
      </c>
    </row>
    <row r="188" spans="1:18" x14ac:dyDescent="0.25">
      <c r="A188">
        <v>5</v>
      </c>
      <c r="B188">
        <v>5502</v>
      </c>
      <c r="C188" t="s">
        <v>798</v>
      </c>
      <c r="D188" t="s">
        <v>1232</v>
      </c>
      <c r="E188">
        <v>1</v>
      </c>
      <c r="F188" t="s">
        <v>13787</v>
      </c>
      <c r="G188">
        <v>1</v>
      </c>
      <c r="H188" t="s">
        <v>8278</v>
      </c>
      <c r="I188">
        <v>1</v>
      </c>
      <c r="J188" t="s">
        <v>13782</v>
      </c>
      <c r="K188" t="s">
        <v>13788</v>
      </c>
      <c r="L188">
        <v>270107</v>
      </c>
      <c r="M188" t="s">
        <v>13588</v>
      </c>
      <c r="N188">
        <v>270107006</v>
      </c>
      <c r="O188" t="s">
        <v>13613</v>
      </c>
      <c r="P188">
        <v>30570.137486780117</v>
      </c>
      <c r="Q188">
        <v>15624.294829234126</v>
      </c>
      <c r="R188">
        <v>36611.299606013963</v>
      </c>
    </row>
    <row r="189" spans="1:18" x14ac:dyDescent="0.25">
      <c r="A189">
        <v>5</v>
      </c>
      <c r="B189">
        <v>5502</v>
      </c>
      <c r="C189" t="s">
        <v>798</v>
      </c>
      <c r="D189" t="s">
        <v>1232</v>
      </c>
      <c r="E189">
        <v>1</v>
      </c>
      <c r="F189" t="s">
        <v>13787</v>
      </c>
      <c r="G189">
        <v>1</v>
      </c>
      <c r="H189" t="s">
        <v>8278</v>
      </c>
      <c r="I189">
        <v>1</v>
      </c>
      <c r="J189" t="s">
        <v>13782</v>
      </c>
      <c r="K189" t="s">
        <v>13789</v>
      </c>
      <c r="L189">
        <v>270107</v>
      </c>
      <c r="M189" t="s">
        <v>13588</v>
      </c>
      <c r="N189">
        <v>270107006</v>
      </c>
      <c r="O189" t="s">
        <v>13613</v>
      </c>
      <c r="P189">
        <v>709.5471589270262</v>
      </c>
      <c r="Q189">
        <v>0</v>
      </c>
      <c r="R189">
        <v>6175.209422256502</v>
      </c>
    </row>
    <row r="190" spans="1:18" x14ac:dyDescent="0.25">
      <c r="A190">
        <v>5</v>
      </c>
      <c r="B190">
        <v>5502</v>
      </c>
      <c r="C190" t="s">
        <v>798</v>
      </c>
      <c r="D190" t="s">
        <v>1232</v>
      </c>
      <c r="E190">
        <v>1</v>
      </c>
      <c r="F190" t="s">
        <v>13787</v>
      </c>
      <c r="G190">
        <v>2</v>
      </c>
      <c r="H190" t="s">
        <v>13768</v>
      </c>
      <c r="I190">
        <v>1</v>
      </c>
      <c r="J190" t="s">
        <v>13782</v>
      </c>
      <c r="K190" t="s">
        <v>13790</v>
      </c>
      <c r="L190">
        <v>270107</v>
      </c>
      <c r="M190" t="s">
        <v>13588</v>
      </c>
      <c r="N190">
        <v>270107006</v>
      </c>
      <c r="O190" t="s">
        <v>13613</v>
      </c>
      <c r="P190">
        <v>30570.137486780117</v>
      </c>
      <c r="Q190">
        <v>15624.294829234126</v>
      </c>
      <c r="R190">
        <v>32319.433044923084</v>
      </c>
    </row>
    <row r="191" spans="1:18" x14ac:dyDescent="0.25">
      <c r="A191">
        <v>5</v>
      </c>
      <c r="B191">
        <v>5502</v>
      </c>
      <c r="C191" t="s">
        <v>798</v>
      </c>
      <c r="D191" t="s">
        <v>1232</v>
      </c>
      <c r="E191">
        <v>1</v>
      </c>
      <c r="F191" t="s">
        <v>13787</v>
      </c>
      <c r="G191">
        <v>2</v>
      </c>
      <c r="H191" t="s">
        <v>13768</v>
      </c>
      <c r="I191">
        <v>1</v>
      </c>
      <c r="J191" t="s">
        <v>13782</v>
      </c>
      <c r="K191" t="s">
        <v>13791</v>
      </c>
      <c r="L191">
        <v>270107</v>
      </c>
      <c r="M191" t="s">
        <v>13588</v>
      </c>
      <c r="N191">
        <v>270107006</v>
      </c>
      <c r="O191" t="s">
        <v>13613</v>
      </c>
      <c r="P191">
        <v>709.5471589270262</v>
      </c>
      <c r="Q191">
        <v>0</v>
      </c>
      <c r="R191">
        <v>10467.075983347373</v>
      </c>
    </row>
    <row r="192" spans="1:18" x14ac:dyDescent="0.25">
      <c r="A192">
        <v>5</v>
      </c>
      <c r="B192">
        <v>5502</v>
      </c>
      <c r="C192" t="s">
        <v>798</v>
      </c>
      <c r="D192" t="s">
        <v>1232</v>
      </c>
      <c r="E192">
        <v>5</v>
      </c>
      <c r="F192" t="s">
        <v>13792</v>
      </c>
      <c r="G192">
        <v>2</v>
      </c>
      <c r="H192" t="s">
        <v>13768</v>
      </c>
      <c r="I192">
        <v>3</v>
      </c>
      <c r="J192" t="s">
        <v>13783</v>
      </c>
      <c r="K192" t="s">
        <v>13790</v>
      </c>
      <c r="L192">
        <v>270107</v>
      </c>
      <c r="M192" t="s">
        <v>13588</v>
      </c>
      <c r="N192">
        <v>270107005</v>
      </c>
      <c r="O192" t="s">
        <v>13608</v>
      </c>
      <c r="P192">
        <v>24609.172194981253</v>
      </c>
      <c r="Q192">
        <v>11031.019989566537</v>
      </c>
      <c r="R192">
        <v>42786.50902827047</v>
      </c>
    </row>
    <row r="193" spans="1:18" x14ac:dyDescent="0.25">
      <c r="A193">
        <v>5</v>
      </c>
      <c r="B193">
        <v>5502</v>
      </c>
      <c r="C193" t="s">
        <v>798</v>
      </c>
      <c r="D193" t="s">
        <v>1232</v>
      </c>
      <c r="E193">
        <v>5</v>
      </c>
      <c r="F193" t="s">
        <v>13792</v>
      </c>
      <c r="G193">
        <v>2</v>
      </c>
      <c r="H193" t="s">
        <v>13768</v>
      </c>
      <c r="I193">
        <v>3</v>
      </c>
      <c r="J193" t="s">
        <v>13783</v>
      </c>
      <c r="K193" t="s">
        <v>13791</v>
      </c>
      <c r="L193">
        <v>270107</v>
      </c>
      <c r="M193" t="s">
        <v>13588</v>
      </c>
      <c r="N193">
        <v>270107005</v>
      </c>
      <c r="O193" t="s">
        <v>13608</v>
      </c>
      <c r="P193">
        <v>709.5471589270262</v>
      </c>
      <c r="Q193">
        <v>0</v>
      </c>
      <c r="R193">
        <v>0</v>
      </c>
    </row>
    <row r="194" spans="1:18" x14ac:dyDescent="0.25">
      <c r="A194">
        <v>5</v>
      </c>
      <c r="B194">
        <v>5504</v>
      </c>
      <c r="C194" t="s">
        <v>798</v>
      </c>
      <c r="D194" t="s">
        <v>1238</v>
      </c>
      <c r="E194">
        <v>1</v>
      </c>
      <c r="F194" t="s">
        <v>13787</v>
      </c>
      <c r="G194">
        <v>1</v>
      </c>
      <c r="H194" t="s">
        <v>8278</v>
      </c>
      <c r="I194">
        <v>1</v>
      </c>
      <c r="J194" t="s">
        <v>13782</v>
      </c>
      <c r="K194" t="s">
        <v>13788</v>
      </c>
      <c r="L194">
        <v>270107</v>
      </c>
      <c r="M194" t="s">
        <v>13588</v>
      </c>
      <c r="N194">
        <v>270107006</v>
      </c>
      <c r="O194" t="s">
        <v>13613</v>
      </c>
      <c r="P194">
        <v>0</v>
      </c>
      <c r="Q194">
        <v>28753.520545686519</v>
      </c>
      <c r="R194">
        <v>124354.01745329118</v>
      </c>
    </row>
    <row r="195" spans="1:18" x14ac:dyDescent="0.25">
      <c r="A195">
        <v>5</v>
      </c>
      <c r="B195">
        <v>5504</v>
      </c>
      <c r="C195" t="s">
        <v>798</v>
      </c>
      <c r="D195" t="s">
        <v>1238</v>
      </c>
      <c r="E195">
        <v>1</v>
      </c>
      <c r="F195" t="s">
        <v>13787</v>
      </c>
      <c r="G195">
        <v>2</v>
      </c>
      <c r="H195" t="s">
        <v>13768</v>
      </c>
      <c r="I195">
        <v>1</v>
      </c>
      <c r="J195" t="s">
        <v>13782</v>
      </c>
      <c r="K195" t="s">
        <v>13790</v>
      </c>
      <c r="L195">
        <v>270107</v>
      </c>
      <c r="M195" t="s">
        <v>13588</v>
      </c>
      <c r="N195">
        <v>270107006</v>
      </c>
      <c r="O195" t="s">
        <v>13613</v>
      </c>
      <c r="P195">
        <v>0</v>
      </c>
      <c r="Q195">
        <v>28753.520545686519</v>
      </c>
      <c r="R195">
        <v>107329.16488561896</v>
      </c>
    </row>
    <row r="196" spans="1:18" x14ac:dyDescent="0.25">
      <c r="A196">
        <v>5</v>
      </c>
      <c r="B196">
        <v>5504</v>
      </c>
      <c r="C196" t="s">
        <v>798</v>
      </c>
      <c r="D196" t="s">
        <v>1238</v>
      </c>
      <c r="E196">
        <v>1</v>
      </c>
      <c r="F196" t="s">
        <v>13787</v>
      </c>
      <c r="G196">
        <v>2</v>
      </c>
      <c r="H196" t="s">
        <v>13768</v>
      </c>
      <c r="I196">
        <v>1</v>
      </c>
      <c r="J196" t="s">
        <v>13782</v>
      </c>
      <c r="K196" t="s">
        <v>13791</v>
      </c>
      <c r="L196">
        <v>270107</v>
      </c>
      <c r="M196" t="s">
        <v>13588</v>
      </c>
      <c r="N196">
        <v>270107006</v>
      </c>
      <c r="O196" t="s">
        <v>13613</v>
      </c>
      <c r="P196">
        <v>0</v>
      </c>
      <c r="Q196">
        <v>0</v>
      </c>
      <c r="R196">
        <v>17024.852567672235</v>
      </c>
    </row>
    <row r="197" spans="1:18" x14ac:dyDescent="0.25">
      <c r="A197">
        <v>5</v>
      </c>
      <c r="B197">
        <v>5504</v>
      </c>
      <c r="C197" t="s">
        <v>798</v>
      </c>
      <c r="D197" t="s">
        <v>1238</v>
      </c>
      <c r="E197">
        <v>5</v>
      </c>
      <c r="F197" t="s">
        <v>13792</v>
      </c>
      <c r="G197">
        <v>2</v>
      </c>
      <c r="H197" t="s">
        <v>13768</v>
      </c>
      <c r="I197">
        <v>3</v>
      </c>
      <c r="J197" t="s">
        <v>13783</v>
      </c>
      <c r="K197" t="s">
        <v>13790</v>
      </c>
      <c r="L197">
        <v>270107</v>
      </c>
      <c r="M197" t="s">
        <v>13588</v>
      </c>
      <c r="N197">
        <v>270107005</v>
      </c>
      <c r="O197" t="s">
        <v>13608</v>
      </c>
      <c r="P197">
        <v>0</v>
      </c>
      <c r="Q197">
        <v>21464.391121569661</v>
      </c>
      <c r="R197">
        <v>104642.73755985025</v>
      </c>
    </row>
    <row r="198" spans="1:18" x14ac:dyDescent="0.25">
      <c r="A198">
        <v>5</v>
      </c>
      <c r="B198">
        <v>5504</v>
      </c>
      <c r="C198" t="s">
        <v>798</v>
      </c>
      <c r="D198" t="s">
        <v>1238</v>
      </c>
      <c r="E198">
        <v>5</v>
      </c>
      <c r="F198" t="s">
        <v>13792</v>
      </c>
      <c r="G198">
        <v>2</v>
      </c>
      <c r="H198" t="s">
        <v>13768</v>
      </c>
      <c r="I198">
        <v>3</v>
      </c>
      <c r="J198" t="s">
        <v>13783</v>
      </c>
      <c r="K198" t="s">
        <v>13791</v>
      </c>
      <c r="L198">
        <v>270107</v>
      </c>
      <c r="M198" t="s">
        <v>13588</v>
      </c>
      <c r="N198">
        <v>270107005</v>
      </c>
      <c r="O198" t="s">
        <v>13608</v>
      </c>
      <c r="P198">
        <v>0</v>
      </c>
      <c r="Q198">
        <v>0</v>
      </c>
      <c r="R198">
        <v>19711.279893440947</v>
      </c>
    </row>
    <row r="199" spans="1:18" x14ac:dyDescent="0.25">
      <c r="A199">
        <v>5</v>
      </c>
      <c r="B199">
        <v>5506</v>
      </c>
      <c r="C199" t="s">
        <v>798</v>
      </c>
      <c r="D199" t="s">
        <v>1241</v>
      </c>
      <c r="E199">
        <v>1</v>
      </c>
      <c r="F199" t="s">
        <v>13787</v>
      </c>
      <c r="G199">
        <v>1</v>
      </c>
      <c r="H199" t="s">
        <v>8278</v>
      </c>
      <c r="I199">
        <v>1</v>
      </c>
      <c r="J199" t="s">
        <v>13782</v>
      </c>
      <c r="K199" t="s">
        <v>13788</v>
      </c>
      <c r="L199">
        <v>270107</v>
      </c>
      <c r="M199" t="s">
        <v>13588</v>
      </c>
      <c r="N199">
        <v>270107006</v>
      </c>
      <c r="O199" t="s">
        <v>13613</v>
      </c>
      <c r="P199">
        <v>0</v>
      </c>
      <c r="Q199">
        <v>18971.391548377724</v>
      </c>
      <c r="R199">
        <v>0</v>
      </c>
    </row>
    <row r="200" spans="1:18" x14ac:dyDescent="0.25">
      <c r="A200">
        <v>5</v>
      </c>
      <c r="B200">
        <v>5506</v>
      </c>
      <c r="C200" t="s">
        <v>798</v>
      </c>
      <c r="D200" t="s">
        <v>1241</v>
      </c>
      <c r="E200">
        <v>1</v>
      </c>
      <c r="F200" t="s">
        <v>13787</v>
      </c>
      <c r="G200">
        <v>2</v>
      </c>
      <c r="H200" t="s">
        <v>13768</v>
      </c>
      <c r="I200">
        <v>1</v>
      </c>
      <c r="J200" t="s">
        <v>13782</v>
      </c>
      <c r="K200" t="s">
        <v>13790</v>
      </c>
      <c r="L200">
        <v>270107</v>
      </c>
      <c r="M200" t="s">
        <v>13588</v>
      </c>
      <c r="N200">
        <v>270107006</v>
      </c>
      <c r="O200" t="s">
        <v>13613</v>
      </c>
      <c r="P200">
        <v>0</v>
      </c>
      <c r="Q200">
        <v>18971.391548377724</v>
      </c>
      <c r="R200">
        <v>0</v>
      </c>
    </row>
    <row r="201" spans="1:18" x14ac:dyDescent="0.25">
      <c r="A201">
        <v>5</v>
      </c>
      <c r="B201">
        <v>5506</v>
      </c>
      <c r="C201" t="s">
        <v>798</v>
      </c>
      <c r="D201" t="s">
        <v>1241</v>
      </c>
      <c r="E201">
        <v>5</v>
      </c>
      <c r="F201" t="s">
        <v>13792</v>
      </c>
      <c r="G201">
        <v>2</v>
      </c>
      <c r="H201" t="s">
        <v>13768</v>
      </c>
      <c r="I201">
        <v>3</v>
      </c>
      <c r="J201" t="s">
        <v>13783</v>
      </c>
      <c r="K201" t="s">
        <v>13790</v>
      </c>
      <c r="L201">
        <v>270107</v>
      </c>
      <c r="M201" t="s">
        <v>13588</v>
      </c>
      <c r="N201">
        <v>270107005</v>
      </c>
      <c r="O201" t="s">
        <v>13608</v>
      </c>
      <c r="P201">
        <v>0</v>
      </c>
      <c r="Q201">
        <v>15671.776709262916</v>
      </c>
      <c r="R201">
        <v>0</v>
      </c>
    </row>
    <row r="202" spans="1:18" x14ac:dyDescent="0.25">
      <c r="A202">
        <v>5</v>
      </c>
      <c r="B202">
        <v>5601</v>
      </c>
      <c r="C202" t="s">
        <v>798</v>
      </c>
      <c r="D202" t="s">
        <v>1244</v>
      </c>
      <c r="E202">
        <v>1</v>
      </c>
      <c r="F202" t="s">
        <v>13787</v>
      </c>
      <c r="G202">
        <v>1</v>
      </c>
      <c r="H202" t="s">
        <v>8278</v>
      </c>
      <c r="I202">
        <v>1</v>
      </c>
      <c r="J202" t="s">
        <v>13782</v>
      </c>
      <c r="K202" t="s">
        <v>13788</v>
      </c>
      <c r="L202">
        <v>270107</v>
      </c>
      <c r="M202" t="s">
        <v>13588</v>
      </c>
      <c r="N202">
        <v>270107006</v>
      </c>
      <c r="O202" t="s">
        <v>13613</v>
      </c>
      <c r="P202">
        <v>30553.23125740304</v>
      </c>
      <c r="Q202">
        <v>36375.62213058761</v>
      </c>
      <c r="R202">
        <v>40341.409031549796</v>
      </c>
    </row>
    <row r="203" spans="1:18" x14ac:dyDescent="0.25">
      <c r="A203">
        <v>5</v>
      </c>
      <c r="B203">
        <v>5601</v>
      </c>
      <c r="C203" t="s">
        <v>798</v>
      </c>
      <c r="D203" t="s">
        <v>1244</v>
      </c>
      <c r="E203">
        <v>1</v>
      </c>
      <c r="F203" t="s">
        <v>13787</v>
      </c>
      <c r="G203">
        <v>1</v>
      </c>
      <c r="H203" t="s">
        <v>8278</v>
      </c>
      <c r="I203">
        <v>1</v>
      </c>
      <c r="J203" t="s">
        <v>13782</v>
      </c>
      <c r="K203" t="s">
        <v>13789</v>
      </c>
      <c r="L203">
        <v>270107</v>
      </c>
      <c r="M203" t="s">
        <v>13588</v>
      </c>
      <c r="N203">
        <v>270107006</v>
      </c>
      <c r="O203" t="s">
        <v>13613</v>
      </c>
      <c r="P203">
        <v>195.60327309476978</v>
      </c>
      <c r="Q203">
        <v>4475.5980388001044</v>
      </c>
      <c r="R203">
        <v>7234.698854977034</v>
      </c>
    </row>
    <row r="204" spans="1:18" x14ac:dyDescent="0.25">
      <c r="A204">
        <v>5</v>
      </c>
      <c r="B204">
        <v>5601</v>
      </c>
      <c r="C204" t="s">
        <v>798</v>
      </c>
      <c r="D204" t="s">
        <v>1244</v>
      </c>
      <c r="E204">
        <v>1</v>
      </c>
      <c r="F204" t="s">
        <v>13787</v>
      </c>
      <c r="G204">
        <v>2</v>
      </c>
      <c r="H204" t="s">
        <v>13768</v>
      </c>
      <c r="I204">
        <v>1</v>
      </c>
      <c r="J204" t="s">
        <v>13782</v>
      </c>
      <c r="K204" t="s">
        <v>13790</v>
      </c>
      <c r="L204">
        <v>270107</v>
      </c>
      <c r="M204" t="s">
        <v>13588</v>
      </c>
      <c r="N204">
        <v>270107006</v>
      </c>
      <c r="O204" t="s">
        <v>13613</v>
      </c>
      <c r="P204">
        <v>25068.7328167958</v>
      </c>
      <c r="Q204">
        <v>35568.201861735091</v>
      </c>
      <c r="R204">
        <v>38370.702858608216</v>
      </c>
    </row>
    <row r="205" spans="1:18" x14ac:dyDescent="0.25">
      <c r="A205">
        <v>5</v>
      </c>
      <c r="B205">
        <v>5601</v>
      </c>
      <c r="C205" t="s">
        <v>798</v>
      </c>
      <c r="D205" t="s">
        <v>1244</v>
      </c>
      <c r="E205">
        <v>1</v>
      </c>
      <c r="F205" t="s">
        <v>13787</v>
      </c>
      <c r="G205">
        <v>2</v>
      </c>
      <c r="H205" t="s">
        <v>13768</v>
      </c>
      <c r="I205">
        <v>1</v>
      </c>
      <c r="J205" t="s">
        <v>13782</v>
      </c>
      <c r="K205" t="s">
        <v>13791</v>
      </c>
      <c r="L205">
        <v>270107</v>
      </c>
      <c r="M205" t="s">
        <v>13588</v>
      </c>
      <c r="N205">
        <v>270107006</v>
      </c>
      <c r="O205" t="s">
        <v>13613</v>
      </c>
      <c r="P205">
        <v>5680.101713702009</v>
      </c>
      <c r="Q205">
        <v>5283.0183076526328</v>
      </c>
      <c r="R205">
        <v>9205.4050279186122</v>
      </c>
    </row>
    <row r="206" spans="1:18" x14ac:dyDescent="0.25">
      <c r="A206">
        <v>5</v>
      </c>
      <c r="B206">
        <v>5601</v>
      </c>
      <c r="C206" t="s">
        <v>798</v>
      </c>
      <c r="D206" t="s">
        <v>1244</v>
      </c>
      <c r="E206">
        <v>5</v>
      </c>
      <c r="F206" t="s">
        <v>13792</v>
      </c>
      <c r="G206">
        <v>2</v>
      </c>
      <c r="H206" t="s">
        <v>13768</v>
      </c>
      <c r="I206">
        <v>3</v>
      </c>
      <c r="J206" t="s">
        <v>13783</v>
      </c>
      <c r="K206" t="s">
        <v>13790</v>
      </c>
      <c r="L206">
        <v>270107</v>
      </c>
      <c r="M206" t="s">
        <v>13588</v>
      </c>
      <c r="N206">
        <v>270107005</v>
      </c>
      <c r="O206" t="s">
        <v>13608</v>
      </c>
      <c r="P206">
        <v>16968.583940971279</v>
      </c>
      <c r="Q206">
        <v>24507.114982802555</v>
      </c>
      <c r="R206">
        <v>38709.587364251413</v>
      </c>
    </row>
    <row r="207" spans="1:18" x14ac:dyDescent="0.25">
      <c r="A207">
        <v>5</v>
      </c>
      <c r="B207">
        <v>5601</v>
      </c>
      <c r="C207" t="s">
        <v>798</v>
      </c>
      <c r="D207" t="s">
        <v>1244</v>
      </c>
      <c r="E207">
        <v>5</v>
      </c>
      <c r="F207" t="s">
        <v>13792</v>
      </c>
      <c r="G207">
        <v>2</v>
      </c>
      <c r="H207" t="s">
        <v>13768</v>
      </c>
      <c r="I207">
        <v>3</v>
      </c>
      <c r="J207" t="s">
        <v>13783</v>
      </c>
      <c r="K207" t="s">
        <v>13791</v>
      </c>
      <c r="L207">
        <v>270107</v>
      </c>
      <c r="M207" t="s">
        <v>13588</v>
      </c>
      <c r="N207">
        <v>270107005</v>
      </c>
      <c r="O207" t="s">
        <v>13608</v>
      </c>
      <c r="P207">
        <v>587.89650413483582</v>
      </c>
      <c r="Q207">
        <v>0</v>
      </c>
      <c r="R207">
        <v>7938.9022388009571</v>
      </c>
    </row>
    <row r="208" spans="1:18" x14ac:dyDescent="0.25">
      <c r="A208">
        <v>5</v>
      </c>
      <c r="B208">
        <v>5602</v>
      </c>
      <c r="C208" t="s">
        <v>798</v>
      </c>
      <c r="D208" t="s">
        <v>1247</v>
      </c>
      <c r="E208">
        <v>1</v>
      </c>
      <c r="F208" t="s">
        <v>13787</v>
      </c>
      <c r="G208">
        <v>1</v>
      </c>
      <c r="H208" t="s">
        <v>8278</v>
      </c>
      <c r="I208">
        <v>1</v>
      </c>
      <c r="J208" t="s">
        <v>13782</v>
      </c>
      <c r="K208" t="s">
        <v>13788</v>
      </c>
      <c r="L208">
        <v>270107</v>
      </c>
      <c r="M208" t="s">
        <v>13588</v>
      </c>
      <c r="N208">
        <v>270107006</v>
      </c>
      <c r="O208" t="s">
        <v>13613</v>
      </c>
      <c r="P208">
        <v>0</v>
      </c>
      <c r="Q208">
        <v>58064.497204387175</v>
      </c>
      <c r="R208">
        <v>0</v>
      </c>
    </row>
    <row r="209" spans="1:18" x14ac:dyDescent="0.25">
      <c r="A209">
        <v>5</v>
      </c>
      <c r="B209">
        <v>5602</v>
      </c>
      <c r="C209" t="s">
        <v>798</v>
      </c>
      <c r="D209" t="s">
        <v>1247</v>
      </c>
      <c r="E209">
        <v>1</v>
      </c>
      <c r="F209" t="s">
        <v>13787</v>
      </c>
      <c r="G209">
        <v>2</v>
      </c>
      <c r="H209" t="s">
        <v>13768</v>
      </c>
      <c r="I209">
        <v>1</v>
      </c>
      <c r="J209" t="s">
        <v>13782</v>
      </c>
      <c r="K209" t="s">
        <v>13790</v>
      </c>
      <c r="L209">
        <v>270107</v>
      </c>
      <c r="M209" t="s">
        <v>13588</v>
      </c>
      <c r="N209">
        <v>270107006</v>
      </c>
      <c r="O209" t="s">
        <v>13613</v>
      </c>
      <c r="P209">
        <v>0</v>
      </c>
      <c r="Q209">
        <v>52706.828527782156</v>
      </c>
      <c r="R209">
        <v>0</v>
      </c>
    </row>
    <row r="210" spans="1:18" x14ac:dyDescent="0.25">
      <c r="A210">
        <v>5</v>
      </c>
      <c r="B210">
        <v>5602</v>
      </c>
      <c r="C210" t="s">
        <v>798</v>
      </c>
      <c r="D210" t="s">
        <v>1247</v>
      </c>
      <c r="E210">
        <v>1</v>
      </c>
      <c r="F210" t="s">
        <v>13787</v>
      </c>
      <c r="G210">
        <v>2</v>
      </c>
      <c r="H210" t="s">
        <v>13768</v>
      </c>
      <c r="I210">
        <v>1</v>
      </c>
      <c r="J210" t="s">
        <v>13782</v>
      </c>
      <c r="K210" t="s">
        <v>13791</v>
      </c>
      <c r="L210">
        <v>270107</v>
      </c>
      <c r="M210" t="s">
        <v>13588</v>
      </c>
      <c r="N210">
        <v>270107006</v>
      </c>
      <c r="O210" t="s">
        <v>13613</v>
      </c>
      <c r="P210">
        <v>0</v>
      </c>
      <c r="Q210">
        <v>5357.6686766050207</v>
      </c>
      <c r="R210">
        <v>0</v>
      </c>
    </row>
    <row r="211" spans="1:18" x14ac:dyDescent="0.25">
      <c r="A211">
        <v>5</v>
      </c>
      <c r="B211">
        <v>5602</v>
      </c>
      <c r="C211" t="s">
        <v>798</v>
      </c>
      <c r="D211" t="s">
        <v>1247</v>
      </c>
      <c r="E211">
        <v>5</v>
      </c>
      <c r="F211" t="s">
        <v>13792</v>
      </c>
      <c r="G211">
        <v>2</v>
      </c>
      <c r="H211" t="s">
        <v>13768</v>
      </c>
      <c r="I211">
        <v>3</v>
      </c>
      <c r="J211" t="s">
        <v>13783</v>
      </c>
      <c r="K211" t="s">
        <v>13790</v>
      </c>
      <c r="L211">
        <v>270107</v>
      </c>
      <c r="M211" t="s">
        <v>13588</v>
      </c>
      <c r="N211">
        <v>270107005</v>
      </c>
      <c r="O211" t="s">
        <v>13608</v>
      </c>
      <c r="P211">
        <v>0</v>
      </c>
      <c r="Q211">
        <v>41991.491174572111</v>
      </c>
      <c r="R211">
        <v>0</v>
      </c>
    </row>
    <row r="212" spans="1:18" x14ac:dyDescent="0.25">
      <c r="A212">
        <v>5</v>
      </c>
      <c r="B212">
        <v>5602</v>
      </c>
      <c r="C212" t="s">
        <v>798</v>
      </c>
      <c r="D212" t="s">
        <v>1247</v>
      </c>
      <c r="E212">
        <v>5</v>
      </c>
      <c r="F212" t="s">
        <v>13792</v>
      </c>
      <c r="G212">
        <v>2</v>
      </c>
      <c r="H212" t="s">
        <v>13768</v>
      </c>
      <c r="I212">
        <v>3</v>
      </c>
      <c r="J212" t="s">
        <v>13783</v>
      </c>
      <c r="K212" t="s">
        <v>13791</v>
      </c>
      <c r="L212">
        <v>270107</v>
      </c>
      <c r="M212" t="s">
        <v>13588</v>
      </c>
      <c r="N212">
        <v>270107005</v>
      </c>
      <c r="O212" t="s">
        <v>13608</v>
      </c>
      <c r="P212">
        <v>0</v>
      </c>
      <c r="Q212">
        <v>5357.6686766050207</v>
      </c>
      <c r="R212">
        <v>0</v>
      </c>
    </row>
    <row r="213" spans="1:18" x14ac:dyDescent="0.25">
      <c r="A213">
        <v>5</v>
      </c>
      <c r="B213">
        <v>5603</v>
      </c>
      <c r="C213" t="s">
        <v>798</v>
      </c>
      <c r="D213" t="s">
        <v>1250</v>
      </c>
      <c r="E213">
        <v>1</v>
      </c>
      <c r="F213" t="s">
        <v>13787</v>
      </c>
      <c r="G213">
        <v>1</v>
      </c>
      <c r="H213" t="s">
        <v>8278</v>
      </c>
      <c r="I213">
        <v>1</v>
      </c>
      <c r="J213" t="s">
        <v>13782</v>
      </c>
      <c r="K213" t="s">
        <v>13788</v>
      </c>
      <c r="L213">
        <v>270107</v>
      </c>
      <c r="M213" t="s">
        <v>13588</v>
      </c>
      <c r="N213">
        <v>270107006</v>
      </c>
      <c r="O213" t="s">
        <v>13613</v>
      </c>
      <c r="P213">
        <v>0</v>
      </c>
      <c r="Q213">
        <v>68693.394297444553</v>
      </c>
      <c r="R213">
        <v>0</v>
      </c>
    </row>
    <row r="214" spans="1:18" x14ac:dyDescent="0.25">
      <c r="A214">
        <v>5</v>
      </c>
      <c r="B214">
        <v>5603</v>
      </c>
      <c r="C214" t="s">
        <v>798</v>
      </c>
      <c r="D214" t="s">
        <v>1250</v>
      </c>
      <c r="E214">
        <v>1</v>
      </c>
      <c r="F214" t="s">
        <v>13787</v>
      </c>
      <c r="G214">
        <v>2</v>
      </c>
      <c r="H214" t="s">
        <v>13768</v>
      </c>
      <c r="I214">
        <v>1</v>
      </c>
      <c r="J214" t="s">
        <v>13782</v>
      </c>
      <c r="K214" t="s">
        <v>13790</v>
      </c>
      <c r="L214">
        <v>270107</v>
      </c>
      <c r="M214" t="s">
        <v>13588</v>
      </c>
      <c r="N214">
        <v>270107006</v>
      </c>
      <c r="O214" t="s">
        <v>13613</v>
      </c>
      <c r="P214">
        <v>0</v>
      </c>
      <c r="Q214">
        <v>68693.394297444553</v>
      </c>
      <c r="R214">
        <v>0</v>
      </c>
    </row>
    <row r="215" spans="1:18" x14ac:dyDescent="0.25">
      <c r="A215">
        <v>5</v>
      </c>
      <c r="B215">
        <v>5603</v>
      </c>
      <c r="C215" t="s">
        <v>798</v>
      </c>
      <c r="D215" t="s">
        <v>1250</v>
      </c>
      <c r="E215">
        <v>5</v>
      </c>
      <c r="F215" t="s">
        <v>13792</v>
      </c>
      <c r="G215">
        <v>2</v>
      </c>
      <c r="H215" t="s">
        <v>13768</v>
      </c>
      <c r="I215">
        <v>3</v>
      </c>
      <c r="J215" t="s">
        <v>13783</v>
      </c>
      <c r="K215" t="s">
        <v>13790</v>
      </c>
      <c r="L215">
        <v>270107</v>
      </c>
      <c r="M215" t="s">
        <v>13588</v>
      </c>
      <c r="N215">
        <v>270107005</v>
      </c>
      <c r="O215" t="s">
        <v>13608</v>
      </c>
      <c r="P215">
        <v>0</v>
      </c>
      <c r="Q215">
        <v>40019.160288737679</v>
      </c>
      <c r="R215">
        <v>0</v>
      </c>
    </row>
    <row r="216" spans="1:18" x14ac:dyDescent="0.25">
      <c r="A216">
        <v>5</v>
      </c>
      <c r="B216">
        <v>5603</v>
      </c>
      <c r="C216" t="s">
        <v>798</v>
      </c>
      <c r="D216" t="s">
        <v>1250</v>
      </c>
      <c r="E216">
        <v>5</v>
      </c>
      <c r="F216" t="s">
        <v>13792</v>
      </c>
      <c r="G216">
        <v>2</v>
      </c>
      <c r="H216" t="s">
        <v>13768</v>
      </c>
      <c r="I216">
        <v>3</v>
      </c>
      <c r="J216" t="s">
        <v>13783</v>
      </c>
      <c r="K216" t="s">
        <v>13791</v>
      </c>
      <c r="L216">
        <v>270107</v>
      </c>
      <c r="M216" t="s">
        <v>13588</v>
      </c>
      <c r="N216">
        <v>270107005</v>
      </c>
      <c r="O216" t="s">
        <v>13608</v>
      </c>
      <c r="P216">
        <v>0</v>
      </c>
      <c r="Q216">
        <v>7062.1386738218116</v>
      </c>
      <c r="R216">
        <v>0</v>
      </c>
    </row>
    <row r="217" spans="1:18" x14ac:dyDescent="0.25">
      <c r="A217">
        <v>5</v>
      </c>
      <c r="B217">
        <v>5604</v>
      </c>
      <c r="C217" t="s">
        <v>798</v>
      </c>
      <c r="D217" t="s">
        <v>1253</v>
      </c>
      <c r="E217">
        <v>1</v>
      </c>
      <c r="F217" t="s">
        <v>13787</v>
      </c>
      <c r="G217">
        <v>1</v>
      </c>
      <c r="H217" t="s">
        <v>8278</v>
      </c>
      <c r="I217">
        <v>1</v>
      </c>
      <c r="J217" t="s">
        <v>13782</v>
      </c>
      <c r="K217" t="s">
        <v>13788</v>
      </c>
      <c r="L217">
        <v>270107</v>
      </c>
      <c r="M217" t="s">
        <v>13588</v>
      </c>
      <c r="N217">
        <v>270107006</v>
      </c>
      <c r="O217" t="s">
        <v>13613</v>
      </c>
      <c r="P217">
        <v>0</v>
      </c>
      <c r="Q217">
        <v>23789.031335810243</v>
      </c>
      <c r="R217">
        <v>0</v>
      </c>
    </row>
    <row r="218" spans="1:18" x14ac:dyDescent="0.25">
      <c r="A218">
        <v>5</v>
      </c>
      <c r="B218">
        <v>5604</v>
      </c>
      <c r="C218" t="s">
        <v>798</v>
      </c>
      <c r="D218" t="s">
        <v>1253</v>
      </c>
      <c r="E218">
        <v>1</v>
      </c>
      <c r="F218" t="s">
        <v>13787</v>
      </c>
      <c r="G218">
        <v>2</v>
      </c>
      <c r="H218" t="s">
        <v>13768</v>
      </c>
      <c r="I218">
        <v>1</v>
      </c>
      <c r="J218" t="s">
        <v>13782</v>
      </c>
      <c r="K218" t="s">
        <v>13790</v>
      </c>
      <c r="L218">
        <v>270107</v>
      </c>
      <c r="M218" t="s">
        <v>13588</v>
      </c>
      <c r="N218">
        <v>270107006</v>
      </c>
      <c r="O218" t="s">
        <v>13613</v>
      </c>
      <c r="P218">
        <v>0</v>
      </c>
      <c r="Q218">
        <v>23789.031335810243</v>
      </c>
      <c r="R218">
        <v>0</v>
      </c>
    </row>
    <row r="219" spans="1:18" x14ac:dyDescent="0.25">
      <c r="A219">
        <v>5</v>
      </c>
      <c r="B219">
        <v>5605</v>
      </c>
      <c r="C219" t="s">
        <v>798</v>
      </c>
      <c r="D219" t="s">
        <v>1256</v>
      </c>
      <c r="E219">
        <v>1</v>
      </c>
      <c r="F219" t="s">
        <v>13787</v>
      </c>
      <c r="G219">
        <v>1</v>
      </c>
      <c r="H219" t="s">
        <v>8278</v>
      </c>
      <c r="I219">
        <v>1</v>
      </c>
      <c r="J219" t="s">
        <v>13782</v>
      </c>
      <c r="K219" t="s">
        <v>13788</v>
      </c>
      <c r="L219">
        <v>270107</v>
      </c>
      <c r="M219" t="s">
        <v>13588</v>
      </c>
      <c r="N219">
        <v>270107006</v>
      </c>
      <c r="O219" t="s">
        <v>13613</v>
      </c>
      <c r="P219">
        <v>0</v>
      </c>
      <c r="Q219">
        <v>81731.145425699171</v>
      </c>
      <c r="R219">
        <v>0</v>
      </c>
    </row>
    <row r="220" spans="1:18" x14ac:dyDescent="0.25">
      <c r="A220">
        <v>5</v>
      </c>
      <c r="B220">
        <v>5605</v>
      </c>
      <c r="C220" t="s">
        <v>798</v>
      </c>
      <c r="D220" t="s">
        <v>1256</v>
      </c>
      <c r="E220">
        <v>1</v>
      </c>
      <c r="F220" t="s">
        <v>13787</v>
      </c>
      <c r="G220">
        <v>2</v>
      </c>
      <c r="H220" t="s">
        <v>13768</v>
      </c>
      <c r="I220">
        <v>1</v>
      </c>
      <c r="J220" t="s">
        <v>13782</v>
      </c>
      <c r="K220" t="s">
        <v>13790</v>
      </c>
      <c r="L220">
        <v>270107</v>
      </c>
      <c r="M220" t="s">
        <v>13588</v>
      </c>
      <c r="N220">
        <v>270107006</v>
      </c>
      <c r="O220" t="s">
        <v>13613</v>
      </c>
      <c r="P220">
        <v>0</v>
      </c>
      <c r="Q220">
        <v>81731.145425699171</v>
      </c>
      <c r="R220">
        <v>0</v>
      </c>
    </row>
    <row r="221" spans="1:18" x14ac:dyDescent="0.25">
      <c r="A221">
        <v>5</v>
      </c>
      <c r="B221">
        <v>5605</v>
      </c>
      <c r="C221" t="s">
        <v>798</v>
      </c>
      <c r="D221" t="s">
        <v>1256</v>
      </c>
      <c r="E221">
        <v>5</v>
      </c>
      <c r="F221" t="s">
        <v>13792</v>
      </c>
      <c r="G221">
        <v>2</v>
      </c>
      <c r="H221" t="s">
        <v>13768</v>
      </c>
      <c r="I221">
        <v>3</v>
      </c>
      <c r="J221" t="s">
        <v>13783</v>
      </c>
      <c r="K221" t="s">
        <v>13790</v>
      </c>
      <c r="L221">
        <v>270107</v>
      </c>
      <c r="M221" t="s">
        <v>13588</v>
      </c>
      <c r="N221">
        <v>270107005</v>
      </c>
      <c r="O221" t="s">
        <v>13608</v>
      </c>
      <c r="P221">
        <v>0</v>
      </c>
      <c r="Q221">
        <v>37186.837205977405</v>
      </c>
      <c r="R221">
        <v>0</v>
      </c>
    </row>
    <row r="222" spans="1:18" x14ac:dyDescent="0.25">
      <c r="A222">
        <v>5</v>
      </c>
      <c r="B222">
        <v>5605</v>
      </c>
      <c r="C222" t="s">
        <v>798</v>
      </c>
      <c r="D222" t="s">
        <v>1256</v>
      </c>
      <c r="E222">
        <v>5</v>
      </c>
      <c r="F222" t="s">
        <v>13792</v>
      </c>
      <c r="G222">
        <v>2</v>
      </c>
      <c r="H222" t="s">
        <v>13768</v>
      </c>
      <c r="I222">
        <v>3</v>
      </c>
      <c r="J222" t="s">
        <v>13783</v>
      </c>
      <c r="K222" t="s">
        <v>13791</v>
      </c>
      <c r="L222">
        <v>270107</v>
      </c>
      <c r="M222" t="s">
        <v>13588</v>
      </c>
      <c r="N222">
        <v>270107005</v>
      </c>
      <c r="O222" t="s">
        <v>13608</v>
      </c>
      <c r="P222">
        <v>0</v>
      </c>
      <c r="Q222">
        <v>8775.3244815754133</v>
      </c>
      <c r="R222">
        <v>0</v>
      </c>
    </row>
    <row r="223" spans="1:18" x14ac:dyDescent="0.25">
      <c r="A223">
        <v>5</v>
      </c>
      <c r="B223">
        <v>5606</v>
      </c>
      <c r="C223" t="s">
        <v>798</v>
      </c>
      <c r="D223" t="s">
        <v>1259</v>
      </c>
      <c r="E223">
        <v>1</v>
      </c>
      <c r="F223" t="s">
        <v>13787</v>
      </c>
      <c r="G223">
        <v>1</v>
      </c>
      <c r="H223" t="s">
        <v>8278</v>
      </c>
      <c r="I223">
        <v>1</v>
      </c>
      <c r="J223" t="s">
        <v>13782</v>
      </c>
      <c r="K223" t="s">
        <v>13788</v>
      </c>
      <c r="L223">
        <v>270107</v>
      </c>
      <c r="M223" t="s">
        <v>13588</v>
      </c>
      <c r="N223">
        <v>270107006</v>
      </c>
      <c r="O223" t="s">
        <v>13613</v>
      </c>
      <c r="P223">
        <v>0</v>
      </c>
      <c r="Q223">
        <v>63041.663527461773</v>
      </c>
      <c r="R223">
        <v>0</v>
      </c>
    </row>
    <row r="224" spans="1:18" x14ac:dyDescent="0.25">
      <c r="A224">
        <v>5</v>
      </c>
      <c r="B224">
        <v>5606</v>
      </c>
      <c r="C224" t="s">
        <v>798</v>
      </c>
      <c r="D224" t="s">
        <v>1259</v>
      </c>
      <c r="E224">
        <v>1</v>
      </c>
      <c r="F224" t="s">
        <v>13787</v>
      </c>
      <c r="G224">
        <v>2</v>
      </c>
      <c r="H224" t="s">
        <v>13768</v>
      </c>
      <c r="I224">
        <v>1</v>
      </c>
      <c r="J224" t="s">
        <v>13782</v>
      </c>
      <c r="K224" t="s">
        <v>13790</v>
      </c>
      <c r="L224">
        <v>270107</v>
      </c>
      <c r="M224" t="s">
        <v>13588</v>
      </c>
      <c r="N224">
        <v>270107006</v>
      </c>
      <c r="O224" t="s">
        <v>13613</v>
      </c>
      <c r="P224">
        <v>0</v>
      </c>
      <c r="Q224">
        <v>63041.663527461773</v>
      </c>
      <c r="R224">
        <v>0</v>
      </c>
    </row>
    <row r="225" spans="1:18" x14ac:dyDescent="0.25">
      <c r="A225">
        <v>5</v>
      </c>
      <c r="B225">
        <v>5606</v>
      </c>
      <c r="C225" t="s">
        <v>798</v>
      </c>
      <c r="D225" t="s">
        <v>1259</v>
      </c>
      <c r="E225">
        <v>5</v>
      </c>
      <c r="F225" t="s">
        <v>13792</v>
      </c>
      <c r="G225">
        <v>2</v>
      </c>
      <c r="H225" t="s">
        <v>13768</v>
      </c>
      <c r="I225">
        <v>3</v>
      </c>
      <c r="J225" t="s">
        <v>13783</v>
      </c>
      <c r="K225" t="s">
        <v>13790</v>
      </c>
      <c r="L225">
        <v>270107</v>
      </c>
      <c r="M225" t="s">
        <v>13588</v>
      </c>
      <c r="N225">
        <v>270107005</v>
      </c>
      <c r="O225" t="s">
        <v>13608</v>
      </c>
      <c r="P225">
        <v>0</v>
      </c>
      <c r="Q225">
        <v>63041.663527461773</v>
      </c>
      <c r="R225">
        <v>0</v>
      </c>
    </row>
    <row r="226" spans="1:18" x14ac:dyDescent="0.25">
      <c r="A226">
        <v>5</v>
      </c>
      <c r="B226">
        <v>5701</v>
      </c>
      <c r="C226" t="s">
        <v>798</v>
      </c>
      <c r="D226" t="s">
        <v>1262</v>
      </c>
      <c r="E226">
        <v>1</v>
      </c>
      <c r="F226" t="s">
        <v>13787</v>
      </c>
      <c r="G226">
        <v>1</v>
      </c>
      <c r="H226" t="s">
        <v>8278</v>
      </c>
      <c r="I226">
        <v>1</v>
      </c>
      <c r="J226" t="s">
        <v>13782</v>
      </c>
      <c r="K226" t="s">
        <v>13788</v>
      </c>
      <c r="L226">
        <v>270107</v>
      </c>
      <c r="M226" t="s">
        <v>13588</v>
      </c>
      <c r="N226">
        <v>270107006</v>
      </c>
      <c r="O226" t="s">
        <v>13613</v>
      </c>
      <c r="P226">
        <v>24295.685700990492</v>
      </c>
      <c r="Q226">
        <v>51318.058649344763</v>
      </c>
      <c r="R226">
        <v>58149.19484356969</v>
      </c>
    </row>
    <row r="227" spans="1:18" x14ac:dyDescent="0.25">
      <c r="A227">
        <v>5</v>
      </c>
      <c r="B227">
        <v>5701</v>
      </c>
      <c r="C227" t="s">
        <v>798</v>
      </c>
      <c r="D227" t="s">
        <v>1262</v>
      </c>
      <c r="E227">
        <v>1</v>
      </c>
      <c r="F227" t="s">
        <v>13787</v>
      </c>
      <c r="G227">
        <v>1</v>
      </c>
      <c r="H227" t="s">
        <v>8278</v>
      </c>
      <c r="I227">
        <v>1</v>
      </c>
      <c r="J227" t="s">
        <v>13782</v>
      </c>
      <c r="K227" t="s">
        <v>13789</v>
      </c>
      <c r="L227">
        <v>270107</v>
      </c>
      <c r="M227" t="s">
        <v>13588</v>
      </c>
      <c r="N227">
        <v>270107006</v>
      </c>
      <c r="O227" t="s">
        <v>13613</v>
      </c>
      <c r="P227">
        <v>1757.6281326862993</v>
      </c>
      <c r="Q227">
        <v>0</v>
      </c>
      <c r="R227">
        <v>1679.7392405220519</v>
      </c>
    </row>
    <row r="228" spans="1:18" x14ac:dyDescent="0.25">
      <c r="A228">
        <v>5</v>
      </c>
      <c r="B228">
        <v>5701</v>
      </c>
      <c r="C228" t="s">
        <v>798</v>
      </c>
      <c r="D228" t="s">
        <v>1262</v>
      </c>
      <c r="E228">
        <v>1</v>
      </c>
      <c r="F228" t="s">
        <v>13787</v>
      </c>
      <c r="G228">
        <v>2</v>
      </c>
      <c r="H228" t="s">
        <v>13768</v>
      </c>
      <c r="I228">
        <v>1</v>
      </c>
      <c r="J228" t="s">
        <v>13782</v>
      </c>
      <c r="K228" t="s">
        <v>13790</v>
      </c>
      <c r="L228">
        <v>270107</v>
      </c>
      <c r="M228" t="s">
        <v>13588</v>
      </c>
      <c r="N228">
        <v>270107006</v>
      </c>
      <c r="O228" t="s">
        <v>13613</v>
      </c>
      <c r="P228">
        <v>24295.685700990492</v>
      </c>
      <c r="Q228">
        <v>46469.859996251384</v>
      </c>
      <c r="R228">
        <v>55136.143050488943</v>
      </c>
    </row>
    <row r="229" spans="1:18" x14ac:dyDescent="0.25">
      <c r="A229">
        <v>5</v>
      </c>
      <c r="B229">
        <v>5701</v>
      </c>
      <c r="C229" t="s">
        <v>798</v>
      </c>
      <c r="D229" t="s">
        <v>1262</v>
      </c>
      <c r="E229">
        <v>1</v>
      </c>
      <c r="F229" t="s">
        <v>13787</v>
      </c>
      <c r="G229">
        <v>2</v>
      </c>
      <c r="H229" t="s">
        <v>13768</v>
      </c>
      <c r="I229">
        <v>1</v>
      </c>
      <c r="J229" t="s">
        <v>13782</v>
      </c>
      <c r="K229" t="s">
        <v>13791</v>
      </c>
      <c r="L229">
        <v>270107</v>
      </c>
      <c r="M229" t="s">
        <v>13588</v>
      </c>
      <c r="N229">
        <v>270107006</v>
      </c>
      <c r="O229" t="s">
        <v>13613</v>
      </c>
      <c r="P229">
        <v>1757.6281326862993</v>
      </c>
      <c r="Q229">
        <v>4848.1986530933827</v>
      </c>
      <c r="R229">
        <v>4692.7910336027908</v>
      </c>
    </row>
    <row r="230" spans="1:18" x14ac:dyDescent="0.25">
      <c r="A230">
        <v>5</v>
      </c>
      <c r="B230">
        <v>5701</v>
      </c>
      <c r="C230" t="s">
        <v>798</v>
      </c>
      <c r="D230" t="s">
        <v>1262</v>
      </c>
      <c r="E230">
        <v>5</v>
      </c>
      <c r="F230" t="s">
        <v>13792</v>
      </c>
      <c r="G230">
        <v>2</v>
      </c>
      <c r="H230" t="s">
        <v>13768</v>
      </c>
      <c r="I230">
        <v>3</v>
      </c>
      <c r="J230" t="s">
        <v>13783</v>
      </c>
      <c r="K230" t="s">
        <v>13790</v>
      </c>
      <c r="L230">
        <v>270107</v>
      </c>
      <c r="M230" t="s">
        <v>13588</v>
      </c>
      <c r="N230">
        <v>270107005</v>
      </c>
      <c r="O230" t="s">
        <v>13608</v>
      </c>
      <c r="P230">
        <v>17820.9133816393</v>
      </c>
      <c r="Q230">
        <v>30750.331070852186</v>
      </c>
      <c r="R230">
        <v>56211.157694981637</v>
      </c>
    </row>
    <row r="231" spans="1:18" x14ac:dyDescent="0.25">
      <c r="A231">
        <v>5</v>
      </c>
      <c r="B231">
        <v>5701</v>
      </c>
      <c r="C231" t="s">
        <v>798</v>
      </c>
      <c r="D231" t="s">
        <v>1262</v>
      </c>
      <c r="E231">
        <v>5</v>
      </c>
      <c r="F231" t="s">
        <v>13792</v>
      </c>
      <c r="G231">
        <v>2</v>
      </c>
      <c r="H231" t="s">
        <v>13768</v>
      </c>
      <c r="I231">
        <v>3</v>
      </c>
      <c r="J231" t="s">
        <v>13783</v>
      </c>
      <c r="K231" t="s">
        <v>13791</v>
      </c>
      <c r="L231">
        <v>270107</v>
      </c>
      <c r="M231" t="s">
        <v>13588</v>
      </c>
      <c r="N231">
        <v>270107005</v>
      </c>
      <c r="O231" t="s">
        <v>13608</v>
      </c>
      <c r="P231">
        <v>1286.9773316492722</v>
      </c>
      <c r="Q231">
        <v>6753.0087584364019</v>
      </c>
      <c r="R231">
        <v>3617.7763891100994</v>
      </c>
    </row>
    <row r="232" spans="1:18" x14ac:dyDescent="0.25">
      <c r="A232">
        <v>5</v>
      </c>
      <c r="B232">
        <v>5703</v>
      </c>
      <c r="C232" t="s">
        <v>798</v>
      </c>
      <c r="D232" t="s">
        <v>1268</v>
      </c>
      <c r="E232">
        <v>1</v>
      </c>
      <c r="F232" t="s">
        <v>13787</v>
      </c>
      <c r="G232">
        <v>1</v>
      </c>
      <c r="H232" t="s">
        <v>8278</v>
      </c>
      <c r="I232">
        <v>1</v>
      </c>
      <c r="J232" t="s">
        <v>13782</v>
      </c>
      <c r="K232" t="s">
        <v>13788</v>
      </c>
      <c r="L232">
        <v>270107</v>
      </c>
      <c r="M232" t="s">
        <v>13588</v>
      </c>
      <c r="N232">
        <v>270107006</v>
      </c>
      <c r="O232" t="s">
        <v>13613</v>
      </c>
      <c r="P232">
        <v>0</v>
      </c>
      <c r="Q232">
        <v>79052.302649352539</v>
      </c>
      <c r="R232">
        <v>0</v>
      </c>
    </row>
    <row r="233" spans="1:18" x14ac:dyDescent="0.25">
      <c r="A233">
        <v>5</v>
      </c>
      <c r="B233">
        <v>5703</v>
      </c>
      <c r="C233" t="s">
        <v>798</v>
      </c>
      <c r="D233" t="s">
        <v>1268</v>
      </c>
      <c r="E233">
        <v>1</v>
      </c>
      <c r="F233" t="s">
        <v>13787</v>
      </c>
      <c r="G233">
        <v>1</v>
      </c>
      <c r="H233" t="s">
        <v>8278</v>
      </c>
      <c r="I233">
        <v>1</v>
      </c>
      <c r="J233" t="s">
        <v>13782</v>
      </c>
      <c r="K233" t="s">
        <v>13789</v>
      </c>
      <c r="L233">
        <v>270107</v>
      </c>
      <c r="M233" t="s">
        <v>13588</v>
      </c>
      <c r="N233">
        <v>270107006</v>
      </c>
      <c r="O233" t="s">
        <v>13613</v>
      </c>
      <c r="P233">
        <v>0</v>
      </c>
      <c r="Q233">
        <v>11066.30285347214</v>
      </c>
      <c r="R233">
        <v>0</v>
      </c>
    </row>
    <row r="234" spans="1:18" x14ac:dyDescent="0.25">
      <c r="A234">
        <v>5</v>
      </c>
      <c r="B234">
        <v>5703</v>
      </c>
      <c r="C234" t="s">
        <v>798</v>
      </c>
      <c r="D234" t="s">
        <v>1268</v>
      </c>
      <c r="E234">
        <v>1</v>
      </c>
      <c r="F234" t="s">
        <v>13787</v>
      </c>
      <c r="G234">
        <v>2</v>
      </c>
      <c r="H234" t="s">
        <v>13768</v>
      </c>
      <c r="I234">
        <v>1</v>
      </c>
      <c r="J234" t="s">
        <v>13782</v>
      </c>
      <c r="K234" t="s">
        <v>13790</v>
      </c>
      <c r="L234">
        <v>270107</v>
      </c>
      <c r="M234" t="s">
        <v>13588</v>
      </c>
      <c r="N234">
        <v>270107006</v>
      </c>
      <c r="O234" t="s">
        <v>13613</v>
      </c>
      <c r="P234">
        <v>0</v>
      </c>
      <c r="Q234">
        <v>72576.727962586083</v>
      </c>
      <c r="R234">
        <v>0</v>
      </c>
    </row>
    <row r="235" spans="1:18" x14ac:dyDescent="0.25">
      <c r="A235">
        <v>5</v>
      </c>
      <c r="B235">
        <v>5703</v>
      </c>
      <c r="C235" t="s">
        <v>798</v>
      </c>
      <c r="D235" t="s">
        <v>1268</v>
      </c>
      <c r="E235">
        <v>1</v>
      </c>
      <c r="F235" t="s">
        <v>13787</v>
      </c>
      <c r="G235">
        <v>2</v>
      </c>
      <c r="H235" t="s">
        <v>13768</v>
      </c>
      <c r="I235">
        <v>1</v>
      </c>
      <c r="J235" t="s">
        <v>13782</v>
      </c>
      <c r="K235" t="s">
        <v>13791</v>
      </c>
      <c r="L235">
        <v>270107</v>
      </c>
      <c r="M235" t="s">
        <v>13588</v>
      </c>
      <c r="N235">
        <v>270107006</v>
      </c>
      <c r="O235" t="s">
        <v>13613</v>
      </c>
      <c r="P235">
        <v>0</v>
      </c>
      <c r="Q235">
        <v>11066.30285347214</v>
      </c>
      <c r="R235">
        <v>0</v>
      </c>
    </row>
    <row r="236" spans="1:18" x14ac:dyDescent="0.25">
      <c r="A236">
        <v>5</v>
      </c>
      <c r="B236">
        <v>5703</v>
      </c>
      <c r="C236" t="s">
        <v>798</v>
      </c>
      <c r="D236" t="s">
        <v>1268</v>
      </c>
      <c r="E236">
        <v>5</v>
      </c>
      <c r="F236" t="s">
        <v>13792</v>
      </c>
      <c r="G236">
        <v>2</v>
      </c>
      <c r="H236" t="s">
        <v>13768</v>
      </c>
      <c r="I236">
        <v>3</v>
      </c>
      <c r="J236" t="s">
        <v>13783</v>
      </c>
      <c r="K236" t="s">
        <v>13790</v>
      </c>
      <c r="L236">
        <v>270107</v>
      </c>
      <c r="M236" t="s">
        <v>13588</v>
      </c>
      <c r="N236">
        <v>270107005</v>
      </c>
      <c r="O236" t="s">
        <v>13608</v>
      </c>
      <c r="P236">
        <v>0</v>
      </c>
      <c r="Q236">
        <v>47735.571044632175</v>
      </c>
      <c r="R236">
        <v>0</v>
      </c>
    </row>
    <row r="237" spans="1:18" x14ac:dyDescent="0.25">
      <c r="A237">
        <v>5</v>
      </c>
      <c r="B237">
        <v>5703</v>
      </c>
      <c r="C237" t="s">
        <v>798</v>
      </c>
      <c r="D237" t="s">
        <v>1268</v>
      </c>
      <c r="E237">
        <v>5</v>
      </c>
      <c r="F237" t="s">
        <v>13792</v>
      </c>
      <c r="G237">
        <v>2</v>
      </c>
      <c r="H237" t="s">
        <v>13768</v>
      </c>
      <c r="I237">
        <v>3</v>
      </c>
      <c r="J237" t="s">
        <v>13783</v>
      </c>
      <c r="K237" t="s">
        <v>13791</v>
      </c>
      <c r="L237">
        <v>270107</v>
      </c>
      <c r="M237" t="s">
        <v>13588</v>
      </c>
      <c r="N237">
        <v>270107005</v>
      </c>
      <c r="O237" t="s">
        <v>13608</v>
      </c>
      <c r="P237">
        <v>0</v>
      </c>
      <c r="Q237">
        <v>11066.30285347214</v>
      </c>
      <c r="R237">
        <v>0</v>
      </c>
    </row>
    <row r="238" spans="1:18" x14ac:dyDescent="0.25">
      <c r="A238">
        <v>5</v>
      </c>
      <c r="B238">
        <v>5706</v>
      </c>
      <c r="C238" t="s">
        <v>798</v>
      </c>
      <c r="D238" t="s">
        <v>1277</v>
      </c>
      <c r="E238">
        <v>1</v>
      </c>
      <c r="F238" t="s">
        <v>13787</v>
      </c>
      <c r="G238">
        <v>1</v>
      </c>
      <c r="H238" t="s">
        <v>8278</v>
      </c>
      <c r="I238">
        <v>1</v>
      </c>
      <c r="J238" t="s">
        <v>13782</v>
      </c>
      <c r="K238" t="s">
        <v>13788</v>
      </c>
      <c r="L238">
        <v>270107</v>
      </c>
      <c r="M238" t="s">
        <v>13588</v>
      </c>
      <c r="N238">
        <v>270107006</v>
      </c>
      <c r="O238" t="s">
        <v>13613</v>
      </c>
      <c r="P238">
        <v>0</v>
      </c>
      <c r="Q238">
        <v>27874.039338482438</v>
      </c>
      <c r="R238">
        <v>0</v>
      </c>
    </row>
    <row r="239" spans="1:18" x14ac:dyDescent="0.25">
      <c r="A239">
        <v>5</v>
      </c>
      <c r="B239">
        <v>5706</v>
      </c>
      <c r="C239" t="s">
        <v>798</v>
      </c>
      <c r="D239" t="s">
        <v>1277</v>
      </c>
      <c r="E239">
        <v>1</v>
      </c>
      <c r="F239" t="s">
        <v>13787</v>
      </c>
      <c r="G239">
        <v>2</v>
      </c>
      <c r="H239" t="s">
        <v>13768</v>
      </c>
      <c r="I239">
        <v>1</v>
      </c>
      <c r="J239" t="s">
        <v>13782</v>
      </c>
      <c r="K239" t="s">
        <v>13790</v>
      </c>
      <c r="L239">
        <v>270107</v>
      </c>
      <c r="M239" t="s">
        <v>13588</v>
      </c>
      <c r="N239">
        <v>270107006</v>
      </c>
      <c r="O239" t="s">
        <v>13613</v>
      </c>
      <c r="P239">
        <v>0</v>
      </c>
      <c r="Q239">
        <v>23026.02417877259</v>
      </c>
      <c r="R239">
        <v>0</v>
      </c>
    </row>
    <row r="240" spans="1:18" x14ac:dyDescent="0.25">
      <c r="A240">
        <v>5</v>
      </c>
      <c r="B240">
        <v>5706</v>
      </c>
      <c r="C240" t="s">
        <v>798</v>
      </c>
      <c r="D240" t="s">
        <v>1277</v>
      </c>
      <c r="E240">
        <v>1</v>
      </c>
      <c r="F240" t="s">
        <v>13787</v>
      </c>
      <c r="G240">
        <v>2</v>
      </c>
      <c r="H240" t="s">
        <v>13768</v>
      </c>
      <c r="I240">
        <v>1</v>
      </c>
      <c r="J240" t="s">
        <v>13782</v>
      </c>
      <c r="K240" t="s">
        <v>13791</v>
      </c>
      <c r="L240">
        <v>270107</v>
      </c>
      <c r="M240" t="s">
        <v>13588</v>
      </c>
      <c r="N240">
        <v>270107006</v>
      </c>
      <c r="O240" t="s">
        <v>13613</v>
      </c>
      <c r="P240">
        <v>0</v>
      </c>
      <c r="Q240">
        <v>4848.0151597098502</v>
      </c>
      <c r="R240">
        <v>0</v>
      </c>
    </row>
    <row r="241" spans="1:18" x14ac:dyDescent="0.25">
      <c r="A241">
        <v>5</v>
      </c>
      <c r="B241">
        <v>5706</v>
      </c>
      <c r="C241" t="s">
        <v>798</v>
      </c>
      <c r="D241" t="s">
        <v>1277</v>
      </c>
      <c r="E241">
        <v>5</v>
      </c>
      <c r="F241" t="s">
        <v>13792</v>
      </c>
      <c r="G241">
        <v>2</v>
      </c>
      <c r="H241" t="s">
        <v>13768</v>
      </c>
      <c r="I241">
        <v>3</v>
      </c>
      <c r="J241" t="s">
        <v>13783</v>
      </c>
      <c r="K241" t="s">
        <v>13790</v>
      </c>
      <c r="L241">
        <v>270107</v>
      </c>
      <c r="M241" t="s">
        <v>13588</v>
      </c>
      <c r="N241">
        <v>270107005</v>
      </c>
      <c r="O241" t="s">
        <v>13608</v>
      </c>
      <c r="P241">
        <v>0</v>
      </c>
      <c r="Q241">
        <v>18178.009019062738</v>
      </c>
      <c r="R241">
        <v>0</v>
      </c>
    </row>
    <row r="242" spans="1:18" x14ac:dyDescent="0.25">
      <c r="A242">
        <v>5</v>
      </c>
      <c r="B242">
        <v>5801</v>
      </c>
      <c r="C242" t="s">
        <v>798</v>
      </c>
      <c r="D242" t="s">
        <v>1280</v>
      </c>
      <c r="E242">
        <v>1</v>
      </c>
      <c r="F242" t="s">
        <v>13787</v>
      </c>
      <c r="G242">
        <v>1</v>
      </c>
      <c r="H242" t="s">
        <v>8278</v>
      </c>
      <c r="I242">
        <v>1</v>
      </c>
      <c r="J242" t="s">
        <v>13782</v>
      </c>
      <c r="K242" t="s">
        <v>13788</v>
      </c>
      <c r="L242">
        <v>270107</v>
      </c>
      <c r="M242" t="s">
        <v>13588</v>
      </c>
      <c r="N242">
        <v>270107006</v>
      </c>
      <c r="O242" t="s">
        <v>13613</v>
      </c>
      <c r="P242">
        <v>26582.001893701126</v>
      </c>
      <c r="Q242">
        <v>32844.876461223175</v>
      </c>
      <c r="R242">
        <v>21740.634338485575</v>
      </c>
    </row>
    <row r="243" spans="1:18" x14ac:dyDescent="0.25">
      <c r="A243">
        <v>5</v>
      </c>
      <c r="B243">
        <v>5801</v>
      </c>
      <c r="C243" t="s">
        <v>798</v>
      </c>
      <c r="D243" t="s">
        <v>1280</v>
      </c>
      <c r="E243">
        <v>1</v>
      </c>
      <c r="F243" t="s">
        <v>13787</v>
      </c>
      <c r="G243">
        <v>1</v>
      </c>
      <c r="H243" t="s">
        <v>8278</v>
      </c>
      <c r="I243">
        <v>1</v>
      </c>
      <c r="J243" t="s">
        <v>13782</v>
      </c>
      <c r="K243" t="s">
        <v>13789</v>
      </c>
      <c r="L243">
        <v>270107</v>
      </c>
      <c r="M243" t="s">
        <v>13588</v>
      </c>
      <c r="N243">
        <v>270107006</v>
      </c>
      <c r="O243" t="s">
        <v>13613</v>
      </c>
      <c r="P243">
        <v>2856.4428876955776</v>
      </c>
      <c r="Q243">
        <v>0</v>
      </c>
      <c r="R243">
        <v>0</v>
      </c>
    </row>
    <row r="244" spans="1:18" x14ac:dyDescent="0.25">
      <c r="A244">
        <v>5</v>
      </c>
      <c r="B244">
        <v>5801</v>
      </c>
      <c r="C244" t="s">
        <v>798</v>
      </c>
      <c r="D244" t="s">
        <v>1280</v>
      </c>
      <c r="E244">
        <v>1</v>
      </c>
      <c r="F244" t="s">
        <v>13787</v>
      </c>
      <c r="G244">
        <v>2</v>
      </c>
      <c r="H244" t="s">
        <v>13768</v>
      </c>
      <c r="I244">
        <v>1</v>
      </c>
      <c r="J244" t="s">
        <v>13782</v>
      </c>
      <c r="K244" t="s">
        <v>13790</v>
      </c>
      <c r="L244">
        <v>270107</v>
      </c>
      <c r="M244" t="s">
        <v>13588</v>
      </c>
      <c r="N244">
        <v>270107006</v>
      </c>
      <c r="O244" t="s">
        <v>13613</v>
      </c>
      <c r="P244">
        <v>24645.262105451344</v>
      </c>
      <c r="Q244">
        <v>30284.623837063216</v>
      </c>
      <c r="R244">
        <v>19827.866748772118</v>
      </c>
    </row>
    <row r="245" spans="1:18" x14ac:dyDescent="0.25">
      <c r="A245">
        <v>5</v>
      </c>
      <c r="B245">
        <v>5801</v>
      </c>
      <c r="C245" t="s">
        <v>798</v>
      </c>
      <c r="D245" t="s">
        <v>1280</v>
      </c>
      <c r="E245">
        <v>1</v>
      </c>
      <c r="F245" t="s">
        <v>13787</v>
      </c>
      <c r="G245">
        <v>2</v>
      </c>
      <c r="H245" t="s">
        <v>13768</v>
      </c>
      <c r="I245">
        <v>1</v>
      </c>
      <c r="J245" t="s">
        <v>13782</v>
      </c>
      <c r="K245" t="s">
        <v>13791</v>
      </c>
      <c r="L245">
        <v>270107</v>
      </c>
      <c r="M245" t="s">
        <v>13588</v>
      </c>
      <c r="N245">
        <v>270107006</v>
      </c>
      <c r="O245" t="s">
        <v>13613</v>
      </c>
      <c r="P245">
        <v>4793.1826759453606</v>
      </c>
      <c r="Q245">
        <v>2560.2526241599589</v>
      </c>
      <c r="R245">
        <v>1912.7675897134557</v>
      </c>
    </row>
    <row r="246" spans="1:18" x14ac:dyDescent="0.25">
      <c r="A246">
        <v>5</v>
      </c>
      <c r="B246">
        <v>5801</v>
      </c>
      <c r="C246" t="s">
        <v>798</v>
      </c>
      <c r="D246" t="s">
        <v>1280</v>
      </c>
      <c r="E246">
        <v>5</v>
      </c>
      <c r="F246" t="s">
        <v>13792</v>
      </c>
      <c r="G246">
        <v>2</v>
      </c>
      <c r="H246" t="s">
        <v>13768</v>
      </c>
      <c r="I246">
        <v>3</v>
      </c>
      <c r="J246" t="s">
        <v>13783</v>
      </c>
      <c r="K246" t="s">
        <v>13790</v>
      </c>
      <c r="L246">
        <v>270107</v>
      </c>
      <c r="M246" t="s">
        <v>13588</v>
      </c>
      <c r="N246">
        <v>270107005</v>
      </c>
      <c r="O246" t="s">
        <v>13608</v>
      </c>
      <c r="P246">
        <v>19682.573314705318</v>
      </c>
      <c r="Q246">
        <v>15629.828868440301</v>
      </c>
      <c r="R246">
        <v>21740.634338485575</v>
      </c>
    </row>
    <row r="247" spans="1:18" x14ac:dyDescent="0.25">
      <c r="A247">
        <v>5</v>
      </c>
      <c r="B247">
        <v>5801</v>
      </c>
      <c r="C247" t="s">
        <v>798</v>
      </c>
      <c r="D247" t="s">
        <v>1280</v>
      </c>
      <c r="E247">
        <v>5</v>
      </c>
      <c r="F247" t="s">
        <v>13792</v>
      </c>
      <c r="G247">
        <v>2</v>
      </c>
      <c r="H247" t="s">
        <v>13768</v>
      </c>
      <c r="I247">
        <v>3</v>
      </c>
      <c r="J247" t="s">
        <v>13783</v>
      </c>
      <c r="K247" t="s">
        <v>13791</v>
      </c>
      <c r="L247">
        <v>270107</v>
      </c>
      <c r="M247" t="s">
        <v>13588</v>
      </c>
      <c r="N247">
        <v>270107005</v>
      </c>
      <c r="O247" t="s">
        <v>13608</v>
      </c>
      <c r="P247">
        <v>842.2335079158031</v>
      </c>
      <c r="Q247">
        <v>1048.8957602121591</v>
      </c>
      <c r="R247">
        <v>0</v>
      </c>
    </row>
    <row r="248" spans="1:18" x14ac:dyDescent="0.25">
      <c r="A248">
        <v>5</v>
      </c>
      <c r="B248">
        <v>5802</v>
      </c>
      <c r="C248" t="s">
        <v>798</v>
      </c>
      <c r="D248" t="s">
        <v>1283</v>
      </c>
      <c r="E248">
        <v>1</v>
      </c>
      <c r="F248" t="s">
        <v>13787</v>
      </c>
      <c r="G248">
        <v>1</v>
      </c>
      <c r="H248" t="s">
        <v>8278</v>
      </c>
      <c r="I248">
        <v>1</v>
      </c>
      <c r="J248" t="s">
        <v>13782</v>
      </c>
      <c r="K248" t="s">
        <v>13788</v>
      </c>
      <c r="L248">
        <v>270107</v>
      </c>
      <c r="M248" t="s">
        <v>13588</v>
      </c>
      <c r="N248">
        <v>270107006</v>
      </c>
      <c r="O248" t="s">
        <v>13613</v>
      </c>
      <c r="P248">
        <v>24143.014301430143</v>
      </c>
      <c r="Q248">
        <v>16438.563123109943</v>
      </c>
      <c r="R248">
        <v>27236.9400075134</v>
      </c>
    </row>
    <row r="249" spans="1:18" x14ac:dyDescent="0.25">
      <c r="A249">
        <v>5</v>
      </c>
      <c r="B249">
        <v>5802</v>
      </c>
      <c r="C249" t="s">
        <v>798</v>
      </c>
      <c r="D249" t="s">
        <v>1283</v>
      </c>
      <c r="E249">
        <v>1</v>
      </c>
      <c r="F249" t="s">
        <v>13787</v>
      </c>
      <c r="G249">
        <v>1</v>
      </c>
      <c r="H249" t="s">
        <v>8278</v>
      </c>
      <c r="I249">
        <v>1</v>
      </c>
      <c r="J249" t="s">
        <v>13782</v>
      </c>
      <c r="K249" t="s">
        <v>13789</v>
      </c>
      <c r="L249">
        <v>270107</v>
      </c>
      <c r="M249" t="s">
        <v>13588</v>
      </c>
      <c r="N249">
        <v>270107006</v>
      </c>
      <c r="O249" t="s">
        <v>13613</v>
      </c>
      <c r="P249">
        <v>1403.7403740374039</v>
      </c>
      <c r="Q249">
        <v>0</v>
      </c>
      <c r="R249">
        <v>3240.7617248645233</v>
      </c>
    </row>
    <row r="250" spans="1:18" x14ac:dyDescent="0.25">
      <c r="A250">
        <v>5</v>
      </c>
      <c r="B250">
        <v>5802</v>
      </c>
      <c r="C250" t="s">
        <v>798</v>
      </c>
      <c r="D250" t="s">
        <v>1283</v>
      </c>
      <c r="E250">
        <v>1</v>
      </c>
      <c r="F250" t="s">
        <v>13787</v>
      </c>
      <c r="G250">
        <v>2</v>
      </c>
      <c r="H250" t="s">
        <v>13768</v>
      </c>
      <c r="I250">
        <v>1</v>
      </c>
      <c r="J250" t="s">
        <v>13782</v>
      </c>
      <c r="K250" t="s">
        <v>13790</v>
      </c>
      <c r="L250">
        <v>270107</v>
      </c>
      <c r="M250" t="s">
        <v>13588</v>
      </c>
      <c r="N250">
        <v>270107006</v>
      </c>
      <c r="O250" t="s">
        <v>13613</v>
      </c>
      <c r="P250">
        <v>24143.014301430143</v>
      </c>
      <c r="Q250">
        <v>16438.563123109943</v>
      </c>
      <c r="R250">
        <v>24428.100846508249</v>
      </c>
    </row>
    <row r="251" spans="1:18" x14ac:dyDescent="0.25">
      <c r="A251">
        <v>5</v>
      </c>
      <c r="B251">
        <v>5802</v>
      </c>
      <c r="C251" t="s">
        <v>798</v>
      </c>
      <c r="D251" t="s">
        <v>1283</v>
      </c>
      <c r="E251">
        <v>1</v>
      </c>
      <c r="F251" t="s">
        <v>13787</v>
      </c>
      <c r="G251">
        <v>2</v>
      </c>
      <c r="H251" t="s">
        <v>13768</v>
      </c>
      <c r="I251">
        <v>1</v>
      </c>
      <c r="J251" t="s">
        <v>13782</v>
      </c>
      <c r="K251" t="s">
        <v>13791</v>
      </c>
      <c r="L251">
        <v>270107</v>
      </c>
      <c r="M251" t="s">
        <v>13588</v>
      </c>
      <c r="N251">
        <v>270107006</v>
      </c>
      <c r="O251" t="s">
        <v>13613</v>
      </c>
      <c r="P251">
        <v>1403.7403740374039</v>
      </c>
      <c r="Q251">
        <v>0</v>
      </c>
      <c r="R251">
        <v>6049.6008858696732</v>
      </c>
    </row>
    <row r="252" spans="1:18" x14ac:dyDescent="0.25">
      <c r="A252">
        <v>5</v>
      </c>
      <c r="B252">
        <v>5802</v>
      </c>
      <c r="C252" t="s">
        <v>798</v>
      </c>
      <c r="D252" t="s">
        <v>1283</v>
      </c>
      <c r="E252">
        <v>5</v>
      </c>
      <c r="F252" t="s">
        <v>13792</v>
      </c>
      <c r="G252">
        <v>2</v>
      </c>
      <c r="H252" t="s">
        <v>13768</v>
      </c>
      <c r="I252">
        <v>3</v>
      </c>
      <c r="J252" t="s">
        <v>13783</v>
      </c>
      <c r="K252" t="s">
        <v>13790</v>
      </c>
      <c r="L252">
        <v>270107</v>
      </c>
      <c r="M252" t="s">
        <v>13588</v>
      </c>
      <c r="N252">
        <v>270107005</v>
      </c>
      <c r="O252" t="s">
        <v>13608</v>
      </c>
      <c r="P252">
        <v>15537.953795379539</v>
      </c>
      <c r="Q252">
        <v>8501.792956023126</v>
      </c>
      <c r="R252">
        <v>27236.9400075134</v>
      </c>
    </row>
    <row r="253" spans="1:18" x14ac:dyDescent="0.25">
      <c r="A253">
        <v>5</v>
      </c>
      <c r="B253">
        <v>5802</v>
      </c>
      <c r="C253" t="s">
        <v>798</v>
      </c>
      <c r="D253" t="s">
        <v>1283</v>
      </c>
      <c r="E253">
        <v>5</v>
      </c>
      <c r="F253" t="s">
        <v>13792</v>
      </c>
      <c r="G253">
        <v>2</v>
      </c>
      <c r="H253" t="s">
        <v>13768</v>
      </c>
      <c r="I253">
        <v>3</v>
      </c>
      <c r="J253" t="s">
        <v>13783</v>
      </c>
      <c r="K253" t="s">
        <v>13791</v>
      </c>
      <c r="L253">
        <v>270107</v>
      </c>
      <c r="M253" t="s">
        <v>13588</v>
      </c>
      <c r="N253">
        <v>270107005</v>
      </c>
      <c r="O253" t="s">
        <v>13608</v>
      </c>
      <c r="P253">
        <v>0</v>
      </c>
      <c r="Q253">
        <v>0</v>
      </c>
      <c r="R253">
        <v>3240.7617248645233</v>
      </c>
    </row>
    <row r="254" spans="1:18" x14ac:dyDescent="0.25">
      <c r="A254">
        <v>5</v>
      </c>
      <c r="B254">
        <v>5803</v>
      </c>
      <c r="C254" t="s">
        <v>798</v>
      </c>
      <c r="D254" t="s">
        <v>1286</v>
      </c>
      <c r="E254">
        <v>1</v>
      </c>
      <c r="F254" t="s">
        <v>13787</v>
      </c>
      <c r="G254">
        <v>1</v>
      </c>
      <c r="H254" t="s">
        <v>8278</v>
      </c>
      <c r="I254">
        <v>1</v>
      </c>
      <c r="J254" t="s">
        <v>13782</v>
      </c>
      <c r="K254" t="s">
        <v>13788</v>
      </c>
      <c r="L254">
        <v>270107</v>
      </c>
      <c r="M254" t="s">
        <v>13588</v>
      </c>
      <c r="N254">
        <v>270107006</v>
      </c>
      <c r="O254" t="s">
        <v>13613</v>
      </c>
      <c r="P254">
        <v>0</v>
      </c>
      <c r="Q254">
        <v>33644.683825670698</v>
      </c>
      <c r="R254">
        <v>0</v>
      </c>
    </row>
    <row r="255" spans="1:18" x14ac:dyDescent="0.25">
      <c r="A255">
        <v>5</v>
      </c>
      <c r="B255">
        <v>5803</v>
      </c>
      <c r="C255" t="s">
        <v>798</v>
      </c>
      <c r="D255" t="s">
        <v>1286</v>
      </c>
      <c r="E255">
        <v>1</v>
      </c>
      <c r="F255" t="s">
        <v>13787</v>
      </c>
      <c r="G255">
        <v>2</v>
      </c>
      <c r="H255" t="s">
        <v>13768</v>
      </c>
      <c r="I255">
        <v>1</v>
      </c>
      <c r="J255" t="s">
        <v>13782</v>
      </c>
      <c r="K255" t="s">
        <v>13790</v>
      </c>
      <c r="L255">
        <v>270107</v>
      </c>
      <c r="M255" t="s">
        <v>13588</v>
      </c>
      <c r="N255">
        <v>270107006</v>
      </c>
      <c r="O255" t="s">
        <v>13613</v>
      </c>
      <c r="P255">
        <v>0</v>
      </c>
      <c r="Q255">
        <v>33644.683825670698</v>
      </c>
      <c r="R255">
        <v>0</v>
      </c>
    </row>
    <row r="256" spans="1:18" x14ac:dyDescent="0.25">
      <c r="A256">
        <v>5</v>
      </c>
      <c r="B256">
        <v>5803</v>
      </c>
      <c r="C256" t="s">
        <v>798</v>
      </c>
      <c r="D256" t="s">
        <v>1286</v>
      </c>
      <c r="E256">
        <v>5</v>
      </c>
      <c r="F256" t="s">
        <v>13792</v>
      </c>
      <c r="G256">
        <v>2</v>
      </c>
      <c r="H256" t="s">
        <v>13768</v>
      </c>
      <c r="I256">
        <v>3</v>
      </c>
      <c r="J256" t="s">
        <v>13783</v>
      </c>
      <c r="K256" t="s">
        <v>13790</v>
      </c>
      <c r="L256">
        <v>270107</v>
      </c>
      <c r="M256" t="s">
        <v>13588</v>
      </c>
      <c r="N256">
        <v>270107005</v>
      </c>
      <c r="O256" t="s">
        <v>13608</v>
      </c>
      <c r="P256">
        <v>0</v>
      </c>
      <c r="Q256">
        <v>33644.683825670698</v>
      </c>
      <c r="R256">
        <v>0</v>
      </c>
    </row>
    <row r="257" spans="1:18" x14ac:dyDescent="0.25">
      <c r="A257">
        <v>5</v>
      </c>
      <c r="B257">
        <v>5804</v>
      </c>
      <c r="C257" t="s">
        <v>798</v>
      </c>
      <c r="D257" t="s">
        <v>1289</v>
      </c>
      <c r="E257">
        <v>1</v>
      </c>
      <c r="F257" t="s">
        <v>13787</v>
      </c>
      <c r="G257">
        <v>1</v>
      </c>
      <c r="H257" t="s">
        <v>8278</v>
      </c>
      <c r="I257">
        <v>1</v>
      </c>
      <c r="J257" t="s">
        <v>13782</v>
      </c>
      <c r="K257" t="s">
        <v>13788</v>
      </c>
      <c r="L257">
        <v>270107</v>
      </c>
      <c r="M257" t="s">
        <v>13588</v>
      </c>
      <c r="N257">
        <v>270107006</v>
      </c>
      <c r="O257" t="s">
        <v>13613</v>
      </c>
      <c r="P257">
        <v>27344.255764155172</v>
      </c>
      <c r="Q257">
        <v>19460.559208179548</v>
      </c>
      <c r="R257">
        <v>29901.346594000996</v>
      </c>
    </row>
    <row r="258" spans="1:18" x14ac:dyDescent="0.25">
      <c r="A258">
        <v>5</v>
      </c>
      <c r="B258">
        <v>5804</v>
      </c>
      <c r="C258" t="s">
        <v>798</v>
      </c>
      <c r="D258" t="s">
        <v>1289</v>
      </c>
      <c r="E258">
        <v>1</v>
      </c>
      <c r="F258" t="s">
        <v>13787</v>
      </c>
      <c r="G258">
        <v>1</v>
      </c>
      <c r="H258" t="s">
        <v>8278</v>
      </c>
      <c r="I258">
        <v>1</v>
      </c>
      <c r="J258" t="s">
        <v>13782</v>
      </c>
      <c r="K258" t="s">
        <v>13789</v>
      </c>
      <c r="L258">
        <v>270107</v>
      </c>
      <c r="M258" t="s">
        <v>13588</v>
      </c>
      <c r="N258">
        <v>270107006</v>
      </c>
      <c r="O258" t="s">
        <v>13613</v>
      </c>
      <c r="P258">
        <v>0</v>
      </c>
      <c r="Q258">
        <v>1277.4705782368637</v>
      </c>
      <c r="R258">
        <v>0</v>
      </c>
    </row>
    <row r="259" spans="1:18" x14ac:dyDescent="0.25">
      <c r="A259">
        <v>5</v>
      </c>
      <c r="B259">
        <v>5804</v>
      </c>
      <c r="C259" t="s">
        <v>798</v>
      </c>
      <c r="D259" t="s">
        <v>1289</v>
      </c>
      <c r="E259">
        <v>1</v>
      </c>
      <c r="F259" t="s">
        <v>13787</v>
      </c>
      <c r="G259">
        <v>2</v>
      </c>
      <c r="H259" t="s">
        <v>13768</v>
      </c>
      <c r="I259">
        <v>1</v>
      </c>
      <c r="J259" t="s">
        <v>13782</v>
      </c>
      <c r="K259" t="s">
        <v>13790</v>
      </c>
      <c r="L259">
        <v>270107</v>
      </c>
      <c r="M259" t="s">
        <v>13588</v>
      </c>
      <c r="N259">
        <v>270107006</v>
      </c>
      <c r="O259" t="s">
        <v>13613</v>
      </c>
      <c r="P259">
        <v>25192.138505718507</v>
      </c>
      <c r="Q259">
        <v>17619.848243231874</v>
      </c>
      <c r="R259">
        <v>28739.804180073705</v>
      </c>
    </row>
    <row r="260" spans="1:18" x14ac:dyDescent="0.25">
      <c r="A260">
        <v>5</v>
      </c>
      <c r="B260">
        <v>5804</v>
      </c>
      <c r="C260" t="s">
        <v>798</v>
      </c>
      <c r="D260" t="s">
        <v>1289</v>
      </c>
      <c r="E260">
        <v>1</v>
      </c>
      <c r="F260" t="s">
        <v>13787</v>
      </c>
      <c r="G260">
        <v>2</v>
      </c>
      <c r="H260" t="s">
        <v>13768</v>
      </c>
      <c r="I260">
        <v>1</v>
      </c>
      <c r="J260" t="s">
        <v>13782</v>
      </c>
      <c r="K260" t="s">
        <v>13791</v>
      </c>
      <c r="L260">
        <v>270107</v>
      </c>
      <c r="M260" t="s">
        <v>13588</v>
      </c>
      <c r="N260">
        <v>270107006</v>
      </c>
      <c r="O260" t="s">
        <v>13613</v>
      </c>
      <c r="P260">
        <v>2152.117258436665</v>
      </c>
      <c r="Q260">
        <v>3118.1815431845394</v>
      </c>
      <c r="R260">
        <v>1161.5424139272882</v>
      </c>
    </row>
    <row r="261" spans="1:18" x14ac:dyDescent="0.25">
      <c r="A261">
        <v>5</v>
      </c>
      <c r="B261">
        <v>5804</v>
      </c>
      <c r="C261" t="s">
        <v>798</v>
      </c>
      <c r="D261" t="s">
        <v>1289</v>
      </c>
      <c r="E261">
        <v>5</v>
      </c>
      <c r="F261" t="s">
        <v>13792</v>
      </c>
      <c r="G261">
        <v>2</v>
      </c>
      <c r="H261" t="s">
        <v>13768</v>
      </c>
      <c r="I261">
        <v>3</v>
      </c>
      <c r="J261" t="s">
        <v>13783</v>
      </c>
      <c r="K261" t="s">
        <v>13790</v>
      </c>
      <c r="L261">
        <v>270107</v>
      </c>
      <c r="M261" t="s">
        <v>13588</v>
      </c>
      <c r="N261">
        <v>270107005</v>
      </c>
      <c r="O261" t="s">
        <v>13608</v>
      </c>
      <c r="P261">
        <v>23163.687067377123</v>
      </c>
      <c r="Q261">
        <v>13474.910711605524</v>
      </c>
      <c r="R261">
        <v>29901.346594000996</v>
      </c>
    </row>
    <row r="262" spans="1:18" x14ac:dyDescent="0.25">
      <c r="A262">
        <v>5</v>
      </c>
      <c r="B262">
        <v>5804</v>
      </c>
      <c r="C262" t="s">
        <v>798</v>
      </c>
      <c r="D262" t="s">
        <v>1289</v>
      </c>
      <c r="E262">
        <v>5</v>
      </c>
      <c r="F262" t="s">
        <v>13792</v>
      </c>
      <c r="G262">
        <v>2</v>
      </c>
      <c r="H262" t="s">
        <v>13768</v>
      </c>
      <c r="I262">
        <v>3</v>
      </c>
      <c r="J262" t="s">
        <v>13783</v>
      </c>
      <c r="K262" t="s">
        <v>13791</v>
      </c>
      <c r="L262">
        <v>270107</v>
      </c>
      <c r="M262" t="s">
        <v>13588</v>
      </c>
      <c r="N262">
        <v>270107005</v>
      </c>
      <c r="O262" t="s">
        <v>13608</v>
      </c>
      <c r="P262">
        <v>0</v>
      </c>
      <c r="Q262">
        <v>579.20852528431556</v>
      </c>
      <c r="R262">
        <v>0</v>
      </c>
    </row>
    <row r="263" spans="1:18" x14ac:dyDescent="0.25">
      <c r="A263">
        <v>6</v>
      </c>
      <c r="B263">
        <v>6101</v>
      </c>
      <c r="C263" t="s">
        <v>1781</v>
      </c>
      <c r="D263" t="s">
        <v>1292</v>
      </c>
      <c r="E263">
        <v>1</v>
      </c>
      <c r="F263" t="s">
        <v>13787</v>
      </c>
      <c r="G263">
        <v>1</v>
      </c>
      <c r="H263" t="s">
        <v>8278</v>
      </c>
      <c r="I263">
        <v>1</v>
      </c>
      <c r="J263" t="s">
        <v>13782</v>
      </c>
      <c r="K263" t="s">
        <v>13788</v>
      </c>
      <c r="L263">
        <v>270107</v>
      </c>
      <c r="M263" t="s">
        <v>13588</v>
      </c>
      <c r="N263">
        <v>270107006</v>
      </c>
      <c r="O263" t="s">
        <v>13613</v>
      </c>
      <c r="P263">
        <v>28598.133926471255</v>
      </c>
      <c r="Q263">
        <v>27978.365080279582</v>
      </c>
      <c r="R263">
        <v>33232.807897878709</v>
      </c>
    </row>
    <row r="264" spans="1:18" x14ac:dyDescent="0.25">
      <c r="A264">
        <v>6</v>
      </c>
      <c r="B264">
        <v>6101</v>
      </c>
      <c r="C264" t="s">
        <v>1781</v>
      </c>
      <c r="D264" t="s">
        <v>1292</v>
      </c>
      <c r="E264">
        <v>1</v>
      </c>
      <c r="F264" t="s">
        <v>13787</v>
      </c>
      <c r="G264">
        <v>1</v>
      </c>
      <c r="H264" t="s">
        <v>8278</v>
      </c>
      <c r="I264">
        <v>1</v>
      </c>
      <c r="J264" t="s">
        <v>13782</v>
      </c>
      <c r="K264" t="s">
        <v>13789</v>
      </c>
      <c r="L264">
        <v>270107</v>
      </c>
      <c r="M264" t="s">
        <v>13588</v>
      </c>
      <c r="N264">
        <v>270107006</v>
      </c>
      <c r="O264" t="s">
        <v>13613</v>
      </c>
      <c r="P264">
        <v>765.90722453544174</v>
      </c>
      <c r="Q264">
        <v>1427.2503682628328</v>
      </c>
      <c r="R264">
        <v>1726.6055275036802</v>
      </c>
    </row>
    <row r="265" spans="1:18" x14ac:dyDescent="0.25">
      <c r="A265">
        <v>6</v>
      </c>
      <c r="B265">
        <v>6101</v>
      </c>
      <c r="C265" t="s">
        <v>1781</v>
      </c>
      <c r="D265" t="s">
        <v>1292</v>
      </c>
      <c r="E265">
        <v>1</v>
      </c>
      <c r="F265" t="s">
        <v>13787</v>
      </c>
      <c r="G265">
        <v>2</v>
      </c>
      <c r="H265" t="s">
        <v>13768</v>
      </c>
      <c r="I265">
        <v>1</v>
      </c>
      <c r="J265" t="s">
        <v>13782</v>
      </c>
      <c r="K265" t="s">
        <v>13790</v>
      </c>
      <c r="L265">
        <v>270107</v>
      </c>
      <c r="M265" t="s">
        <v>13588</v>
      </c>
      <c r="N265">
        <v>270107006</v>
      </c>
      <c r="O265" t="s">
        <v>13613</v>
      </c>
      <c r="P265">
        <v>23345.727054764844</v>
      </c>
      <c r="Q265">
        <v>19883.913777278198</v>
      </c>
      <c r="R265">
        <v>26695.059458686243</v>
      </c>
    </row>
    <row r="266" spans="1:18" x14ac:dyDescent="0.25">
      <c r="A266">
        <v>6</v>
      </c>
      <c r="B266">
        <v>6101</v>
      </c>
      <c r="C266" t="s">
        <v>1781</v>
      </c>
      <c r="D266" t="s">
        <v>1292</v>
      </c>
      <c r="E266">
        <v>1</v>
      </c>
      <c r="F266" t="s">
        <v>13787</v>
      </c>
      <c r="G266">
        <v>2</v>
      </c>
      <c r="H266" t="s">
        <v>13768</v>
      </c>
      <c r="I266">
        <v>1</v>
      </c>
      <c r="J266" t="s">
        <v>13782</v>
      </c>
      <c r="K266" t="s">
        <v>13791</v>
      </c>
      <c r="L266">
        <v>270107</v>
      </c>
      <c r="M266" t="s">
        <v>13588</v>
      </c>
      <c r="N266">
        <v>270107006</v>
      </c>
      <c r="O266" t="s">
        <v>13613</v>
      </c>
      <c r="P266">
        <v>6018.3140962418547</v>
      </c>
      <c r="Q266">
        <v>9521.701671264218</v>
      </c>
      <c r="R266">
        <v>8264.3539666961551</v>
      </c>
    </row>
    <row r="267" spans="1:18" x14ac:dyDescent="0.25">
      <c r="A267">
        <v>6</v>
      </c>
      <c r="B267">
        <v>6101</v>
      </c>
      <c r="C267" t="s">
        <v>1781</v>
      </c>
      <c r="D267" t="s">
        <v>1292</v>
      </c>
      <c r="E267">
        <v>5</v>
      </c>
      <c r="F267" t="s">
        <v>13792</v>
      </c>
      <c r="G267">
        <v>2</v>
      </c>
      <c r="H267" t="s">
        <v>13768</v>
      </c>
      <c r="I267">
        <v>3</v>
      </c>
      <c r="J267" t="s">
        <v>13783</v>
      </c>
      <c r="K267" t="s">
        <v>13790</v>
      </c>
      <c r="L267">
        <v>270107</v>
      </c>
      <c r="M267" t="s">
        <v>13588</v>
      </c>
      <c r="N267">
        <v>270107005</v>
      </c>
      <c r="O267" t="s">
        <v>13608</v>
      </c>
      <c r="P267">
        <v>19541.363529445749</v>
      </c>
      <c r="Q267">
        <v>18060.272842650469</v>
      </c>
      <c r="R267">
        <v>32478.130151662306</v>
      </c>
    </row>
    <row r="268" spans="1:18" x14ac:dyDescent="0.25">
      <c r="A268">
        <v>6</v>
      </c>
      <c r="B268">
        <v>6101</v>
      </c>
      <c r="C268" t="s">
        <v>1781</v>
      </c>
      <c r="D268" t="s">
        <v>1292</v>
      </c>
      <c r="E268">
        <v>5</v>
      </c>
      <c r="F268" t="s">
        <v>13792</v>
      </c>
      <c r="G268">
        <v>2</v>
      </c>
      <c r="H268" t="s">
        <v>13768</v>
      </c>
      <c r="I268">
        <v>3</v>
      </c>
      <c r="J268" t="s">
        <v>13783</v>
      </c>
      <c r="K268" t="s">
        <v>13791</v>
      </c>
      <c r="L268">
        <v>270107</v>
      </c>
      <c r="M268" t="s">
        <v>13588</v>
      </c>
      <c r="N268">
        <v>270107005</v>
      </c>
      <c r="O268" t="s">
        <v>13608</v>
      </c>
      <c r="P268">
        <v>2781.7783408369683</v>
      </c>
      <c r="Q268">
        <v>2610.8193874546132</v>
      </c>
      <c r="R268">
        <v>2481.2832737200797</v>
      </c>
    </row>
    <row r="269" spans="1:18" x14ac:dyDescent="0.25">
      <c r="A269">
        <v>6</v>
      </c>
      <c r="B269">
        <v>6102</v>
      </c>
      <c r="C269" t="s">
        <v>1781</v>
      </c>
      <c r="D269" t="s">
        <v>1295</v>
      </c>
      <c r="E269">
        <v>1</v>
      </c>
      <c r="F269" t="s">
        <v>13787</v>
      </c>
      <c r="G269">
        <v>1</v>
      </c>
      <c r="H269" t="s">
        <v>8278</v>
      </c>
      <c r="I269">
        <v>1</v>
      </c>
      <c r="J269" t="s">
        <v>13782</v>
      </c>
      <c r="K269" t="s">
        <v>13788</v>
      </c>
      <c r="L269">
        <v>270107</v>
      </c>
      <c r="M269" t="s">
        <v>13588</v>
      </c>
      <c r="N269">
        <v>270107006</v>
      </c>
      <c r="O269" t="s">
        <v>13613</v>
      </c>
      <c r="P269">
        <v>0</v>
      </c>
      <c r="Q269">
        <v>14531.813673253411</v>
      </c>
      <c r="R269">
        <v>19481.472520132975</v>
      </c>
    </row>
    <row r="270" spans="1:18" x14ac:dyDescent="0.25">
      <c r="A270">
        <v>6</v>
      </c>
      <c r="B270">
        <v>6102</v>
      </c>
      <c r="C270" t="s">
        <v>1781</v>
      </c>
      <c r="D270" t="s">
        <v>1295</v>
      </c>
      <c r="E270">
        <v>1</v>
      </c>
      <c r="F270" t="s">
        <v>13787</v>
      </c>
      <c r="G270">
        <v>2</v>
      </c>
      <c r="H270" t="s">
        <v>13768</v>
      </c>
      <c r="I270">
        <v>1</v>
      </c>
      <c r="J270" t="s">
        <v>13782</v>
      </c>
      <c r="K270" t="s">
        <v>13790</v>
      </c>
      <c r="L270">
        <v>270107</v>
      </c>
      <c r="M270" t="s">
        <v>13588</v>
      </c>
      <c r="N270">
        <v>270107006</v>
      </c>
      <c r="O270" t="s">
        <v>13613</v>
      </c>
      <c r="P270">
        <v>0</v>
      </c>
      <c r="Q270">
        <v>6681.5715609045992</v>
      </c>
      <c r="R270">
        <v>17179.734499041948</v>
      </c>
    </row>
    <row r="271" spans="1:18" x14ac:dyDescent="0.25">
      <c r="A271">
        <v>6</v>
      </c>
      <c r="B271">
        <v>6102</v>
      </c>
      <c r="C271" t="s">
        <v>1781</v>
      </c>
      <c r="D271" t="s">
        <v>1295</v>
      </c>
      <c r="E271">
        <v>1</v>
      </c>
      <c r="F271" t="s">
        <v>13787</v>
      </c>
      <c r="G271">
        <v>2</v>
      </c>
      <c r="H271" t="s">
        <v>13768</v>
      </c>
      <c r="I271">
        <v>1</v>
      </c>
      <c r="J271" t="s">
        <v>13782</v>
      </c>
      <c r="K271" t="s">
        <v>13791</v>
      </c>
      <c r="L271">
        <v>270107</v>
      </c>
      <c r="M271" t="s">
        <v>13588</v>
      </c>
      <c r="N271">
        <v>270107006</v>
      </c>
      <c r="O271" t="s">
        <v>13613</v>
      </c>
      <c r="P271">
        <v>0</v>
      </c>
      <c r="Q271">
        <v>7850.2421123488148</v>
      </c>
      <c r="R271">
        <v>2301.7380210910296</v>
      </c>
    </row>
    <row r="272" spans="1:18" x14ac:dyDescent="0.25">
      <c r="A272">
        <v>6</v>
      </c>
      <c r="B272">
        <v>6102</v>
      </c>
      <c r="C272" t="s">
        <v>1781</v>
      </c>
      <c r="D272" t="s">
        <v>1295</v>
      </c>
      <c r="E272">
        <v>5</v>
      </c>
      <c r="F272" t="s">
        <v>13792</v>
      </c>
      <c r="G272">
        <v>2</v>
      </c>
      <c r="H272" t="s">
        <v>13768</v>
      </c>
      <c r="I272">
        <v>3</v>
      </c>
      <c r="J272" t="s">
        <v>13783</v>
      </c>
      <c r="K272" t="s">
        <v>13790</v>
      </c>
      <c r="L272">
        <v>270107</v>
      </c>
      <c r="M272" t="s">
        <v>13588</v>
      </c>
      <c r="N272">
        <v>270107005</v>
      </c>
      <c r="O272" t="s">
        <v>13608</v>
      </c>
      <c r="P272">
        <v>0</v>
      </c>
      <c r="Q272">
        <v>3340.7857804522996</v>
      </c>
      <c r="R272">
        <v>19481.472520132975</v>
      </c>
    </row>
    <row r="273" spans="1:18" x14ac:dyDescent="0.25">
      <c r="A273">
        <v>6</v>
      </c>
      <c r="B273">
        <v>6103</v>
      </c>
      <c r="C273" t="s">
        <v>1781</v>
      </c>
      <c r="D273" t="s">
        <v>1298</v>
      </c>
      <c r="E273">
        <v>1</v>
      </c>
      <c r="F273" t="s">
        <v>13787</v>
      </c>
      <c r="G273">
        <v>1</v>
      </c>
      <c r="H273" t="s">
        <v>8278</v>
      </c>
      <c r="I273">
        <v>1</v>
      </c>
      <c r="J273" t="s">
        <v>13782</v>
      </c>
      <c r="K273" t="s">
        <v>13788</v>
      </c>
      <c r="L273">
        <v>270107</v>
      </c>
      <c r="M273" t="s">
        <v>13588</v>
      </c>
      <c r="N273">
        <v>270107006</v>
      </c>
      <c r="O273" t="s">
        <v>13613</v>
      </c>
      <c r="P273">
        <v>0</v>
      </c>
      <c r="Q273">
        <v>37391.691012142881</v>
      </c>
      <c r="R273">
        <v>0</v>
      </c>
    </row>
    <row r="274" spans="1:18" x14ac:dyDescent="0.25">
      <c r="A274">
        <v>6</v>
      </c>
      <c r="B274">
        <v>6103</v>
      </c>
      <c r="C274" t="s">
        <v>1781</v>
      </c>
      <c r="D274" t="s">
        <v>1298</v>
      </c>
      <c r="E274">
        <v>1</v>
      </c>
      <c r="F274" t="s">
        <v>13787</v>
      </c>
      <c r="G274">
        <v>2</v>
      </c>
      <c r="H274" t="s">
        <v>13768</v>
      </c>
      <c r="I274">
        <v>1</v>
      </c>
      <c r="J274" t="s">
        <v>13782</v>
      </c>
      <c r="K274" t="s">
        <v>13790</v>
      </c>
      <c r="L274">
        <v>270107</v>
      </c>
      <c r="M274" t="s">
        <v>13588</v>
      </c>
      <c r="N274">
        <v>270107006</v>
      </c>
      <c r="O274" t="s">
        <v>13613</v>
      </c>
      <c r="P274">
        <v>0</v>
      </c>
      <c r="Q274">
        <v>31030.020543517716</v>
      </c>
      <c r="R274">
        <v>0</v>
      </c>
    </row>
    <row r="275" spans="1:18" x14ac:dyDescent="0.25">
      <c r="A275">
        <v>6</v>
      </c>
      <c r="B275">
        <v>6103</v>
      </c>
      <c r="C275" t="s">
        <v>1781</v>
      </c>
      <c r="D275" t="s">
        <v>1298</v>
      </c>
      <c r="E275">
        <v>1</v>
      </c>
      <c r="F275" t="s">
        <v>13787</v>
      </c>
      <c r="G275">
        <v>2</v>
      </c>
      <c r="H275" t="s">
        <v>13768</v>
      </c>
      <c r="I275">
        <v>1</v>
      </c>
      <c r="J275" t="s">
        <v>13782</v>
      </c>
      <c r="K275" t="s">
        <v>13791</v>
      </c>
      <c r="L275">
        <v>270107</v>
      </c>
      <c r="M275" t="s">
        <v>13588</v>
      </c>
      <c r="N275">
        <v>270107006</v>
      </c>
      <c r="O275" t="s">
        <v>13613</v>
      </c>
      <c r="P275">
        <v>0</v>
      </c>
      <c r="Q275">
        <v>6361.6704686251578</v>
      </c>
      <c r="R275">
        <v>0</v>
      </c>
    </row>
    <row r="276" spans="1:18" x14ac:dyDescent="0.25">
      <c r="A276">
        <v>6</v>
      </c>
      <c r="B276">
        <v>6103</v>
      </c>
      <c r="C276" t="s">
        <v>1781</v>
      </c>
      <c r="D276" t="s">
        <v>1298</v>
      </c>
      <c r="E276">
        <v>5</v>
      </c>
      <c r="F276" t="s">
        <v>13792</v>
      </c>
      <c r="G276">
        <v>2</v>
      </c>
      <c r="H276" t="s">
        <v>13768</v>
      </c>
      <c r="I276">
        <v>3</v>
      </c>
      <c r="J276" t="s">
        <v>13783</v>
      </c>
      <c r="K276" t="s">
        <v>13790</v>
      </c>
      <c r="L276">
        <v>270107</v>
      </c>
      <c r="M276" t="s">
        <v>13588</v>
      </c>
      <c r="N276">
        <v>270107005</v>
      </c>
      <c r="O276" t="s">
        <v>13608</v>
      </c>
      <c r="P276">
        <v>0</v>
      </c>
      <c r="Q276">
        <v>31030.020543517716</v>
      </c>
      <c r="R276">
        <v>0</v>
      </c>
    </row>
    <row r="277" spans="1:18" x14ac:dyDescent="0.25">
      <c r="A277">
        <v>6</v>
      </c>
      <c r="B277">
        <v>6104</v>
      </c>
      <c r="C277" t="s">
        <v>1781</v>
      </c>
      <c r="D277" t="s">
        <v>1301</v>
      </c>
      <c r="E277">
        <v>1</v>
      </c>
      <c r="F277" t="s">
        <v>13787</v>
      </c>
      <c r="G277">
        <v>1</v>
      </c>
      <c r="H277" t="s">
        <v>8278</v>
      </c>
      <c r="I277">
        <v>1</v>
      </c>
      <c r="J277" t="s">
        <v>13782</v>
      </c>
      <c r="K277" t="s">
        <v>13788</v>
      </c>
      <c r="L277">
        <v>270107</v>
      </c>
      <c r="M277" t="s">
        <v>13588</v>
      </c>
      <c r="N277">
        <v>270107006</v>
      </c>
      <c r="O277" t="s">
        <v>13613</v>
      </c>
      <c r="P277">
        <v>0</v>
      </c>
      <c r="Q277">
        <v>13774.996780429334</v>
      </c>
      <c r="R277">
        <v>0</v>
      </c>
    </row>
    <row r="278" spans="1:18" x14ac:dyDescent="0.25">
      <c r="A278">
        <v>6</v>
      </c>
      <c r="B278">
        <v>6104</v>
      </c>
      <c r="C278" t="s">
        <v>1781</v>
      </c>
      <c r="D278" t="s">
        <v>1301</v>
      </c>
      <c r="E278">
        <v>1</v>
      </c>
      <c r="F278" t="s">
        <v>13787</v>
      </c>
      <c r="G278">
        <v>2</v>
      </c>
      <c r="H278" t="s">
        <v>13768</v>
      </c>
      <c r="I278">
        <v>1</v>
      </c>
      <c r="J278" t="s">
        <v>13782</v>
      </c>
      <c r="K278" t="s">
        <v>13790</v>
      </c>
      <c r="L278">
        <v>270107</v>
      </c>
      <c r="M278" t="s">
        <v>13588</v>
      </c>
      <c r="N278">
        <v>270107006</v>
      </c>
      <c r="O278" t="s">
        <v>13613</v>
      </c>
      <c r="P278">
        <v>0</v>
      </c>
      <c r="Q278">
        <v>13774.996780429334</v>
      </c>
      <c r="R278">
        <v>0</v>
      </c>
    </row>
    <row r="279" spans="1:18" x14ac:dyDescent="0.25">
      <c r="A279">
        <v>6</v>
      </c>
      <c r="B279">
        <v>6104</v>
      </c>
      <c r="C279" t="s">
        <v>1781</v>
      </c>
      <c r="D279" t="s">
        <v>1301</v>
      </c>
      <c r="E279">
        <v>5</v>
      </c>
      <c r="F279" t="s">
        <v>13792</v>
      </c>
      <c r="G279">
        <v>2</v>
      </c>
      <c r="H279" t="s">
        <v>13768</v>
      </c>
      <c r="I279">
        <v>3</v>
      </c>
      <c r="J279" t="s">
        <v>13783</v>
      </c>
      <c r="K279" t="s">
        <v>13790</v>
      </c>
      <c r="L279">
        <v>270107</v>
      </c>
      <c r="M279" t="s">
        <v>13588</v>
      </c>
      <c r="N279">
        <v>270107005</v>
      </c>
      <c r="O279" t="s">
        <v>13608</v>
      </c>
      <c r="P279">
        <v>0</v>
      </c>
      <c r="Q279">
        <v>8151.3408816707615</v>
      </c>
      <c r="R279">
        <v>0</v>
      </c>
    </row>
    <row r="280" spans="1:18" x14ac:dyDescent="0.25">
      <c r="A280">
        <v>6</v>
      </c>
      <c r="B280">
        <v>6105</v>
      </c>
      <c r="C280" t="s">
        <v>1781</v>
      </c>
      <c r="D280" t="s">
        <v>1304</v>
      </c>
      <c r="E280">
        <v>1</v>
      </c>
      <c r="F280" t="s">
        <v>13787</v>
      </c>
      <c r="G280">
        <v>1</v>
      </c>
      <c r="H280" t="s">
        <v>8278</v>
      </c>
      <c r="I280">
        <v>1</v>
      </c>
      <c r="J280" t="s">
        <v>13782</v>
      </c>
      <c r="K280" t="s">
        <v>13788</v>
      </c>
      <c r="L280">
        <v>270107</v>
      </c>
      <c r="M280" t="s">
        <v>13588</v>
      </c>
      <c r="N280">
        <v>270107006</v>
      </c>
      <c r="O280" t="s">
        <v>13613</v>
      </c>
      <c r="P280">
        <v>0</v>
      </c>
      <c r="Q280">
        <v>18664.40590800811</v>
      </c>
      <c r="R280">
        <v>0</v>
      </c>
    </row>
    <row r="281" spans="1:18" x14ac:dyDescent="0.25">
      <c r="A281">
        <v>6</v>
      </c>
      <c r="B281">
        <v>6105</v>
      </c>
      <c r="C281" t="s">
        <v>1781</v>
      </c>
      <c r="D281" t="s">
        <v>1304</v>
      </c>
      <c r="E281">
        <v>1</v>
      </c>
      <c r="F281" t="s">
        <v>13787</v>
      </c>
      <c r="G281">
        <v>2</v>
      </c>
      <c r="H281" t="s">
        <v>13768</v>
      </c>
      <c r="I281">
        <v>1</v>
      </c>
      <c r="J281" t="s">
        <v>13782</v>
      </c>
      <c r="K281" t="s">
        <v>13790</v>
      </c>
      <c r="L281">
        <v>270107</v>
      </c>
      <c r="M281" t="s">
        <v>13588</v>
      </c>
      <c r="N281">
        <v>270107006</v>
      </c>
      <c r="O281" t="s">
        <v>13613</v>
      </c>
      <c r="P281">
        <v>0</v>
      </c>
      <c r="Q281">
        <v>18664.40590800811</v>
      </c>
      <c r="R281">
        <v>0</v>
      </c>
    </row>
    <row r="282" spans="1:18" x14ac:dyDescent="0.25">
      <c r="A282">
        <v>6</v>
      </c>
      <c r="B282">
        <v>6105</v>
      </c>
      <c r="C282" t="s">
        <v>1781</v>
      </c>
      <c r="D282" t="s">
        <v>1304</v>
      </c>
      <c r="E282">
        <v>5</v>
      </c>
      <c r="F282" t="s">
        <v>13792</v>
      </c>
      <c r="G282">
        <v>2</v>
      </c>
      <c r="H282" t="s">
        <v>13768</v>
      </c>
      <c r="I282">
        <v>3</v>
      </c>
      <c r="J282" t="s">
        <v>13783</v>
      </c>
      <c r="K282" t="s">
        <v>13790</v>
      </c>
      <c r="L282">
        <v>270107</v>
      </c>
      <c r="M282" t="s">
        <v>13588</v>
      </c>
      <c r="N282">
        <v>270107005</v>
      </c>
      <c r="O282" t="s">
        <v>13608</v>
      </c>
      <c r="P282">
        <v>0</v>
      </c>
      <c r="Q282">
        <v>12666.623991481862</v>
      </c>
      <c r="R282">
        <v>0</v>
      </c>
    </row>
    <row r="283" spans="1:18" x14ac:dyDescent="0.25">
      <c r="A283">
        <v>6</v>
      </c>
      <c r="B283">
        <v>6106</v>
      </c>
      <c r="C283" t="s">
        <v>1781</v>
      </c>
      <c r="D283" t="s">
        <v>1307</v>
      </c>
      <c r="E283">
        <v>1</v>
      </c>
      <c r="F283" t="s">
        <v>13787</v>
      </c>
      <c r="G283">
        <v>1</v>
      </c>
      <c r="H283" t="s">
        <v>8278</v>
      </c>
      <c r="I283">
        <v>1</v>
      </c>
      <c r="J283" t="s">
        <v>13782</v>
      </c>
      <c r="K283" t="s">
        <v>13788</v>
      </c>
      <c r="L283">
        <v>270107</v>
      </c>
      <c r="M283" t="s">
        <v>13588</v>
      </c>
      <c r="N283">
        <v>270107006</v>
      </c>
      <c r="O283" t="s">
        <v>13613</v>
      </c>
      <c r="P283">
        <v>0</v>
      </c>
      <c r="Q283">
        <v>21987.804392128532</v>
      </c>
      <c r="R283">
        <v>35276.926047100183</v>
      </c>
    </row>
    <row r="284" spans="1:18" x14ac:dyDescent="0.25">
      <c r="A284">
        <v>6</v>
      </c>
      <c r="B284">
        <v>6106</v>
      </c>
      <c r="C284" t="s">
        <v>1781</v>
      </c>
      <c r="D284" t="s">
        <v>1307</v>
      </c>
      <c r="E284">
        <v>1</v>
      </c>
      <c r="F284" t="s">
        <v>13787</v>
      </c>
      <c r="G284">
        <v>1</v>
      </c>
      <c r="H284" t="s">
        <v>8278</v>
      </c>
      <c r="I284">
        <v>1</v>
      </c>
      <c r="J284" t="s">
        <v>13782</v>
      </c>
      <c r="K284" t="s">
        <v>13789</v>
      </c>
      <c r="L284">
        <v>270107</v>
      </c>
      <c r="M284" t="s">
        <v>13588</v>
      </c>
      <c r="N284">
        <v>270107006</v>
      </c>
      <c r="O284" t="s">
        <v>13613</v>
      </c>
      <c r="P284">
        <v>0</v>
      </c>
      <c r="Q284">
        <v>0</v>
      </c>
      <c r="R284">
        <v>1983.7801087801088</v>
      </c>
    </row>
    <row r="285" spans="1:18" x14ac:dyDescent="0.25">
      <c r="A285">
        <v>6</v>
      </c>
      <c r="B285">
        <v>6106</v>
      </c>
      <c r="C285" t="s">
        <v>1781</v>
      </c>
      <c r="D285" t="s">
        <v>1307</v>
      </c>
      <c r="E285">
        <v>1</v>
      </c>
      <c r="F285" t="s">
        <v>13787</v>
      </c>
      <c r="G285">
        <v>2</v>
      </c>
      <c r="H285" t="s">
        <v>13768</v>
      </c>
      <c r="I285">
        <v>1</v>
      </c>
      <c r="J285" t="s">
        <v>13782</v>
      </c>
      <c r="K285" t="s">
        <v>13790</v>
      </c>
      <c r="L285">
        <v>270107</v>
      </c>
      <c r="M285" t="s">
        <v>13588</v>
      </c>
      <c r="N285">
        <v>270107006</v>
      </c>
      <c r="O285" t="s">
        <v>13613</v>
      </c>
      <c r="P285">
        <v>0</v>
      </c>
      <c r="Q285">
        <v>15043.290883356383</v>
      </c>
      <c r="R285">
        <v>29580.346183402227</v>
      </c>
    </row>
    <row r="286" spans="1:18" x14ac:dyDescent="0.25">
      <c r="A286">
        <v>6</v>
      </c>
      <c r="B286">
        <v>6106</v>
      </c>
      <c r="C286" t="s">
        <v>1781</v>
      </c>
      <c r="D286" t="s">
        <v>1307</v>
      </c>
      <c r="E286">
        <v>1</v>
      </c>
      <c r="F286" t="s">
        <v>13787</v>
      </c>
      <c r="G286">
        <v>2</v>
      </c>
      <c r="H286" t="s">
        <v>13768</v>
      </c>
      <c r="I286">
        <v>1</v>
      </c>
      <c r="J286" t="s">
        <v>13782</v>
      </c>
      <c r="K286" t="s">
        <v>13791</v>
      </c>
      <c r="L286">
        <v>270107</v>
      </c>
      <c r="M286" t="s">
        <v>13588</v>
      </c>
      <c r="N286">
        <v>270107006</v>
      </c>
      <c r="O286" t="s">
        <v>13613</v>
      </c>
      <c r="P286">
        <v>0</v>
      </c>
      <c r="Q286">
        <v>6944.5135087721483</v>
      </c>
      <c r="R286">
        <v>7680.3599724780661</v>
      </c>
    </row>
    <row r="287" spans="1:18" x14ac:dyDescent="0.25">
      <c r="A287">
        <v>6</v>
      </c>
      <c r="B287">
        <v>6106</v>
      </c>
      <c r="C287" t="s">
        <v>1781</v>
      </c>
      <c r="D287" t="s">
        <v>1307</v>
      </c>
      <c r="E287">
        <v>5</v>
      </c>
      <c r="F287" t="s">
        <v>13792</v>
      </c>
      <c r="G287">
        <v>2</v>
      </c>
      <c r="H287" t="s">
        <v>13768</v>
      </c>
      <c r="I287">
        <v>3</v>
      </c>
      <c r="J287" t="s">
        <v>13783</v>
      </c>
      <c r="K287" t="s">
        <v>13790</v>
      </c>
      <c r="L287">
        <v>270107</v>
      </c>
      <c r="M287" t="s">
        <v>13588</v>
      </c>
      <c r="N287">
        <v>270107005</v>
      </c>
      <c r="O287" t="s">
        <v>13608</v>
      </c>
      <c r="P287">
        <v>0</v>
      </c>
      <c r="Q287">
        <v>15048.667383507203</v>
      </c>
      <c r="R287">
        <v>35276.926047100183</v>
      </c>
    </row>
    <row r="288" spans="1:18" x14ac:dyDescent="0.25">
      <c r="A288">
        <v>6</v>
      </c>
      <c r="B288">
        <v>6106</v>
      </c>
      <c r="C288" t="s">
        <v>1781</v>
      </c>
      <c r="D288" t="s">
        <v>1307</v>
      </c>
      <c r="E288">
        <v>5</v>
      </c>
      <c r="F288" t="s">
        <v>13792</v>
      </c>
      <c r="G288">
        <v>2</v>
      </c>
      <c r="H288" t="s">
        <v>13768</v>
      </c>
      <c r="I288">
        <v>3</v>
      </c>
      <c r="J288" t="s">
        <v>13783</v>
      </c>
      <c r="K288" t="s">
        <v>13791</v>
      </c>
      <c r="L288">
        <v>270107</v>
      </c>
      <c r="M288" t="s">
        <v>13588</v>
      </c>
      <c r="N288">
        <v>270107005</v>
      </c>
      <c r="O288" t="s">
        <v>13608</v>
      </c>
      <c r="P288">
        <v>0</v>
      </c>
      <c r="Q288">
        <v>0</v>
      </c>
      <c r="R288">
        <v>1983.7801087801088</v>
      </c>
    </row>
    <row r="289" spans="1:18" x14ac:dyDescent="0.25">
      <c r="A289">
        <v>6</v>
      </c>
      <c r="B289">
        <v>6107</v>
      </c>
      <c r="C289" t="s">
        <v>1781</v>
      </c>
      <c r="D289" t="s">
        <v>1310</v>
      </c>
      <c r="E289">
        <v>1</v>
      </c>
      <c r="F289" t="s">
        <v>13787</v>
      </c>
      <c r="G289">
        <v>1</v>
      </c>
      <c r="H289" t="s">
        <v>8278</v>
      </c>
      <c r="I289">
        <v>1</v>
      </c>
      <c r="J289" t="s">
        <v>13782</v>
      </c>
      <c r="K289" t="s">
        <v>13788</v>
      </c>
      <c r="L289">
        <v>270107</v>
      </c>
      <c r="M289" t="s">
        <v>13588</v>
      </c>
      <c r="N289">
        <v>270107006</v>
      </c>
      <c r="O289" t="s">
        <v>13613</v>
      </c>
      <c r="P289">
        <v>0</v>
      </c>
      <c r="Q289">
        <v>5400.1357425302494</v>
      </c>
      <c r="R289">
        <v>0</v>
      </c>
    </row>
    <row r="290" spans="1:18" x14ac:dyDescent="0.25">
      <c r="A290">
        <v>6</v>
      </c>
      <c r="B290">
        <v>6107</v>
      </c>
      <c r="C290" t="s">
        <v>1781</v>
      </c>
      <c r="D290" t="s">
        <v>1310</v>
      </c>
      <c r="E290">
        <v>1</v>
      </c>
      <c r="F290" t="s">
        <v>13787</v>
      </c>
      <c r="G290">
        <v>1</v>
      </c>
      <c r="H290" t="s">
        <v>8278</v>
      </c>
      <c r="I290">
        <v>1</v>
      </c>
      <c r="J290" t="s">
        <v>13782</v>
      </c>
      <c r="K290" t="s">
        <v>13789</v>
      </c>
      <c r="L290">
        <v>270107</v>
      </c>
      <c r="M290" t="s">
        <v>13588</v>
      </c>
      <c r="N290">
        <v>270107006</v>
      </c>
      <c r="O290" t="s">
        <v>13613</v>
      </c>
      <c r="P290">
        <v>0</v>
      </c>
      <c r="Q290">
        <v>1879.0725673190757</v>
      </c>
      <c r="R290">
        <v>0</v>
      </c>
    </row>
    <row r="291" spans="1:18" x14ac:dyDescent="0.25">
      <c r="A291">
        <v>6</v>
      </c>
      <c r="B291">
        <v>6107</v>
      </c>
      <c r="C291" t="s">
        <v>1781</v>
      </c>
      <c r="D291" t="s">
        <v>1310</v>
      </c>
      <c r="E291">
        <v>1</v>
      </c>
      <c r="F291" t="s">
        <v>13787</v>
      </c>
      <c r="G291">
        <v>2</v>
      </c>
      <c r="H291" t="s">
        <v>13768</v>
      </c>
      <c r="I291">
        <v>1</v>
      </c>
      <c r="J291" t="s">
        <v>13782</v>
      </c>
      <c r="K291" t="s">
        <v>13790</v>
      </c>
      <c r="L291">
        <v>270107</v>
      </c>
      <c r="M291" t="s">
        <v>13588</v>
      </c>
      <c r="N291">
        <v>270107006</v>
      </c>
      <c r="O291" t="s">
        <v>13613</v>
      </c>
      <c r="P291">
        <v>0</v>
      </c>
      <c r="Q291">
        <v>5400.1357425302494</v>
      </c>
      <c r="R291">
        <v>0</v>
      </c>
    </row>
    <row r="292" spans="1:18" x14ac:dyDescent="0.25">
      <c r="A292">
        <v>6</v>
      </c>
      <c r="B292">
        <v>6107</v>
      </c>
      <c r="C292" t="s">
        <v>1781</v>
      </c>
      <c r="D292" t="s">
        <v>1310</v>
      </c>
      <c r="E292">
        <v>1</v>
      </c>
      <c r="F292" t="s">
        <v>13787</v>
      </c>
      <c r="G292">
        <v>2</v>
      </c>
      <c r="H292" t="s">
        <v>13768</v>
      </c>
      <c r="I292">
        <v>1</v>
      </c>
      <c r="J292" t="s">
        <v>13782</v>
      </c>
      <c r="K292" t="s">
        <v>13791</v>
      </c>
      <c r="L292">
        <v>270107</v>
      </c>
      <c r="M292" t="s">
        <v>13588</v>
      </c>
      <c r="N292">
        <v>270107006</v>
      </c>
      <c r="O292" t="s">
        <v>13613</v>
      </c>
      <c r="P292">
        <v>0</v>
      </c>
      <c r="Q292">
        <v>1879.0725673190757</v>
      </c>
      <c r="R292">
        <v>0</v>
      </c>
    </row>
    <row r="293" spans="1:18" x14ac:dyDescent="0.25">
      <c r="A293">
        <v>6</v>
      </c>
      <c r="B293">
        <v>6107</v>
      </c>
      <c r="C293" t="s">
        <v>1781</v>
      </c>
      <c r="D293" t="s">
        <v>1310</v>
      </c>
      <c r="E293">
        <v>5</v>
      </c>
      <c r="F293" t="s">
        <v>13792</v>
      </c>
      <c r="G293">
        <v>2</v>
      </c>
      <c r="H293" t="s">
        <v>13768</v>
      </c>
      <c r="I293">
        <v>3</v>
      </c>
      <c r="J293" t="s">
        <v>13783</v>
      </c>
      <c r="K293" t="s">
        <v>13790</v>
      </c>
      <c r="L293">
        <v>270107</v>
      </c>
      <c r="M293" t="s">
        <v>13588</v>
      </c>
      <c r="N293">
        <v>270107005</v>
      </c>
      <c r="O293" t="s">
        <v>13608</v>
      </c>
      <c r="P293">
        <v>0</v>
      </c>
      <c r="Q293">
        <v>5400.1357425302494</v>
      </c>
      <c r="R293">
        <v>0</v>
      </c>
    </row>
    <row r="294" spans="1:18" x14ac:dyDescent="0.25">
      <c r="A294">
        <v>6</v>
      </c>
      <c r="B294">
        <v>6108</v>
      </c>
      <c r="C294" t="s">
        <v>1781</v>
      </c>
      <c r="D294" t="s">
        <v>1313</v>
      </c>
      <c r="E294">
        <v>1</v>
      </c>
      <c r="F294" t="s">
        <v>13787</v>
      </c>
      <c r="G294">
        <v>1</v>
      </c>
      <c r="H294" t="s">
        <v>8278</v>
      </c>
      <c r="I294">
        <v>1</v>
      </c>
      <c r="J294" t="s">
        <v>13782</v>
      </c>
      <c r="K294" t="s">
        <v>13788</v>
      </c>
      <c r="L294">
        <v>270107</v>
      </c>
      <c r="M294" t="s">
        <v>13588</v>
      </c>
      <c r="N294">
        <v>270107006</v>
      </c>
      <c r="O294" t="s">
        <v>13613</v>
      </c>
      <c r="P294">
        <v>0</v>
      </c>
      <c r="Q294">
        <v>14068.180658918307</v>
      </c>
      <c r="R294">
        <v>20066.394190271694</v>
      </c>
    </row>
    <row r="295" spans="1:18" x14ac:dyDescent="0.25">
      <c r="A295">
        <v>6</v>
      </c>
      <c r="B295">
        <v>6108</v>
      </c>
      <c r="C295" t="s">
        <v>1781</v>
      </c>
      <c r="D295" t="s">
        <v>1313</v>
      </c>
      <c r="E295">
        <v>1</v>
      </c>
      <c r="F295" t="s">
        <v>13787</v>
      </c>
      <c r="G295">
        <v>1</v>
      </c>
      <c r="H295" t="s">
        <v>8278</v>
      </c>
      <c r="I295">
        <v>1</v>
      </c>
      <c r="J295" t="s">
        <v>13782</v>
      </c>
      <c r="K295" t="s">
        <v>13789</v>
      </c>
      <c r="L295">
        <v>270107</v>
      </c>
      <c r="M295" t="s">
        <v>13588</v>
      </c>
      <c r="N295">
        <v>270107006</v>
      </c>
      <c r="O295" t="s">
        <v>13613</v>
      </c>
      <c r="P295">
        <v>0</v>
      </c>
      <c r="Q295">
        <v>2235.3098193926671</v>
      </c>
      <c r="R295">
        <v>3997.0506024276951</v>
      </c>
    </row>
    <row r="296" spans="1:18" x14ac:dyDescent="0.25">
      <c r="A296">
        <v>6</v>
      </c>
      <c r="B296">
        <v>6108</v>
      </c>
      <c r="C296" t="s">
        <v>1781</v>
      </c>
      <c r="D296" t="s">
        <v>1313</v>
      </c>
      <c r="E296">
        <v>1</v>
      </c>
      <c r="F296" t="s">
        <v>13787</v>
      </c>
      <c r="G296">
        <v>2</v>
      </c>
      <c r="H296" t="s">
        <v>13768</v>
      </c>
      <c r="I296">
        <v>1</v>
      </c>
      <c r="J296" t="s">
        <v>13782</v>
      </c>
      <c r="K296" t="s">
        <v>13790</v>
      </c>
      <c r="L296">
        <v>270107</v>
      </c>
      <c r="M296" t="s">
        <v>13588</v>
      </c>
      <c r="N296">
        <v>270107006</v>
      </c>
      <c r="O296" t="s">
        <v>13613</v>
      </c>
      <c r="P296">
        <v>0</v>
      </c>
      <c r="Q296">
        <v>12580.903823053341</v>
      </c>
      <c r="R296">
        <v>19524.85397119906</v>
      </c>
    </row>
    <row r="297" spans="1:18" x14ac:dyDescent="0.25">
      <c r="A297">
        <v>6</v>
      </c>
      <c r="B297">
        <v>6108</v>
      </c>
      <c r="C297" t="s">
        <v>1781</v>
      </c>
      <c r="D297" t="s">
        <v>1313</v>
      </c>
      <c r="E297">
        <v>1</v>
      </c>
      <c r="F297" t="s">
        <v>13787</v>
      </c>
      <c r="G297">
        <v>2</v>
      </c>
      <c r="H297" t="s">
        <v>13768</v>
      </c>
      <c r="I297">
        <v>1</v>
      </c>
      <c r="J297" t="s">
        <v>13782</v>
      </c>
      <c r="K297" t="s">
        <v>13791</v>
      </c>
      <c r="L297">
        <v>270107</v>
      </c>
      <c r="M297" t="s">
        <v>13588</v>
      </c>
      <c r="N297">
        <v>270107006</v>
      </c>
      <c r="O297" t="s">
        <v>13613</v>
      </c>
      <c r="P297">
        <v>0</v>
      </c>
      <c r="Q297">
        <v>3722.5866552576344</v>
      </c>
      <c r="R297">
        <v>4538.5908215003356</v>
      </c>
    </row>
    <row r="298" spans="1:18" x14ac:dyDescent="0.25">
      <c r="A298">
        <v>6</v>
      </c>
      <c r="B298">
        <v>6108</v>
      </c>
      <c r="C298" t="s">
        <v>1781</v>
      </c>
      <c r="D298" t="s">
        <v>1313</v>
      </c>
      <c r="E298">
        <v>5</v>
      </c>
      <c r="F298" t="s">
        <v>13792</v>
      </c>
      <c r="G298">
        <v>2</v>
      </c>
      <c r="H298" t="s">
        <v>13768</v>
      </c>
      <c r="I298">
        <v>3</v>
      </c>
      <c r="J298" t="s">
        <v>13783</v>
      </c>
      <c r="K298" t="s">
        <v>13790</v>
      </c>
      <c r="L298">
        <v>270107</v>
      </c>
      <c r="M298" t="s">
        <v>13588</v>
      </c>
      <c r="N298">
        <v>270107005</v>
      </c>
      <c r="O298" t="s">
        <v>13608</v>
      </c>
      <c r="P298">
        <v>0</v>
      </c>
      <c r="Q298">
        <v>11706.862015572029</v>
      </c>
      <c r="R298">
        <v>22398.491587237801</v>
      </c>
    </row>
    <row r="299" spans="1:18" x14ac:dyDescent="0.25">
      <c r="A299">
        <v>6</v>
      </c>
      <c r="B299">
        <v>6108</v>
      </c>
      <c r="C299" t="s">
        <v>1781</v>
      </c>
      <c r="D299" t="s">
        <v>1313</v>
      </c>
      <c r="E299">
        <v>5</v>
      </c>
      <c r="F299" t="s">
        <v>13792</v>
      </c>
      <c r="G299">
        <v>2</v>
      </c>
      <c r="H299" t="s">
        <v>13768</v>
      </c>
      <c r="I299">
        <v>3</v>
      </c>
      <c r="J299" t="s">
        <v>13783</v>
      </c>
      <c r="K299" t="s">
        <v>13791</v>
      </c>
      <c r="L299">
        <v>270107</v>
      </c>
      <c r="M299" t="s">
        <v>13588</v>
      </c>
      <c r="N299">
        <v>270107005</v>
      </c>
      <c r="O299" t="s">
        <v>13608</v>
      </c>
      <c r="P299">
        <v>0</v>
      </c>
      <c r="Q299">
        <v>0</v>
      </c>
      <c r="R299">
        <v>1664.9532054615904</v>
      </c>
    </row>
    <row r="300" spans="1:18" x14ac:dyDescent="0.25">
      <c r="A300">
        <v>6</v>
      </c>
      <c r="B300">
        <v>6110</v>
      </c>
      <c r="C300" t="s">
        <v>1781</v>
      </c>
      <c r="D300" t="s">
        <v>1319</v>
      </c>
      <c r="E300">
        <v>1</v>
      </c>
      <c r="F300" t="s">
        <v>13787</v>
      </c>
      <c r="G300">
        <v>1</v>
      </c>
      <c r="H300" t="s">
        <v>8278</v>
      </c>
      <c r="I300">
        <v>1</v>
      </c>
      <c r="J300" t="s">
        <v>13782</v>
      </c>
      <c r="K300" t="s">
        <v>13788</v>
      </c>
      <c r="L300">
        <v>270107</v>
      </c>
      <c r="M300" t="s">
        <v>13588</v>
      </c>
      <c r="N300">
        <v>270107006</v>
      </c>
      <c r="O300" t="s">
        <v>13613</v>
      </c>
      <c r="P300">
        <v>0</v>
      </c>
      <c r="Q300">
        <v>23485.990352770743</v>
      </c>
      <c r="R300">
        <v>35130.340031091495</v>
      </c>
    </row>
    <row r="301" spans="1:18" x14ac:dyDescent="0.25">
      <c r="A301">
        <v>6</v>
      </c>
      <c r="B301">
        <v>6110</v>
      </c>
      <c r="C301" t="s">
        <v>1781</v>
      </c>
      <c r="D301" t="s">
        <v>1319</v>
      </c>
      <c r="E301">
        <v>1</v>
      </c>
      <c r="F301" t="s">
        <v>13787</v>
      </c>
      <c r="G301">
        <v>1</v>
      </c>
      <c r="H301" t="s">
        <v>8278</v>
      </c>
      <c r="I301">
        <v>1</v>
      </c>
      <c r="J301" t="s">
        <v>13782</v>
      </c>
      <c r="K301" t="s">
        <v>13789</v>
      </c>
      <c r="L301">
        <v>270107</v>
      </c>
      <c r="M301" t="s">
        <v>13588</v>
      </c>
      <c r="N301">
        <v>270107006</v>
      </c>
      <c r="O301" t="s">
        <v>13613</v>
      </c>
      <c r="P301">
        <v>0</v>
      </c>
      <c r="Q301">
        <v>0</v>
      </c>
      <c r="R301">
        <v>2734.9120182854067</v>
      </c>
    </row>
    <row r="302" spans="1:18" x14ac:dyDescent="0.25">
      <c r="A302">
        <v>6</v>
      </c>
      <c r="B302">
        <v>6110</v>
      </c>
      <c r="C302" t="s">
        <v>1781</v>
      </c>
      <c r="D302" t="s">
        <v>1319</v>
      </c>
      <c r="E302">
        <v>1</v>
      </c>
      <c r="F302" t="s">
        <v>13787</v>
      </c>
      <c r="G302">
        <v>2</v>
      </c>
      <c r="H302" t="s">
        <v>13768</v>
      </c>
      <c r="I302">
        <v>1</v>
      </c>
      <c r="J302" t="s">
        <v>13782</v>
      </c>
      <c r="K302" t="s">
        <v>13790</v>
      </c>
      <c r="L302">
        <v>270107</v>
      </c>
      <c r="M302" t="s">
        <v>13588</v>
      </c>
      <c r="N302">
        <v>270107006</v>
      </c>
      <c r="O302" t="s">
        <v>13613</v>
      </c>
      <c r="P302">
        <v>0</v>
      </c>
      <c r="Q302">
        <v>23485.990352770743</v>
      </c>
      <c r="R302">
        <v>19944.766844044312</v>
      </c>
    </row>
    <row r="303" spans="1:18" x14ac:dyDescent="0.25">
      <c r="A303">
        <v>6</v>
      </c>
      <c r="B303">
        <v>6110</v>
      </c>
      <c r="C303" t="s">
        <v>1781</v>
      </c>
      <c r="D303" t="s">
        <v>1319</v>
      </c>
      <c r="E303">
        <v>1</v>
      </c>
      <c r="F303" t="s">
        <v>13787</v>
      </c>
      <c r="G303">
        <v>2</v>
      </c>
      <c r="H303" t="s">
        <v>13768</v>
      </c>
      <c r="I303">
        <v>1</v>
      </c>
      <c r="J303" t="s">
        <v>13782</v>
      </c>
      <c r="K303" t="s">
        <v>13791</v>
      </c>
      <c r="L303">
        <v>270107</v>
      </c>
      <c r="M303" t="s">
        <v>13588</v>
      </c>
      <c r="N303">
        <v>270107006</v>
      </c>
      <c r="O303" t="s">
        <v>13613</v>
      </c>
      <c r="P303">
        <v>0</v>
      </c>
      <c r="Q303">
        <v>0</v>
      </c>
      <c r="R303">
        <v>17920.485205332589</v>
      </c>
    </row>
    <row r="304" spans="1:18" x14ac:dyDescent="0.25">
      <c r="A304">
        <v>6</v>
      </c>
      <c r="B304">
        <v>6110</v>
      </c>
      <c r="C304" t="s">
        <v>1781</v>
      </c>
      <c r="D304" t="s">
        <v>1319</v>
      </c>
      <c r="E304">
        <v>5</v>
      </c>
      <c r="F304" t="s">
        <v>13792</v>
      </c>
      <c r="G304">
        <v>2</v>
      </c>
      <c r="H304" t="s">
        <v>13768</v>
      </c>
      <c r="I304">
        <v>3</v>
      </c>
      <c r="J304" t="s">
        <v>13783</v>
      </c>
      <c r="K304" t="s">
        <v>13790</v>
      </c>
      <c r="L304">
        <v>270107</v>
      </c>
      <c r="M304" t="s">
        <v>13588</v>
      </c>
      <c r="N304">
        <v>270107005</v>
      </c>
      <c r="O304" t="s">
        <v>13608</v>
      </c>
      <c r="P304">
        <v>0</v>
      </c>
      <c r="Q304">
        <v>17308.597259822331</v>
      </c>
      <c r="R304">
        <v>30042.474932248351</v>
      </c>
    </row>
    <row r="305" spans="1:18" x14ac:dyDescent="0.25">
      <c r="A305">
        <v>6</v>
      </c>
      <c r="B305">
        <v>6110</v>
      </c>
      <c r="C305" t="s">
        <v>1781</v>
      </c>
      <c r="D305" t="s">
        <v>1319</v>
      </c>
      <c r="E305">
        <v>5</v>
      </c>
      <c r="F305" t="s">
        <v>13792</v>
      </c>
      <c r="G305">
        <v>2</v>
      </c>
      <c r="H305" t="s">
        <v>13768</v>
      </c>
      <c r="I305">
        <v>3</v>
      </c>
      <c r="J305" t="s">
        <v>13783</v>
      </c>
      <c r="K305" t="s">
        <v>13791</v>
      </c>
      <c r="L305">
        <v>270107</v>
      </c>
      <c r="M305" t="s">
        <v>13588</v>
      </c>
      <c r="N305">
        <v>270107005</v>
      </c>
      <c r="O305" t="s">
        <v>13608</v>
      </c>
      <c r="P305">
        <v>0</v>
      </c>
      <c r="Q305">
        <v>0</v>
      </c>
      <c r="R305">
        <v>7822.777117128544</v>
      </c>
    </row>
    <row r="306" spans="1:18" x14ac:dyDescent="0.25">
      <c r="A306">
        <v>6</v>
      </c>
      <c r="B306">
        <v>6111</v>
      </c>
      <c r="C306" t="s">
        <v>1781</v>
      </c>
      <c r="D306" t="s">
        <v>1322</v>
      </c>
      <c r="E306">
        <v>1</v>
      </c>
      <c r="F306" t="s">
        <v>13787</v>
      </c>
      <c r="G306">
        <v>1</v>
      </c>
      <c r="H306" t="s">
        <v>8278</v>
      </c>
      <c r="I306">
        <v>1</v>
      </c>
      <c r="J306" t="s">
        <v>13782</v>
      </c>
      <c r="K306" t="s">
        <v>13788</v>
      </c>
      <c r="L306">
        <v>270107</v>
      </c>
      <c r="M306" t="s">
        <v>13588</v>
      </c>
      <c r="N306">
        <v>270107006</v>
      </c>
      <c r="O306" t="s">
        <v>13613</v>
      </c>
      <c r="P306">
        <v>0</v>
      </c>
      <c r="Q306">
        <v>18298.586173640299</v>
      </c>
      <c r="R306">
        <v>0</v>
      </c>
    </row>
    <row r="307" spans="1:18" x14ac:dyDescent="0.25">
      <c r="A307">
        <v>6</v>
      </c>
      <c r="B307">
        <v>6111</v>
      </c>
      <c r="C307" t="s">
        <v>1781</v>
      </c>
      <c r="D307" t="s">
        <v>1322</v>
      </c>
      <c r="E307">
        <v>1</v>
      </c>
      <c r="F307" t="s">
        <v>13787</v>
      </c>
      <c r="G307">
        <v>2</v>
      </c>
      <c r="H307" t="s">
        <v>13768</v>
      </c>
      <c r="I307">
        <v>1</v>
      </c>
      <c r="J307" t="s">
        <v>13782</v>
      </c>
      <c r="K307" t="s">
        <v>13790</v>
      </c>
      <c r="L307">
        <v>270107</v>
      </c>
      <c r="M307" t="s">
        <v>13588</v>
      </c>
      <c r="N307">
        <v>270107006</v>
      </c>
      <c r="O307" t="s">
        <v>13613</v>
      </c>
      <c r="P307">
        <v>0</v>
      </c>
      <c r="Q307">
        <v>18298.586173640299</v>
      </c>
      <c r="R307">
        <v>0</v>
      </c>
    </row>
    <row r="308" spans="1:18" x14ac:dyDescent="0.25">
      <c r="A308">
        <v>6</v>
      </c>
      <c r="B308">
        <v>6111</v>
      </c>
      <c r="C308" t="s">
        <v>1781</v>
      </c>
      <c r="D308" t="s">
        <v>1322</v>
      </c>
      <c r="E308">
        <v>5</v>
      </c>
      <c r="F308" t="s">
        <v>13792</v>
      </c>
      <c r="G308">
        <v>2</v>
      </c>
      <c r="H308" t="s">
        <v>13768</v>
      </c>
      <c r="I308">
        <v>3</v>
      </c>
      <c r="J308" t="s">
        <v>13783</v>
      </c>
      <c r="K308" t="s">
        <v>13790</v>
      </c>
      <c r="L308">
        <v>270107</v>
      </c>
      <c r="M308" t="s">
        <v>13588</v>
      </c>
      <c r="N308">
        <v>270107005</v>
      </c>
      <c r="O308" t="s">
        <v>13608</v>
      </c>
      <c r="P308">
        <v>0</v>
      </c>
      <c r="Q308">
        <v>8077.31948767022</v>
      </c>
      <c r="R308">
        <v>0</v>
      </c>
    </row>
    <row r="309" spans="1:18" x14ac:dyDescent="0.25">
      <c r="A309">
        <v>6</v>
      </c>
      <c r="B309">
        <v>6112</v>
      </c>
      <c r="C309" t="s">
        <v>1781</v>
      </c>
      <c r="D309" t="s">
        <v>1325</v>
      </c>
      <c r="E309">
        <v>1</v>
      </c>
      <c r="F309" t="s">
        <v>13787</v>
      </c>
      <c r="G309">
        <v>1</v>
      </c>
      <c r="H309" t="s">
        <v>8278</v>
      </c>
      <c r="I309">
        <v>1</v>
      </c>
      <c r="J309" t="s">
        <v>13782</v>
      </c>
      <c r="K309" t="s">
        <v>13788</v>
      </c>
      <c r="L309">
        <v>270107</v>
      </c>
      <c r="M309" t="s">
        <v>13588</v>
      </c>
      <c r="N309">
        <v>270107006</v>
      </c>
      <c r="O309" t="s">
        <v>13613</v>
      </c>
      <c r="P309">
        <v>0</v>
      </c>
      <c r="Q309">
        <v>66967.190927826858</v>
      </c>
      <c r="R309">
        <v>0</v>
      </c>
    </row>
    <row r="310" spans="1:18" x14ac:dyDescent="0.25">
      <c r="A310">
        <v>6</v>
      </c>
      <c r="B310">
        <v>6112</v>
      </c>
      <c r="C310" t="s">
        <v>1781</v>
      </c>
      <c r="D310" t="s">
        <v>1325</v>
      </c>
      <c r="E310">
        <v>1</v>
      </c>
      <c r="F310" t="s">
        <v>13787</v>
      </c>
      <c r="G310">
        <v>2</v>
      </c>
      <c r="H310" t="s">
        <v>13768</v>
      </c>
      <c r="I310">
        <v>1</v>
      </c>
      <c r="J310" t="s">
        <v>13782</v>
      </c>
      <c r="K310" t="s">
        <v>13790</v>
      </c>
      <c r="L310">
        <v>270107</v>
      </c>
      <c r="M310" t="s">
        <v>13588</v>
      </c>
      <c r="N310">
        <v>270107006</v>
      </c>
      <c r="O310" t="s">
        <v>13613</v>
      </c>
      <c r="P310">
        <v>0</v>
      </c>
      <c r="Q310">
        <v>59451.31791195384</v>
      </c>
      <c r="R310">
        <v>0</v>
      </c>
    </row>
    <row r="311" spans="1:18" x14ac:dyDescent="0.25">
      <c r="A311">
        <v>6</v>
      </c>
      <c r="B311">
        <v>6112</v>
      </c>
      <c r="C311" t="s">
        <v>1781</v>
      </c>
      <c r="D311" t="s">
        <v>1325</v>
      </c>
      <c r="E311">
        <v>1</v>
      </c>
      <c r="F311" t="s">
        <v>13787</v>
      </c>
      <c r="G311">
        <v>2</v>
      </c>
      <c r="H311" t="s">
        <v>13768</v>
      </c>
      <c r="I311">
        <v>1</v>
      </c>
      <c r="J311" t="s">
        <v>13782</v>
      </c>
      <c r="K311" t="s">
        <v>13791</v>
      </c>
      <c r="L311">
        <v>270107</v>
      </c>
      <c r="M311" t="s">
        <v>13588</v>
      </c>
      <c r="N311">
        <v>270107006</v>
      </c>
      <c r="O311" t="s">
        <v>13613</v>
      </c>
      <c r="P311">
        <v>0</v>
      </c>
      <c r="Q311">
        <v>7515.8730158730159</v>
      </c>
      <c r="R311">
        <v>0</v>
      </c>
    </row>
    <row r="312" spans="1:18" x14ac:dyDescent="0.25">
      <c r="A312">
        <v>6</v>
      </c>
      <c r="B312">
        <v>6112</v>
      </c>
      <c r="C312" t="s">
        <v>1781</v>
      </c>
      <c r="D312" t="s">
        <v>1325</v>
      </c>
      <c r="E312">
        <v>5</v>
      </c>
      <c r="F312" t="s">
        <v>13792</v>
      </c>
      <c r="G312">
        <v>2</v>
      </c>
      <c r="H312" t="s">
        <v>13768</v>
      </c>
      <c r="I312">
        <v>3</v>
      </c>
      <c r="J312" t="s">
        <v>13783</v>
      </c>
      <c r="K312" t="s">
        <v>13790</v>
      </c>
      <c r="L312">
        <v>270107</v>
      </c>
      <c r="M312" t="s">
        <v>13588</v>
      </c>
      <c r="N312">
        <v>270107005</v>
      </c>
      <c r="O312" t="s">
        <v>13608</v>
      </c>
      <c r="P312">
        <v>0</v>
      </c>
      <c r="Q312">
        <v>40015.07731885049</v>
      </c>
      <c r="R312">
        <v>0</v>
      </c>
    </row>
    <row r="313" spans="1:18" x14ac:dyDescent="0.25">
      <c r="A313">
        <v>6</v>
      </c>
      <c r="B313">
        <v>6112</v>
      </c>
      <c r="C313" t="s">
        <v>1781</v>
      </c>
      <c r="D313" t="s">
        <v>1325</v>
      </c>
      <c r="E313">
        <v>5</v>
      </c>
      <c r="F313" t="s">
        <v>13792</v>
      </c>
      <c r="G313">
        <v>2</v>
      </c>
      <c r="H313" t="s">
        <v>13768</v>
      </c>
      <c r="I313">
        <v>3</v>
      </c>
      <c r="J313" t="s">
        <v>13783</v>
      </c>
      <c r="K313" t="s">
        <v>13791</v>
      </c>
      <c r="L313">
        <v>270107</v>
      </c>
      <c r="M313" t="s">
        <v>13588</v>
      </c>
      <c r="N313">
        <v>270107005</v>
      </c>
      <c r="O313" t="s">
        <v>13608</v>
      </c>
      <c r="P313">
        <v>0</v>
      </c>
      <c r="Q313">
        <v>5010.5820105820103</v>
      </c>
      <c r="R313">
        <v>0</v>
      </c>
    </row>
    <row r="314" spans="1:18" x14ac:dyDescent="0.25">
      <c r="A314">
        <v>6</v>
      </c>
      <c r="B314">
        <v>6115</v>
      </c>
      <c r="C314" t="s">
        <v>1781</v>
      </c>
      <c r="D314" t="s">
        <v>1334</v>
      </c>
      <c r="E314">
        <v>1</v>
      </c>
      <c r="F314" t="s">
        <v>13787</v>
      </c>
      <c r="G314">
        <v>1</v>
      </c>
      <c r="H314" t="s">
        <v>8278</v>
      </c>
      <c r="I314">
        <v>1</v>
      </c>
      <c r="J314" t="s">
        <v>13782</v>
      </c>
      <c r="K314" t="s">
        <v>13788</v>
      </c>
      <c r="L314">
        <v>270107</v>
      </c>
      <c r="M314" t="s">
        <v>13588</v>
      </c>
      <c r="N314">
        <v>270107006</v>
      </c>
      <c r="O314" t="s">
        <v>13613</v>
      </c>
      <c r="P314">
        <v>20452.516651788781</v>
      </c>
      <c r="Q314">
        <v>19797.416769597468</v>
      </c>
      <c r="R314">
        <v>29229.725650811739</v>
      </c>
    </row>
    <row r="315" spans="1:18" x14ac:dyDescent="0.25">
      <c r="A315">
        <v>6</v>
      </c>
      <c r="B315">
        <v>6115</v>
      </c>
      <c r="C315" t="s">
        <v>1781</v>
      </c>
      <c r="D315" t="s">
        <v>1334</v>
      </c>
      <c r="E315">
        <v>1</v>
      </c>
      <c r="F315" t="s">
        <v>13787</v>
      </c>
      <c r="G315">
        <v>1</v>
      </c>
      <c r="H315" t="s">
        <v>8278</v>
      </c>
      <c r="I315">
        <v>1</v>
      </c>
      <c r="J315" t="s">
        <v>13782</v>
      </c>
      <c r="K315" t="s">
        <v>13789</v>
      </c>
      <c r="L315">
        <v>270107</v>
      </c>
      <c r="M315" t="s">
        <v>13588</v>
      </c>
      <c r="N315">
        <v>270107006</v>
      </c>
      <c r="O315" t="s">
        <v>13613</v>
      </c>
      <c r="P315">
        <v>599.12106022110834</v>
      </c>
      <c r="Q315">
        <v>0</v>
      </c>
      <c r="R315">
        <v>0</v>
      </c>
    </row>
    <row r="316" spans="1:18" x14ac:dyDescent="0.25">
      <c r="A316">
        <v>6</v>
      </c>
      <c r="B316">
        <v>6115</v>
      </c>
      <c r="C316" t="s">
        <v>1781</v>
      </c>
      <c r="D316" t="s">
        <v>1334</v>
      </c>
      <c r="E316">
        <v>1</v>
      </c>
      <c r="F316" t="s">
        <v>13787</v>
      </c>
      <c r="G316">
        <v>2</v>
      </c>
      <c r="H316" t="s">
        <v>13768</v>
      </c>
      <c r="I316">
        <v>1</v>
      </c>
      <c r="J316" t="s">
        <v>13782</v>
      </c>
      <c r="K316" t="s">
        <v>13790</v>
      </c>
      <c r="L316">
        <v>270107</v>
      </c>
      <c r="M316" t="s">
        <v>13588</v>
      </c>
      <c r="N316">
        <v>270107006</v>
      </c>
      <c r="O316" t="s">
        <v>13613</v>
      </c>
      <c r="P316">
        <v>16396.00357069285</v>
      </c>
      <c r="Q316">
        <v>16078.296166557546</v>
      </c>
      <c r="R316">
        <v>28158.857655206652</v>
      </c>
    </row>
    <row r="317" spans="1:18" x14ac:dyDescent="0.25">
      <c r="A317">
        <v>6</v>
      </c>
      <c r="B317">
        <v>6115</v>
      </c>
      <c r="C317" t="s">
        <v>1781</v>
      </c>
      <c r="D317" t="s">
        <v>1334</v>
      </c>
      <c r="E317">
        <v>1</v>
      </c>
      <c r="F317" t="s">
        <v>13787</v>
      </c>
      <c r="G317">
        <v>2</v>
      </c>
      <c r="H317" t="s">
        <v>13768</v>
      </c>
      <c r="I317">
        <v>1</v>
      </c>
      <c r="J317" t="s">
        <v>13782</v>
      </c>
      <c r="K317" t="s">
        <v>13791</v>
      </c>
      <c r="L317">
        <v>270107</v>
      </c>
      <c r="M317" t="s">
        <v>13588</v>
      </c>
      <c r="N317">
        <v>270107006</v>
      </c>
      <c r="O317" t="s">
        <v>13613</v>
      </c>
      <c r="P317">
        <v>4655.6341413170367</v>
      </c>
      <c r="Q317">
        <v>3719.1206030399248</v>
      </c>
      <c r="R317">
        <v>1070.8679956050855</v>
      </c>
    </row>
    <row r="318" spans="1:18" x14ac:dyDescent="0.25">
      <c r="A318">
        <v>6</v>
      </c>
      <c r="B318">
        <v>6115</v>
      </c>
      <c r="C318" t="s">
        <v>1781</v>
      </c>
      <c r="D318" t="s">
        <v>1334</v>
      </c>
      <c r="E318">
        <v>5</v>
      </c>
      <c r="F318" t="s">
        <v>13792</v>
      </c>
      <c r="G318">
        <v>2</v>
      </c>
      <c r="H318" t="s">
        <v>13768</v>
      </c>
      <c r="I318">
        <v>3</v>
      </c>
      <c r="J318" t="s">
        <v>13783</v>
      </c>
      <c r="K318" t="s">
        <v>13790</v>
      </c>
      <c r="L318">
        <v>270107</v>
      </c>
      <c r="M318" t="s">
        <v>13588</v>
      </c>
      <c r="N318">
        <v>270107005</v>
      </c>
      <c r="O318" t="s">
        <v>13608</v>
      </c>
      <c r="P318">
        <v>14099.086726635995</v>
      </c>
      <c r="Q318">
        <v>10645.404225696371</v>
      </c>
      <c r="R318">
        <v>28720.460242786325</v>
      </c>
    </row>
    <row r="319" spans="1:18" x14ac:dyDescent="0.25">
      <c r="A319">
        <v>6</v>
      </c>
      <c r="B319">
        <v>6115</v>
      </c>
      <c r="C319" t="s">
        <v>1781</v>
      </c>
      <c r="D319" t="s">
        <v>1334</v>
      </c>
      <c r="E319">
        <v>5</v>
      </c>
      <c r="F319" t="s">
        <v>13792</v>
      </c>
      <c r="G319">
        <v>2</v>
      </c>
      <c r="H319" t="s">
        <v>13768</v>
      </c>
      <c r="I319">
        <v>3</v>
      </c>
      <c r="J319" t="s">
        <v>13783</v>
      </c>
      <c r="K319" t="s">
        <v>13791</v>
      </c>
      <c r="L319">
        <v>270107</v>
      </c>
      <c r="M319" t="s">
        <v>13588</v>
      </c>
      <c r="N319">
        <v>270107005</v>
      </c>
      <c r="O319" t="s">
        <v>13608</v>
      </c>
      <c r="P319">
        <v>545.90400329602414</v>
      </c>
      <c r="Q319">
        <v>1803.4278459585273</v>
      </c>
      <c r="R319">
        <v>509.26540802541439</v>
      </c>
    </row>
    <row r="320" spans="1:18" x14ac:dyDescent="0.25">
      <c r="A320">
        <v>6</v>
      </c>
      <c r="B320">
        <v>6116</v>
      </c>
      <c r="C320" t="s">
        <v>1781</v>
      </c>
      <c r="D320" t="s">
        <v>1337</v>
      </c>
      <c r="E320">
        <v>1</v>
      </c>
      <c r="F320" t="s">
        <v>13787</v>
      </c>
      <c r="G320">
        <v>1</v>
      </c>
      <c r="H320" t="s">
        <v>8278</v>
      </c>
      <c r="I320">
        <v>1</v>
      </c>
      <c r="J320" t="s">
        <v>13782</v>
      </c>
      <c r="K320" t="s">
        <v>13788</v>
      </c>
      <c r="L320">
        <v>270107</v>
      </c>
      <c r="M320" t="s">
        <v>13588</v>
      </c>
      <c r="N320">
        <v>270107006</v>
      </c>
      <c r="O320" t="s">
        <v>13613</v>
      </c>
      <c r="P320">
        <v>0</v>
      </c>
      <c r="Q320">
        <v>32557.672340122997</v>
      </c>
      <c r="R320">
        <v>19371.701754005855</v>
      </c>
    </row>
    <row r="321" spans="1:18" x14ac:dyDescent="0.25">
      <c r="A321">
        <v>6</v>
      </c>
      <c r="B321">
        <v>6116</v>
      </c>
      <c r="C321" t="s">
        <v>1781</v>
      </c>
      <c r="D321" t="s">
        <v>1337</v>
      </c>
      <c r="E321">
        <v>1</v>
      </c>
      <c r="F321" t="s">
        <v>13787</v>
      </c>
      <c r="G321">
        <v>1</v>
      </c>
      <c r="H321" t="s">
        <v>8278</v>
      </c>
      <c r="I321">
        <v>1</v>
      </c>
      <c r="J321" t="s">
        <v>13782</v>
      </c>
      <c r="K321" t="s">
        <v>13789</v>
      </c>
      <c r="L321">
        <v>270107</v>
      </c>
      <c r="M321" t="s">
        <v>13588</v>
      </c>
      <c r="N321">
        <v>270107006</v>
      </c>
      <c r="O321" t="s">
        <v>13613</v>
      </c>
      <c r="P321">
        <v>0</v>
      </c>
      <c r="Q321">
        <v>1559.4631904134267</v>
      </c>
      <c r="R321">
        <v>0</v>
      </c>
    </row>
    <row r="322" spans="1:18" x14ac:dyDescent="0.25">
      <c r="A322">
        <v>6</v>
      </c>
      <c r="B322">
        <v>6116</v>
      </c>
      <c r="C322" t="s">
        <v>1781</v>
      </c>
      <c r="D322" t="s">
        <v>1337</v>
      </c>
      <c r="E322">
        <v>1</v>
      </c>
      <c r="F322" t="s">
        <v>13787</v>
      </c>
      <c r="G322">
        <v>2</v>
      </c>
      <c r="H322" t="s">
        <v>13768</v>
      </c>
      <c r="I322">
        <v>1</v>
      </c>
      <c r="J322" t="s">
        <v>13782</v>
      </c>
      <c r="K322" t="s">
        <v>13790</v>
      </c>
      <c r="L322">
        <v>270107</v>
      </c>
      <c r="M322" t="s">
        <v>13588</v>
      </c>
      <c r="N322">
        <v>270107006</v>
      </c>
      <c r="O322" t="s">
        <v>13613</v>
      </c>
      <c r="P322">
        <v>0</v>
      </c>
      <c r="Q322">
        <v>30998.209149709568</v>
      </c>
      <c r="R322">
        <v>15919.026233403691</v>
      </c>
    </row>
    <row r="323" spans="1:18" x14ac:dyDescent="0.25">
      <c r="A323">
        <v>6</v>
      </c>
      <c r="B323">
        <v>6116</v>
      </c>
      <c r="C323" t="s">
        <v>1781</v>
      </c>
      <c r="D323" t="s">
        <v>1337</v>
      </c>
      <c r="E323">
        <v>1</v>
      </c>
      <c r="F323" t="s">
        <v>13787</v>
      </c>
      <c r="G323">
        <v>2</v>
      </c>
      <c r="H323" t="s">
        <v>13768</v>
      </c>
      <c r="I323">
        <v>1</v>
      </c>
      <c r="J323" t="s">
        <v>13782</v>
      </c>
      <c r="K323" t="s">
        <v>13791</v>
      </c>
      <c r="L323">
        <v>270107</v>
      </c>
      <c r="M323" t="s">
        <v>13588</v>
      </c>
      <c r="N323">
        <v>270107006</v>
      </c>
      <c r="O323" t="s">
        <v>13613</v>
      </c>
      <c r="P323">
        <v>0</v>
      </c>
      <c r="Q323">
        <v>3118.9263808268533</v>
      </c>
      <c r="R323">
        <v>3452.6755206021617</v>
      </c>
    </row>
    <row r="324" spans="1:18" x14ac:dyDescent="0.25">
      <c r="A324">
        <v>6</v>
      </c>
      <c r="B324">
        <v>6116</v>
      </c>
      <c r="C324" t="s">
        <v>1781</v>
      </c>
      <c r="D324" t="s">
        <v>1337</v>
      </c>
      <c r="E324">
        <v>5</v>
      </c>
      <c r="F324" t="s">
        <v>13792</v>
      </c>
      <c r="G324">
        <v>2</v>
      </c>
      <c r="H324" t="s">
        <v>13768</v>
      </c>
      <c r="I324">
        <v>3</v>
      </c>
      <c r="J324" t="s">
        <v>13783</v>
      </c>
      <c r="K324" t="s">
        <v>13790</v>
      </c>
      <c r="L324">
        <v>270107</v>
      </c>
      <c r="M324" t="s">
        <v>13588</v>
      </c>
      <c r="N324">
        <v>270107005</v>
      </c>
      <c r="O324" t="s">
        <v>13608</v>
      </c>
      <c r="P324">
        <v>0</v>
      </c>
      <c r="Q324">
        <v>22573.865035624884</v>
      </c>
      <c r="R324">
        <v>18303.40307614542</v>
      </c>
    </row>
    <row r="325" spans="1:18" x14ac:dyDescent="0.25">
      <c r="A325">
        <v>6</v>
      </c>
      <c r="B325">
        <v>6116</v>
      </c>
      <c r="C325" t="s">
        <v>1781</v>
      </c>
      <c r="D325" t="s">
        <v>1337</v>
      </c>
      <c r="E325">
        <v>5</v>
      </c>
      <c r="F325" t="s">
        <v>13792</v>
      </c>
      <c r="G325">
        <v>2</v>
      </c>
      <c r="H325" t="s">
        <v>13768</v>
      </c>
      <c r="I325">
        <v>3</v>
      </c>
      <c r="J325" t="s">
        <v>13783</v>
      </c>
      <c r="K325" t="s">
        <v>13791</v>
      </c>
      <c r="L325">
        <v>270107</v>
      </c>
      <c r="M325" t="s">
        <v>13588</v>
      </c>
      <c r="N325">
        <v>270107005</v>
      </c>
      <c r="O325" t="s">
        <v>13608</v>
      </c>
      <c r="P325">
        <v>0</v>
      </c>
      <c r="Q325">
        <v>0</v>
      </c>
      <c r="R325">
        <v>1068.2986778604311</v>
      </c>
    </row>
    <row r="326" spans="1:18" x14ac:dyDescent="0.25">
      <c r="A326">
        <v>6</v>
      </c>
      <c r="B326">
        <v>6117</v>
      </c>
      <c r="C326" t="s">
        <v>1781</v>
      </c>
      <c r="D326" t="s">
        <v>1035</v>
      </c>
      <c r="E326">
        <v>1</v>
      </c>
      <c r="F326" t="s">
        <v>13787</v>
      </c>
      <c r="G326">
        <v>1</v>
      </c>
      <c r="H326" t="s">
        <v>8278</v>
      </c>
      <c r="I326">
        <v>1</v>
      </c>
      <c r="J326" t="s">
        <v>13782</v>
      </c>
      <c r="K326" t="s">
        <v>13788</v>
      </c>
      <c r="L326">
        <v>270107</v>
      </c>
      <c r="M326" t="s">
        <v>13588</v>
      </c>
      <c r="N326">
        <v>270107006</v>
      </c>
      <c r="O326" t="s">
        <v>13613</v>
      </c>
      <c r="P326">
        <v>15268.380207094835</v>
      </c>
      <c r="Q326">
        <v>11886.634867853983</v>
      </c>
      <c r="R326">
        <v>0</v>
      </c>
    </row>
    <row r="327" spans="1:18" x14ac:dyDescent="0.25">
      <c r="A327">
        <v>6</v>
      </c>
      <c r="B327">
        <v>6117</v>
      </c>
      <c r="C327" t="s">
        <v>1781</v>
      </c>
      <c r="D327" t="s">
        <v>1035</v>
      </c>
      <c r="E327">
        <v>1</v>
      </c>
      <c r="F327" t="s">
        <v>13787</v>
      </c>
      <c r="G327">
        <v>1</v>
      </c>
      <c r="H327" t="s">
        <v>8278</v>
      </c>
      <c r="I327">
        <v>1</v>
      </c>
      <c r="J327" t="s">
        <v>13782</v>
      </c>
      <c r="K327" t="s">
        <v>13789</v>
      </c>
      <c r="L327">
        <v>270107</v>
      </c>
      <c r="M327" t="s">
        <v>13588</v>
      </c>
      <c r="N327">
        <v>270107006</v>
      </c>
      <c r="O327" t="s">
        <v>13613</v>
      </c>
      <c r="P327">
        <v>596.64065371062929</v>
      </c>
      <c r="Q327">
        <v>0</v>
      </c>
      <c r="R327">
        <v>0</v>
      </c>
    </row>
    <row r="328" spans="1:18" x14ac:dyDescent="0.25">
      <c r="A328">
        <v>6</v>
      </c>
      <c r="B328">
        <v>6117</v>
      </c>
      <c r="C328" t="s">
        <v>1781</v>
      </c>
      <c r="D328" t="s">
        <v>1035</v>
      </c>
      <c r="E328">
        <v>1</v>
      </c>
      <c r="F328" t="s">
        <v>13787</v>
      </c>
      <c r="G328">
        <v>2</v>
      </c>
      <c r="H328" t="s">
        <v>13768</v>
      </c>
      <c r="I328">
        <v>1</v>
      </c>
      <c r="J328" t="s">
        <v>13782</v>
      </c>
      <c r="K328" t="s">
        <v>13790</v>
      </c>
      <c r="L328">
        <v>270107</v>
      </c>
      <c r="M328" t="s">
        <v>13588</v>
      </c>
      <c r="N328">
        <v>270107006</v>
      </c>
      <c r="O328" t="s">
        <v>13613</v>
      </c>
      <c r="P328">
        <v>14170.215525627445</v>
      </c>
      <c r="Q328">
        <v>9042.4911244157465</v>
      </c>
      <c r="R328">
        <v>0</v>
      </c>
    </row>
    <row r="329" spans="1:18" x14ac:dyDescent="0.25">
      <c r="A329">
        <v>6</v>
      </c>
      <c r="B329">
        <v>6117</v>
      </c>
      <c r="C329" t="s">
        <v>1781</v>
      </c>
      <c r="D329" t="s">
        <v>1035</v>
      </c>
      <c r="E329">
        <v>1</v>
      </c>
      <c r="F329" t="s">
        <v>13787</v>
      </c>
      <c r="G329">
        <v>2</v>
      </c>
      <c r="H329" t="s">
        <v>13768</v>
      </c>
      <c r="I329">
        <v>1</v>
      </c>
      <c r="J329" t="s">
        <v>13782</v>
      </c>
      <c r="K329" t="s">
        <v>13791</v>
      </c>
      <c r="L329">
        <v>270107</v>
      </c>
      <c r="M329" t="s">
        <v>13588</v>
      </c>
      <c r="N329">
        <v>270107006</v>
      </c>
      <c r="O329" t="s">
        <v>13613</v>
      </c>
      <c r="P329">
        <v>1694.8053351780195</v>
      </c>
      <c r="Q329">
        <v>2844.1437434382369</v>
      </c>
      <c r="R329">
        <v>0</v>
      </c>
    </row>
    <row r="330" spans="1:18" x14ac:dyDescent="0.25">
      <c r="A330">
        <v>6</v>
      </c>
      <c r="B330">
        <v>6117</v>
      </c>
      <c r="C330" t="s">
        <v>1781</v>
      </c>
      <c r="D330" t="s">
        <v>1035</v>
      </c>
      <c r="E330">
        <v>5</v>
      </c>
      <c r="F330" t="s">
        <v>13792</v>
      </c>
      <c r="G330">
        <v>2</v>
      </c>
      <c r="H330" t="s">
        <v>13768</v>
      </c>
      <c r="I330">
        <v>3</v>
      </c>
      <c r="J330" t="s">
        <v>13783</v>
      </c>
      <c r="K330" t="s">
        <v>13790</v>
      </c>
      <c r="L330">
        <v>270107</v>
      </c>
      <c r="M330" t="s">
        <v>13588</v>
      </c>
      <c r="N330">
        <v>270107005</v>
      </c>
      <c r="O330" t="s">
        <v>13608</v>
      </c>
      <c r="P330">
        <v>12795.347932294257</v>
      </c>
      <c r="Q330">
        <v>7176.6846739693356</v>
      </c>
      <c r="R330">
        <v>0</v>
      </c>
    </row>
    <row r="331" spans="1:18" x14ac:dyDescent="0.25">
      <c r="A331">
        <v>6</v>
      </c>
      <c r="B331">
        <v>6117</v>
      </c>
      <c r="C331" t="s">
        <v>1781</v>
      </c>
      <c r="D331" t="s">
        <v>1035</v>
      </c>
      <c r="E331">
        <v>5</v>
      </c>
      <c r="F331" t="s">
        <v>13792</v>
      </c>
      <c r="G331">
        <v>2</v>
      </c>
      <c r="H331" t="s">
        <v>13768</v>
      </c>
      <c r="I331">
        <v>3</v>
      </c>
      <c r="J331" t="s">
        <v>13783</v>
      </c>
      <c r="K331" t="s">
        <v>13791</v>
      </c>
      <c r="L331">
        <v>270107</v>
      </c>
      <c r="M331" t="s">
        <v>13588</v>
      </c>
      <c r="N331">
        <v>270107005</v>
      </c>
      <c r="O331" t="s">
        <v>13608</v>
      </c>
      <c r="P331">
        <v>949.00451803973283</v>
      </c>
      <c r="Q331">
        <v>0</v>
      </c>
      <c r="R331">
        <v>0</v>
      </c>
    </row>
    <row r="332" spans="1:18" x14ac:dyDescent="0.25">
      <c r="A332">
        <v>6</v>
      </c>
      <c r="B332">
        <v>6201</v>
      </c>
      <c r="C332" t="s">
        <v>1781</v>
      </c>
      <c r="D332" t="s">
        <v>1342</v>
      </c>
      <c r="E332">
        <v>1</v>
      </c>
      <c r="F332" t="s">
        <v>13787</v>
      </c>
      <c r="G332">
        <v>1</v>
      </c>
      <c r="H332" t="s">
        <v>8278</v>
      </c>
      <c r="I332">
        <v>1</v>
      </c>
      <c r="J332" t="s">
        <v>13782</v>
      </c>
      <c r="K332" t="s">
        <v>13788</v>
      </c>
      <c r="L332">
        <v>270107</v>
      </c>
      <c r="M332" t="s">
        <v>13588</v>
      </c>
      <c r="N332">
        <v>270107006</v>
      </c>
      <c r="O332" t="s">
        <v>13613</v>
      </c>
      <c r="P332">
        <v>0</v>
      </c>
      <c r="Q332">
        <v>106273.98972103244</v>
      </c>
      <c r="R332">
        <v>0</v>
      </c>
    </row>
    <row r="333" spans="1:18" x14ac:dyDescent="0.25">
      <c r="A333">
        <v>6</v>
      </c>
      <c r="B333">
        <v>6201</v>
      </c>
      <c r="C333" t="s">
        <v>1781</v>
      </c>
      <c r="D333" t="s">
        <v>1342</v>
      </c>
      <c r="E333">
        <v>1</v>
      </c>
      <c r="F333" t="s">
        <v>13787</v>
      </c>
      <c r="G333">
        <v>1</v>
      </c>
      <c r="H333" t="s">
        <v>8278</v>
      </c>
      <c r="I333">
        <v>1</v>
      </c>
      <c r="J333" t="s">
        <v>13782</v>
      </c>
      <c r="K333" t="s">
        <v>13789</v>
      </c>
      <c r="L333">
        <v>270107</v>
      </c>
      <c r="M333" t="s">
        <v>13588</v>
      </c>
      <c r="N333">
        <v>270107006</v>
      </c>
      <c r="O333" t="s">
        <v>13613</v>
      </c>
      <c r="P333">
        <v>0</v>
      </c>
      <c r="Q333">
        <v>7273.5101872570958</v>
      </c>
      <c r="R333">
        <v>0</v>
      </c>
    </row>
    <row r="334" spans="1:18" x14ac:dyDescent="0.25">
      <c r="A334">
        <v>6</v>
      </c>
      <c r="B334">
        <v>6201</v>
      </c>
      <c r="C334" t="s">
        <v>1781</v>
      </c>
      <c r="D334" t="s">
        <v>1342</v>
      </c>
      <c r="E334">
        <v>1</v>
      </c>
      <c r="F334" t="s">
        <v>13787</v>
      </c>
      <c r="G334">
        <v>2</v>
      </c>
      <c r="H334" t="s">
        <v>13768</v>
      </c>
      <c r="I334">
        <v>1</v>
      </c>
      <c r="J334" t="s">
        <v>13782</v>
      </c>
      <c r="K334" t="s">
        <v>13790</v>
      </c>
      <c r="L334">
        <v>270107</v>
      </c>
      <c r="M334" t="s">
        <v>13588</v>
      </c>
      <c r="N334">
        <v>270107006</v>
      </c>
      <c r="O334" t="s">
        <v>13613</v>
      </c>
      <c r="P334">
        <v>0</v>
      </c>
      <c r="Q334">
        <v>98590.457416590754</v>
      </c>
      <c r="R334">
        <v>0</v>
      </c>
    </row>
    <row r="335" spans="1:18" x14ac:dyDescent="0.25">
      <c r="A335">
        <v>6</v>
      </c>
      <c r="B335">
        <v>6201</v>
      </c>
      <c r="C335" t="s">
        <v>1781</v>
      </c>
      <c r="D335" t="s">
        <v>1342</v>
      </c>
      <c r="E335">
        <v>1</v>
      </c>
      <c r="F335" t="s">
        <v>13787</v>
      </c>
      <c r="G335">
        <v>2</v>
      </c>
      <c r="H335" t="s">
        <v>13768</v>
      </c>
      <c r="I335">
        <v>1</v>
      </c>
      <c r="J335" t="s">
        <v>13782</v>
      </c>
      <c r="K335" t="s">
        <v>13791</v>
      </c>
      <c r="L335">
        <v>270107</v>
      </c>
      <c r="M335" t="s">
        <v>13588</v>
      </c>
      <c r="N335">
        <v>270107006</v>
      </c>
      <c r="O335" t="s">
        <v>13613</v>
      </c>
      <c r="P335">
        <v>0</v>
      </c>
      <c r="Q335">
        <v>14957.042491698774</v>
      </c>
      <c r="R335">
        <v>0</v>
      </c>
    </row>
    <row r="336" spans="1:18" x14ac:dyDescent="0.25">
      <c r="A336">
        <v>6</v>
      </c>
      <c r="B336">
        <v>6201</v>
      </c>
      <c r="C336" t="s">
        <v>1781</v>
      </c>
      <c r="D336" t="s">
        <v>1342</v>
      </c>
      <c r="E336">
        <v>5</v>
      </c>
      <c r="F336" t="s">
        <v>13792</v>
      </c>
      <c r="G336">
        <v>2</v>
      </c>
      <c r="H336" t="s">
        <v>13768</v>
      </c>
      <c r="I336">
        <v>3</v>
      </c>
      <c r="J336" t="s">
        <v>13783</v>
      </c>
      <c r="K336" t="s">
        <v>13790</v>
      </c>
      <c r="L336">
        <v>270107</v>
      </c>
      <c r="M336" t="s">
        <v>13588</v>
      </c>
      <c r="N336">
        <v>270107005</v>
      </c>
      <c r="O336" t="s">
        <v>13608</v>
      </c>
      <c r="P336">
        <v>0</v>
      </c>
      <c r="Q336">
        <v>81622.024016215568</v>
      </c>
      <c r="R336">
        <v>0</v>
      </c>
    </row>
    <row r="337" spans="1:18" x14ac:dyDescent="0.25">
      <c r="A337">
        <v>6</v>
      </c>
      <c r="B337">
        <v>6201</v>
      </c>
      <c r="C337" t="s">
        <v>1781</v>
      </c>
      <c r="D337" t="s">
        <v>1342</v>
      </c>
      <c r="E337">
        <v>5</v>
      </c>
      <c r="F337" t="s">
        <v>13792</v>
      </c>
      <c r="G337">
        <v>2</v>
      </c>
      <c r="H337" t="s">
        <v>13768</v>
      </c>
      <c r="I337">
        <v>3</v>
      </c>
      <c r="J337" t="s">
        <v>13783</v>
      </c>
      <c r="K337" t="s">
        <v>13791</v>
      </c>
      <c r="L337">
        <v>270107</v>
      </c>
      <c r="M337" t="s">
        <v>13588</v>
      </c>
      <c r="N337">
        <v>270107005</v>
      </c>
      <c r="O337" t="s">
        <v>13608</v>
      </c>
      <c r="P337">
        <v>0</v>
      </c>
      <c r="Q337">
        <v>2844.0585442116476</v>
      </c>
      <c r="R337">
        <v>0</v>
      </c>
    </row>
    <row r="338" spans="1:18" x14ac:dyDescent="0.25">
      <c r="A338">
        <v>6</v>
      </c>
      <c r="B338">
        <v>6203</v>
      </c>
      <c r="C338" t="s">
        <v>1781</v>
      </c>
      <c r="D338" t="s">
        <v>1348</v>
      </c>
      <c r="E338">
        <v>1</v>
      </c>
      <c r="F338" t="s">
        <v>13787</v>
      </c>
      <c r="G338">
        <v>1</v>
      </c>
      <c r="H338" t="s">
        <v>8278</v>
      </c>
      <c r="I338">
        <v>1</v>
      </c>
      <c r="J338" t="s">
        <v>13782</v>
      </c>
      <c r="K338" t="s">
        <v>13788</v>
      </c>
      <c r="L338">
        <v>270107</v>
      </c>
      <c r="M338" t="s">
        <v>13588</v>
      </c>
      <c r="N338">
        <v>270107006</v>
      </c>
      <c r="O338" t="s">
        <v>13613</v>
      </c>
      <c r="P338">
        <v>0</v>
      </c>
      <c r="Q338">
        <v>34181.852459769849</v>
      </c>
      <c r="R338">
        <v>0</v>
      </c>
    </row>
    <row r="339" spans="1:18" x14ac:dyDescent="0.25">
      <c r="A339">
        <v>6</v>
      </c>
      <c r="B339">
        <v>6203</v>
      </c>
      <c r="C339" t="s">
        <v>1781</v>
      </c>
      <c r="D339" t="s">
        <v>1348</v>
      </c>
      <c r="E339">
        <v>1</v>
      </c>
      <c r="F339" t="s">
        <v>13787</v>
      </c>
      <c r="G339">
        <v>2</v>
      </c>
      <c r="H339" t="s">
        <v>13768</v>
      </c>
      <c r="I339">
        <v>1</v>
      </c>
      <c r="J339" t="s">
        <v>13782</v>
      </c>
      <c r="K339" t="s">
        <v>13790</v>
      </c>
      <c r="L339">
        <v>270107</v>
      </c>
      <c r="M339" t="s">
        <v>13588</v>
      </c>
      <c r="N339">
        <v>270107006</v>
      </c>
      <c r="O339" t="s">
        <v>13613</v>
      </c>
      <c r="P339">
        <v>0</v>
      </c>
      <c r="Q339">
        <v>23593.123529076427</v>
      </c>
      <c r="R339">
        <v>0</v>
      </c>
    </row>
    <row r="340" spans="1:18" x14ac:dyDescent="0.25">
      <c r="A340">
        <v>6</v>
      </c>
      <c r="B340">
        <v>6203</v>
      </c>
      <c r="C340" t="s">
        <v>1781</v>
      </c>
      <c r="D340" t="s">
        <v>1348</v>
      </c>
      <c r="E340">
        <v>1</v>
      </c>
      <c r="F340" t="s">
        <v>13787</v>
      </c>
      <c r="G340">
        <v>2</v>
      </c>
      <c r="H340" t="s">
        <v>13768</v>
      </c>
      <c r="I340">
        <v>1</v>
      </c>
      <c r="J340" t="s">
        <v>13782</v>
      </c>
      <c r="K340" t="s">
        <v>13791</v>
      </c>
      <c r="L340">
        <v>270107</v>
      </c>
      <c r="M340" t="s">
        <v>13588</v>
      </c>
      <c r="N340">
        <v>270107006</v>
      </c>
      <c r="O340" t="s">
        <v>13613</v>
      </c>
      <c r="P340">
        <v>0</v>
      </c>
      <c r="Q340">
        <v>10588.728930693424</v>
      </c>
      <c r="R340">
        <v>0</v>
      </c>
    </row>
    <row r="341" spans="1:18" x14ac:dyDescent="0.25">
      <c r="A341">
        <v>6</v>
      </c>
      <c r="B341">
        <v>6203</v>
      </c>
      <c r="C341" t="s">
        <v>1781</v>
      </c>
      <c r="D341" t="s">
        <v>1348</v>
      </c>
      <c r="E341">
        <v>5</v>
      </c>
      <c r="F341" t="s">
        <v>13792</v>
      </c>
      <c r="G341">
        <v>2</v>
      </c>
      <c r="H341" t="s">
        <v>13768</v>
      </c>
      <c r="I341">
        <v>3</v>
      </c>
      <c r="J341" t="s">
        <v>13783</v>
      </c>
      <c r="K341" t="s">
        <v>13790</v>
      </c>
      <c r="L341">
        <v>270107</v>
      </c>
      <c r="M341" t="s">
        <v>13588</v>
      </c>
      <c r="N341">
        <v>270107005</v>
      </c>
      <c r="O341" t="s">
        <v>13608</v>
      </c>
      <c r="P341">
        <v>0</v>
      </c>
      <c r="Q341">
        <v>13004.394598383004</v>
      </c>
      <c r="R341">
        <v>0</v>
      </c>
    </row>
    <row r="342" spans="1:18" x14ac:dyDescent="0.25">
      <c r="A342">
        <v>6</v>
      </c>
      <c r="B342">
        <v>6203</v>
      </c>
      <c r="C342" t="s">
        <v>1781</v>
      </c>
      <c r="D342" t="s">
        <v>1348</v>
      </c>
      <c r="E342">
        <v>5</v>
      </c>
      <c r="F342" t="s">
        <v>13792</v>
      </c>
      <c r="G342">
        <v>2</v>
      </c>
      <c r="H342" t="s">
        <v>13768</v>
      </c>
      <c r="I342">
        <v>3</v>
      </c>
      <c r="J342" t="s">
        <v>13783</v>
      </c>
      <c r="K342" t="s">
        <v>13791</v>
      </c>
      <c r="L342">
        <v>270107</v>
      </c>
      <c r="M342" t="s">
        <v>13588</v>
      </c>
      <c r="N342">
        <v>270107005</v>
      </c>
      <c r="O342" t="s">
        <v>13608</v>
      </c>
      <c r="P342">
        <v>0</v>
      </c>
      <c r="Q342">
        <v>10588.728930693424</v>
      </c>
      <c r="R342">
        <v>0</v>
      </c>
    </row>
    <row r="343" spans="1:18" x14ac:dyDescent="0.25">
      <c r="A343">
        <v>6</v>
      </c>
      <c r="B343">
        <v>6205</v>
      </c>
      <c r="C343" t="s">
        <v>1781</v>
      </c>
      <c r="D343" t="s">
        <v>1354</v>
      </c>
      <c r="E343">
        <v>1</v>
      </c>
      <c r="F343" t="s">
        <v>13787</v>
      </c>
      <c r="G343">
        <v>1</v>
      </c>
      <c r="H343" t="s">
        <v>8278</v>
      </c>
      <c r="I343">
        <v>1</v>
      </c>
      <c r="J343" t="s">
        <v>13782</v>
      </c>
      <c r="K343" t="s">
        <v>13788</v>
      </c>
      <c r="L343">
        <v>270107</v>
      </c>
      <c r="M343" t="s">
        <v>13588</v>
      </c>
      <c r="N343">
        <v>270107006</v>
      </c>
      <c r="O343" t="s">
        <v>13613</v>
      </c>
      <c r="P343">
        <v>0</v>
      </c>
      <c r="Q343">
        <v>81380.148765640217</v>
      </c>
      <c r="R343">
        <v>0</v>
      </c>
    </row>
    <row r="344" spans="1:18" x14ac:dyDescent="0.25">
      <c r="A344">
        <v>6</v>
      </c>
      <c r="B344">
        <v>6205</v>
      </c>
      <c r="C344" t="s">
        <v>1781</v>
      </c>
      <c r="D344" t="s">
        <v>1354</v>
      </c>
      <c r="E344">
        <v>1</v>
      </c>
      <c r="F344" t="s">
        <v>13787</v>
      </c>
      <c r="G344">
        <v>1</v>
      </c>
      <c r="H344" t="s">
        <v>8278</v>
      </c>
      <c r="I344">
        <v>1</v>
      </c>
      <c r="J344" t="s">
        <v>13782</v>
      </c>
      <c r="K344" t="s">
        <v>13789</v>
      </c>
      <c r="L344">
        <v>270107</v>
      </c>
      <c r="M344" t="s">
        <v>13588</v>
      </c>
      <c r="N344">
        <v>270107006</v>
      </c>
      <c r="O344" t="s">
        <v>13613</v>
      </c>
      <c r="P344">
        <v>0</v>
      </c>
      <c r="Q344">
        <v>12358.487728755848</v>
      </c>
      <c r="R344">
        <v>0</v>
      </c>
    </row>
    <row r="345" spans="1:18" x14ac:dyDescent="0.25">
      <c r="A345">
        <v>6</v>
      </c>
      <c r="B345">
        <v>6205</v>
      </c>
      <c r="C345" t="s">
        <v>1781</v>
      </c>
      <c r="D345" t="s">
        <v>1354</v>
      </c>
      <c r="E345">
        <v>1</v>
      </c>
      <c r="F345" t="s">
        <v>13787</v>
      </c>
      <c r="G345">
        <v>2</v>
      </c>
      <c r="H345" t="s">
        <v>13768</v>
      </c>
      <c r="I345">
        <v>1</v>
      </c>
      <c r="J345" t="s">
        <v>13782</v>
      </c>
      <c r="K345" t="s">
        <v>13790</v>
      </c>
      <c r="L345">
        <v>270107</v>
      </c>
      <c r="M345" t="s">
        <v>13588</v>
      </c>
      <c r="N345">
        <v>270107006</v>
      </c>
      <c r="O345" t="s">
        <v>13613</v>
      </c>
      <c r="P345">
        <v>0</v>
      </c>
      <c r="Q345">
        <v>65390.445094698167</v>
      </c>
      <c r="R345">
        <v>0</v>
      </c>
    </row>
    <row r="346" spans="1:18" x14ac:dyDescent="0.25">
      <c r="A346">
        <v>6</v>
      </c>
      <c r="B346">
        <v>6205</v>
      </c>
      <c r="C346" t="s">
        <v>1781</v>
      </c>
      <c r="D346" t="s">
        <v>1354</v>
      </c>
      <c r="E346">
        <v>1</v>
      </c>
      <c r="F346" t="s">
        <v>13787</v>
      </c>
      <c r="G346">
        <v>2</v>
      </c>
      <c r="H346" t="s">
        <v>13768</v>
      </c>
      <c r="I346">
        <v>1</v>
      </c>
      <c r="J346" t="s">
        <v>13782</v>
      </c>
      <c r="K346" t="s">
        <v>13791</v>
      </c>
      <c r="L346">
        <v>270107</v>
      </c>
      <c r="M346" t="s">
        <v>13588</v>
      </c>
      <c r="N346">
        <v>270107006</v>
      </c>
      <c r="O346" t="s">
        <v>13613</v>
      </c>
      <c r="P346">
        <v>0</v>
      </c>
      <c r="Q346">
        <v>28348.191399697909</v>
      </c>
      <c r="R346">
        <v>0</v>
      </c>
    </row>
    <row r="347" spans="1:18" x14ac:dyDescent="0.25">
      <c r="A347">
        <v>6</v>
      </c>
      <c r="B347">
        <v>6205</v>
      </c>
      <c r="C347" t="s">
        <v>1781</v>
      </c>
      <c r="D347" t="s">
        <v>1354</v>
      </c>
      <c r="E347">
        <v>5</v>
      </c>
      <c r="F347" t="s">
        <v>13792</v>
      </c>
      <c r="G347">
        <v>2</v>
      </c>
      <c r="H347" t="s">
        <v>13768</v>
      </c>
      <c r="I347">
        <v>3</v>
      </c>
      <c r="J347" t="s">
        <v>13783</v>
      </c>
      <c r="K347" t="s">
        <v>13790</v>
      </c>
      <c r="L347">
        <v>270107</v>
      </c>
      <c r="M347" t="s">
        <v>13588</v>
      </c>
      <c r="N347">
        <v>270107005</v>
      </c>
      <c r="O347" t="s">
        <v>13608</v>
      </c>
      <c r="P347">
        <v>0</v>
      </c>
      <c r="Q347">
        <v>50164.831902052691</v>
      </c>
      <c r="R347">
        <v>0</v>
      </c>
    </row>
    <row r="348" spans="1:18" x14ac:dyDescent="0.25">
      <c r="A348">
        <v>6</v>
      </c>
      <c r="B348">
        <v>6205</v>
      </c>
      <c r="C348" t="s">
        <v>1781</v>
      </c>
      <c r="D348" t="s">
        <v>1354</v>
      </c>
      <c r="E348">
        <v>5</v>
      </c>
      <c r="F348" t="s">
        <v>13792</v>
      </c>
      <c r="G348">
        <v>2</v>
      </c>
      <c r="H348" t="s">
        <v>13768</v>
      </c>
      <c r="I348">
        <v>3</v>
      </c>
      <c r="J348" t="s">
        <v>13783</v>
      </c>
      <c r="K348" t="s">
        <v>13791</v>
      </c>
      <c r="L348">
        <v>270107</v>
      </c>
      <c r="M348" t="s">
        <v>13588</v>
      </c>
      <c r="N348">
        <v>270107005</v>
      </c>
      <c r="O348" t="s">
        <v>13608</v>
      </c>
      <c r="P348">
        <v>0</v>
      </c>
      <c r="Q348">
        <v>12358.487728755848</v>
      </c>
      <c r="R348">
        <v>0</v>
      </c>
    </row>
    <row r="349" spans="1:18" x14ac:dyDescent="0.25">
      <c r="A349">
        <v>6</v>
      </c>
      <c r="B349">
        <v>6301</v>
      </c>
      <c r="C349" t="s">
        <v>1781</v>
      </c>
      <c r="D349" t="s">
        <v>1360</v>
      </c>
      <c r="E349">
        <v>1</v>
      </c>
      <c r="F349" t="s">
        <v>13787</v>
      </c>
      <c r="G349">
        <v>1</v>
      </c>
      <c r="H349" t="s">
        <v>8278</v>
      </c>
      <c r="I349">
        <v>1</v>
      </c>
      <c r="J349" t="s">
        <v>13782</v>
      </c>
      <c r="K349" t="s">
        <v>13788</v>
      </c>
      <c r="L349">
        <v>270107</v>
      </c>
      <c r="M349" t="s">
        <v>13588</v>
      </c>
      <c r="N349">
        <v>270107006</v>
      </c>
      <c r="O349" t="s">
        <v>13613</v>
      </c>
      <c r="P349">
        <v>23329.427173088854</v>
      </c>
      <c r="Q349">
        <v>24773.928179206752</v>
      </c>
      <c r="R349">
        <v>38963.783926434269</v>
      </c>
    </row>
    <row r="350" spans="1:18" x14ac:dyDescent="0.25">
      <c r="A350">
        <v>6</v>
      </c>
      <c r="B350">
        <v>6301</v>
      </c>
      <c r="C350" t="s">
        <v>1781</v>
      </c>
      <c r="D350" t="s">
        <v>1360</v>
      </c>
      <c r="E350">
        <v>1</v>
      </c>
      <c r="F350" t="s">
        <v>13787</v>
      </c>
      <c r="G350">
        <v>1</v>
      </c>
      <c r="H350" t="s">
        <v>8278</v>
      </c>
      <c r="I350">
        <v>1</v>
      </c>
      <c r="J350" t="s">
        <v>13782</v>
      </c>
      <c r="K350" t="s">
        <v>13789</v>
      </c>
      <c r="L350">
        <v>270107</v>
      </c>
      <c r="M350" t="s">
        <v>13588</v>
      </c>
      <c r="N350">
        <v>270107006</v>
      </c>
      <c r="O350" t="s">
        <v>13613</v>
      </c>
      <c r="P350">
        <v>908.52691803956714</v>
      </c>
      <c r="Q350">
        <v>0</v>
      </c>
      <c r="R350">
        <v>0</v>
      </c>
    </row>
    <row r="351" spans="1:18" x14ac:dyDescent="0.25">
      <c r="A351">
        <v>6</v>
      </c>
      <c r="B351">
        <v>6301</v>
      </c>
      <c r="C351" t="s">
        <v>1781</v>
      </c>
      <c r="D351" t="s">
        <v>1360</v>
      </c>
      <c r="E351">
        <v>1</v>
      </c>
      <c r="F351" t="s">
        <v>13787</v>
      </c>
      <c r="G351">
        <v>2</v>
      </c>
      <c r="H351" t="s">
        <v>13768</v>
      </c>
      <c r="I351">
        <v>1</v>
      </c>
      <c r="J351" t="s">
        <v>13782</v>
      </c>
      <c r="K351" t="s">
        <v>13790</v>
      </c>
      <c r="L351">
        <v>270107</v>
      </c>
      <c r="M351" t="s">
        <v>13588</v>
      </c>
      <c r="N351">
        <v>270107006</v>
      </c>
      <c r="O351" t="s">
        <v>13613</v>
      </c>
      <c r="P351">
        <v>16066.726407940994</v>
      </c>
      <c r="Q351">
        <v>20953.597275872668</v>
      </c>
      <c r="R351">
        <v>34951.940327137658</v>
      </c>
    </row>
    <row r="352" spans="1:18" x14ac:dyDescent="0.25">
      <c r="A352">
        <v>6</v>
      </c>
      <c r="B352">
        <v>6301</v>
      </c>
      <c r="C352" t="s">
        <v>1781</v>
      </c>
      <c r="D352" t="s">
        <v>1360</v>
      </c>
      <c r="E352">
        <v>1</v>
      </c>
      <c r="F352" t="s">
        <v>13787</v>
      </c>
      <c r="G352">
        <v>2</v>
      </c>
      <c r="H352" t="s">
        <v>13768</v>
      </c>
      <c r="I352">
        <v>1</v>
      </c>
      <c r="J352" t="s">
        <v>13782</v>
      </c>
      <c r="K352" t="s">
        <v>13791</v>
      </c>
      <c r="L352">
        <v>270107</v>
      </c>
      <c r="M352" t="s">
        <v>13588</v>
      </c>
      <c r="N352">
        <v>270107006</v>
      </c>
      <c r="O352" t="s">
        <v>13613</v>
      </c>
      <c r="P352">
        <v>8171.2276831874269</v>
      </c>
      <c r="Q352">
        <v>3820.3309033340847</v>
      </c>
      <c r="R352">
        <v>4011.8435992965997</v>
      </c>
    </row>
    <row r="353" spans="1:18" x14ac:dyDescent="0.25">
      <c r="A353">
        <v>6</v>
      </c>
      <c r="B353">
        <v>6301</v>
      </c>
      <c r="C353" t="s">
        <v>1781</v>
      </c>
      <c r="D353" t="s">
        <v>1360</v>
      </c>
      <c r="E353">
        <v>5</v>
      </c>
      <c r="F353" t="s">
        <v>13792</v>
      </c>
      <c r="G353">
        <v>2</v>
      </c>
      <c r="H353" t="s">
        <v>13768</v>
      </c>
      <c r="I353">
        <v>3</v>
      </c>
      <c r="J353" t="s">
        <v>13783</v>
      </c>
      <c r="K353" t="s">
        <v>13790</v>
      </c>
      <c r="L353">
        <v>270107</v>
      </c>
      <c r="M353" t="s">
        <v>13588</v>
      </c>
      <c r="N353">
        <v>270107005</v>
      </c>
      <c r="O353" t="s">
        <v>13608</v>
      </c>
      <c r="P353">
        <v>16622.32025918522</v>
      </c>
      <c r="Q353">
        <v>17419.812995844524</v>
      </c>
      <c r="R353">
        <v>35807.806686761287</v>
      </c>
    </row>
    <row r="354" spans="1:18" x14ac:dyDescent="0.25">
      <c r="A354">
        <v>6</v>
      </c>
      <c r="B354">
        <v>6301</v>
      </c>
      <c r="C354" t="s">
        <v>1781</v>
      </c>
      <c r="D354" t="s">
        <v>1360</v>
      </c>
      <c r="E354">
        <v>5</v>
      </c>
      <c r="F354" t="s">
        <v>13792</v>
      </c>
      <c r="G354">
        <v>2</v>
      </c>
      <c r="H354" t="s">
        <v>13768</v>
      </c>
      <c r="I354">
        <v>3</v>
      </c>
      <c r="J354" t="s">
        <v>13783</v>
      </c>
      <c r="K354" t="s">
        <v>13791</v>
      </c>
      <c r="L354">
        <v>270107</v>
      </c>
      <c r="M354" t="s">
        <v>13588</v>
      </c>
      <c r="N354">
        <v>270107005</v>
      </c>
      <c r="O354" t="s">
        <v>13608</v>
      </c>
      <c r="P354">
        <v>1508.2374026332116</v>
      </c>
      <c r="Q354">
        <v>635.42214997963663</v>
      </c>
      <c r="R354">
        <v>3155.977239672975</v>
      </c>
    </row>
    <row r="355" spans="1:18" x14ac:dyDescent="0.25">
      <c r="A355">
        <v>6</v>
      </c>
      <c r="B355">
        <v>6302</v>
      </c>
      <c r="C355" t="s">
        <v>1781</v>
      </c>
      <c r="D355" t="s">
        <v>1363</v>
      </c>
      <c r="E355">
        <v>1</v>
      </c>
      <c r="F355" t="s">
        <v>13787</v>
      </c>
      <c r="G355">
        <v>1</v>
      </c>
      <c r="H355" t="s">
        <v>8278</v>
      </c>
      <c r="I355">
        <v>1</v>
      </c>
      <c r="J355" t="s">
        <v>13782</v>
      </c>
      <c r="K355" t="s">
        <v>13788</v>
      </c>
      <c r="L355">
        <v>270107</v>
      </c>
      <c r="M355" t="s">
        <v>13588</v>
      </c>
      <c r="N355">
        <v>270107006</v>
      </c>
      <c r="O355" t="s">
        <v>13613</v>
      </c>
      <c r="P355">
        <v>0</v>
      </c>
      <c r="Q355">
        <v>11467.578434370162</v>
      </c>
      <c r="R355">
        <v>58015.514973942452</v>
      </c>
    </row>
    <row r="356" spans="1:18" x14ac:dyDescent="0.25">
      <c r="A356">
        <v>6</v>
      </c>
      <c r="B356">
        <v>6302</v>
      </c>
      <c r="C356" t="s">
        <v>1781</v>
      </c>
      <c r="D356" t="s">
        <v>1363</v>
      </c>
      <c r="E356">
        <v>1</v>
      </c>
      <c r="F356" t="s">
        <v>13787</v>
      </c>
      <c r="G356">
        <v>1</v>
      </c>
      <c r="H356" t="s">
        <v>8278</v>
      </c>
      <c r="I356">
        <v>1</v>
      </c>
      <c r="J356" t="s">
        <v>13782</v>
      </c>
      <c r="K356" t="s">
        <v>13789</v>
      </c>
      <c r="L356">
        <v>270107</v>
      </c>
      <c r="M356" t="s">
        <v>13588</v>
      </c>
      <c r="N356">
        <v>270107006</v>
      </c>
      <c r="O356" t="s">
        <v>13613</v>
      </c>
      <c r="P356">
        <v>0</v>
      </c>
      <c r="Q356">
        <v>0</v>
      </c>
      <c r="R356">
        <v>4226.5018683529752</v>
      </c>
    </row>
    <row r="357" spans="1:18" x14ac:dyDescent="0.25">
      <c r="A357">
        <v>6</v>
      </c>
      <c r="B357">
        <v>6302</v>
      </c>
      <c r="C357" t="s">
        <v>1781</v>
      </c>
      <c r="D357" t="s">
        <v>1363</v>
      </c>
      <c r="E357">
        <v>1</v>
      </c>
      <c r="F357" t="s">
        <v>13787</v>
      </c>
      <c r="G357">
        <v>2</v>
      </c>
      <c r="H357" t="s">
        <v>13768</v>
      </c>
      <c r="I357">
        <v>1</v>
      </c>
      <c r="J357" t="s">
        <v>13782</v>
      </c>
      <c r="K357" t="s">
        <v>13790</v>
      </c>
      <c r="L357">
        <v>270107</v>
      </c>
      <c r="M357" t="s">
        <v>13588</v>
      </c>
      <c r="N357">
        <v>270107006</v>
      </c>
      <c r="O357" t="s">
        <v>13613</v>
      </c>
      <c r="P357">
        <v>0</v>
      </c>
      <c r="Q357">
        <v>9098.5598327024254</v>
      </c>
      <c r="R357">
        <v>44940.365703188785</v>
      </c>
    </row>
    <row r="358" spans="1:18" x14ac:dyDescent="0.25">
      <c r="A358">
        <v>6</v>
      </c>
      <c r="B358">
        <v>6302</v>
      </c>
      <c r="C358" t="s">
        <v>1781</v>
      </c>
      <c r="D358" t="s">
        <v>1363</v>
      </c>
      <c r="E358">
        <v>1</v>
      </c>
      <c r="F358" t="s">
        <v>13787</v>
      </c>
      <c r="G358">
        <v>2</v>
      </c>
      <c r="H358" t="s">
        <v>13768</v>
      </c>
      <c r="I358">
        <v>1</v>
      </c>
      <c r="J358" t="s">
        <v>13782</v>
      </c>
      <c r="K358" t="s">
        <v>13791</v>
      </c>
      <c r="L358">
        <v>270107</v>
      </c>
      <c r="M358" t="s">
        <v>13588</v>
      </c>
      <c r="N358">
        <v>270107006</v>
      </c>
      <c r="O358" t="s">
        <v>13613</v>
      </c>
      <c r="P358">
        <v>0</v>
      </c>
      <c r="Q358">
        <v>2369.0186016677358</v>
      </c>
      <c r="R358">
        <v>17301.651139106641</v>
      </c>
    </row>
    <row r="359" spans="1:18" x14ac:dyDescent="0.25">
      <c r="A359">
        <v>6</v>
      </c>
      <c r="B359">
        <v>6302</v>
      </c>
      <c r="C359" t="s">
        <v>1781</v>
      </c>
      <c r="D359" t="s">
        <v>1363</v>
      </c>
      <c r="E359">
        <v>5</v>
      </c>
      <c r="F359" t="s">
        <v>13792</v>
      </c>
      <c r="G359">
        <v>2</v>
      </c>
      <c r="H359" t="s">
        <v>13768</v>
      </c>
      <c r="I359">
        <v>3</v>
      </c>
      <c r="J359" t="s">
        <v>13783</v>
      </c>
      <c r="K359" t="s">
        <v>13790</v>
      </c>
      <c r="L359">
        <v>270107</v>
      </c>
      <c r="M359" t="s">
        <v>13588</v>
      </c>
      <c r="N359">
        <v>270107005</v>
      </c>
      <c r="O359" t="s">
        <v>13608</v>
      </c>
      <c r="P359">
        <v>0</v>
      </c>
      <c r="Q359">
        <v>6000.5609746009368</v>
      </c>
      <c r="R359">
        <v>62242.016842295438</v>
      </c>
    </row>
    <row r="360" spans="1:18" x14ac:dyDescent="0.25">
      <c r="A360">
        <v>6</v>
      </c>
      <c r="B360">
        <v>6303</v>
      </c>
      <c r="C360" t="s">
        <v>1781</v>
      </c>
      <c r="D360" t="s">
        <v>1366</v>
      </c>
      <c r="E360">
        <v>1</v>
      </c>
      <c r="F360" t="s">
        <v>13787</v>
      </c>
      <c r="G360">
        <v>1</v>
      </c>
      <c r="H360" t="s">
        <v>8278</v>
      </c>
      <c r="I360">
        <v>1</v>
      </c>
      <c r="J360" t="s">
        <v>13782</v>
      </c>
      <c r="K360" t="s">
        <v>13788</v>
      </c>
      <c r="L360">
        <v>270107</v>
      </c>
      <c r="M360" t="s">
        <v>13588</v>
      </c>
      <c r="N360">
        <v>270107006</v>
      </c>
      <c r="O360" t="s">
        <v>13613</v>
      </c>
      <c r="P360">
        <v>0</v>
      </c>
      <c r="Q360">
        <v>19421.154549000443</v>
      </c>
      <c r="R360">
        <v>53778.569050966915</v>
      </c>
    </row>
    <row r="361" spans="1:18" x14ac:dyDescent="0.25">
      <c r="A361">
        <v>6</v>
      </c>
      <c r="B361">
        <v>6303</v>
      </c>
      <c r="C361" t="s">
        <v>1781</v>
      </c>
      <c r="D361" t="s">
        <v>1366</v>
      </c>
      <c r="E361">
        <v>1</v>
      </c>
      <c r="F361" t="s">
        <v>13787</v>
      </c>
      <c r="G361">
        <v>1</v>
      </c>
      <c r="H361" t="s">
        <v>8278</v>
      </c>
      <c r="I361">
        <v>1</v>
      </c>
      <c r="J361" t="s">
        <v>13782</v>
      </c>
      <c r="K361" t="s">
        <v>13789</v>
      </c>
      <c r="L361">
        <v>270107</v>
      </c>
      <c r="M361" t="s">
        <v>13588</v>
      </c>
      <c r="N361">
        <v>270107006</v>
      </c>
      <c r="O361" t="s">
        <v>13613</v>
      </c>
      <c r="P361">
        <v>0</v>
      </c>
      <c r="Q361">
        <v>0</v>
      </c>
      <c r="R361">
        <v>5698.989420378397</v>
      </c>
    </row>
    <row r="362" spans="1:18" x14ac:dyDescent="0.25">
      <c r="A362">
        <v>6</v>
      </c>
      <c r="B362">
        <v>6303</v>
      </c>
      <c r="C362" t="s">
        <v>1781</v>
      </c>
      <c r="D362" t="s">
        <v>1366</v>
      </c>
      <c r="E362">
        <v>1</v>
      </c>
      <c r="F362" t="s">
        <v>13787</v>
      </c>
      <c r="G362">
        <v>2</v>
      </c>
      <c r="H362" t="s">
        <v>13768</v>
      </c>
      <c r="I362">
        <v>1</v>
      </c>
      <c r="J362" t="s">
        <v>13782</v>
      </c>
      <c r="K362" t="s">
        <v>13790</v>
      </c>
      <c r="L362">
        <v>270107</v>
      </c>
      <c r="M362" t="s">
        <v>13588</v>
      </c>
      <c r="N362">
        <v>270107006</v>
      </c>
      <c r="O362" t="s">
        <v>13613</v>
      </c>
      <c r="P362">
        <v>0</v>
      </c>
      <c r="Q362">
        <v>18189.635296980348</v>
      </c>
      <c r="R362">
        <v>47512.590130157805</v>
      </c>
    </row>
    <row r="363" spans="1:18" x14ac:dyDescent="0.25">
      <c r="A363">
        <v>6</v>
      </c>
      <c r="B363">
        <v>6303</v>
      </c>
      <c r="C363" t="s">
        <v>1781</v>
      </c>
      <c r="D363" t="s">
        <v>1366</v>
      </c>
      <c r="E363">
        <v>1</v>
      </c>
      <c r="F363" t="s">
        <v>13787</v>
      </c>
      <c r="G363">
        <v>2</v>
      </c>
      <c r="H363" t="s">
        <v>13768</v>
      </c>
      <c r="I363">
        <v>1</v>
      </c>
      <c r="J363" t="s">
        <v>13782</v>
      </c>
      <c r="K363" t="s">
        <v>13791</v>
      </c>
      <c r="L363">
        <v>270107</v>
      </c>
      <c r="M363" t="s">
        <v>13588</v>
      </c>
      <c r="N363">
        <v>270107006</v>
      </c>
      <c r="O363" t="s">
        <v>13613</v>
      </c>
      <c r="P363">
        <v>0</v>
      </c>
      <c r="Q363">
        <v>1231.5192520200958</v>
      </c>
      <c r="R363">
        <v>11964.968341187508</v>
      </c>
    </row>
    <row r="364" spans="1:18" x14ac:dyDescent="0.25">
      <c r="A364">
        <v>6</v>
      </c>
      <c r="B364">
        <v>6303</v>
      </c>
      <c r="C364" t="s">
        <v>1781</v>
      </c>
      <c r="D364" t="s">
        <v>1366</v>
      </c>
      <c r="E364">
        <v>5</v>
      </c>
      <c r="F364" t="s">
        <v>13792</v>
      </c>
      <c r="G364">
        <v>2</v>
      </c>
      <c r="H364" t="s">
        <v>13768</v>
      </c>
      <c r="I364">
        <v>3</v>
      </c>
      <c r="J364" t="s">
        <v>13783</v>
      </c>
      <c r="K364" t="s">
        <v>13790</v>
      </c>
      <c r="L364">
        <v>270107</v>
      </c>
      <c r="M364" t="s">
        <v>13588</v>
      </c>
      <c r="N364">
        <v>270107005</v>
      </c>
      <c r="O364" t="s">
        <v>13608</v>
      </c>
      <c r="P364">
        <v>0</v>
      </c>
      <c r="Q364">
        <v>10531.726708955215</v>
      </c>
      <c r="R364">
        <v>55564.091182055658</v>
      </c>
    </row>
    <row r="365" spans="1:18" x14ac:dyDescent="0.25">
      <c r="A365">
        <v>6</v>
      </c>
      <c r="B365">
        <v>6303</v>
      </c>
      <c r="C365" t="s">
        <v>1781</v>
      </c>
      <c r="D365" t="s">
        <v>1366</v>
      </c>
      <c r="E365">
        <v>5</v>
      </c>
      <c r="F365" t="s">
        <v>13792</v>
      </c>
      <c r="G365">
        <v>2</v>
      </c>
      <c r="H365" t="s">
        <v>13768</v>
      </c>
      <c r="I365">
        <v>3</v>
      </c>
      <c r="J365" t="s">
        <v>13783</v>
      </c>
      <c r="K365" t="s">
        <v>13791</v>
      </c>
      <c r="L365">
        <v>270107</v>
      </c>
      <c r="M365" t="s">
        <v>13588</v>
      </c>
      <c r="N365">
        <v>270107005</v>
      </c>
      <c r="O365" t="s">
        <v>13608</v>
      </c>
      <c r="P365">
        <v>0</v>
      </c>
      <c r="Q365">
        <v>0</v>
      </c>
      <c r="R365">
        <v>3913.4672892896579</v>
      </c>
    </row>
    <row r="366" spans="1:18" x14ac:dyDescent="0.25">
      <c r="A366">
        <v>6</v>
      </c>
      <c r="B366">
        <v>6305</v>
      </c>
      <c r="C366" t="s">
        <v>1781</v>
      </c>
      <c r="D366" t="s">
        <v>1372</v>
      </c>
      <c r="E366">
        <v>1</v>
      </c>
      <c r="F366" t="s">
        <v>13787</v>
      </c>
      <c r="G366">
        <v>1</v>
      </c>
      <c r="H366" t="s">
        <v>8278</v>
      </c>
      <c r="I366">
        <v>1</v>
      </c>
      <c r="J366" t="s">
        <v>13782</v>
      </c>
      <c r="K366" t="s">
        <v>13788</v>
      </c>
      <c r="L366">
        <v>270107</v>
      </c>
      <c r="M366" t="s">
        <v>13588</v>
      </c>
      <c r="N366">
        <v>270107006</v>
      </c>
      <c r="O366" t="s">
        <v>13613</v>
      </c>
      <c r="P366">
        <v>0</v>
      </c>
      <c r="Q366">
        <v>60837.426784691212</v>
      </c>
      <c r="R366">
        <v>14442.649398503325</v>
      </c>
    </row>
    <row r="367" spans="1:18" x14ac:dyDescent="0.25">
      <c r="A367">
        <v>6</v>
      </c>
      <c r="B367">
        <v>6305</v>
      </c>
      <c r="C367" t="s">
        <v>1781</v>
      </c>
      <c r="D367" t="s">
        <v>1372</v>
      </c>
      <c r="E367">
        <v>1</v>
      </c>
      <c r="F367" t="s">
        <v>13787</v>
      </c>
      <c r="G367">
        <v>2</v>
      </c>
      <c r="H367" t="s">
        <v>13768</v>
      </c>
      <c r="I367">
        <v>1</v>
      </c>
      <c r="J367" t="s">
        <v>13782</v>
      </c>
      <c r="K367" t="s">
        <v>13790</v>
      </c>
      <c r="L367">
        <v>270107</v>
      </c>
      <c r="M367" t="s">
        <v>13588</v>
      </c>
      <c r="N367">
        <v>270107006</v>
      </c>
      <c r="O367" t="s">
        <v>13613</v>
      </c>
      <c r="P367">
        <v>0</v>
      </c>
      <c r="Q367">
        <v>58393.279469350047</v>
      </c>
      <c r="R367">
        <v>14442.649398503325</v>
      </c>
    </row>
    <row r="368" spans="1:18" x14ac:dyDescent="0.25">
      <c r="A368">
        <v>6</v>
      </c>
      <c r="B368">
        <v>6305</v>
      </c>
      <c r="C368" t="s">
        <v>1781</v>
      </c>
      <c r="D368" t="s">
        <v>1372</v>
      </c>
      <c r="E368">
        <v>1</v>
      </c>
      <c r="F368" t="s">
        <v>13787</v>
      </c>
      <c r="G368">
        <v>2</v>
      </c>
      <c r="H368" t="s">
        <v>13768</v>
      </c>
      <c r="I368">
        <v>1</v>
      </c>
      <c r="J368" t="s">
        <v>13782</v>
      </c>
      <c r="K368" t="s">
        <v>13791</v>
      </c>
      <c r="L368">
        <v>270107</v>
      </c>
      <c r="M368" t="s">
        <v>13588</v>
      </c>
      <c r="N368">
        <v>270107006</v>
      </c>
      <c r="O368" t="s">
        <v>13613</v>
      </c>
      <c r="P368">
        <v>0</v>
      </c>
      <c r="Q368">
        <v>2444.1473153411689</v>
      </c>
      <c r="R368">
        <v>0</v>
      </c>
    </row>
    <row r="369" spans="1:18" x14ac:dyDescent="0.25">
      <c r="A369">
        <v>6</v>
      </c>
      <c r="B369">
        <v>6305</v>
      </c>
      <c r="C369" t="s">
        <v>1781</v>
      </c>
      <c r="D369" t="s">
        <v>1372</v>
      </c>
      <c r="E369">
        <v>5</v>
      </c>
      <c r="F369" t="s">
        <v>13792</v>
      </c>
      <c r="G369">
        <v>2</v>
      </c>
      <c r="H369" t="s">
        <v>13768</v>
      </c>
      <c r="I369">
        <v>3</v>
      </c>
      <c r="J369" t="s">
        <v>13783</v>
      </c>
      <c r="K369" t="s">
        <v>13790</v>
      </c>
      <c r="L369">
        <v>270107</v>
      </c>
      <c r="M369" t="s">
        <v>13588</v>
      </c>
      <c r="N369">
        <v>270107005</v>
      </c>
      <c r="O369" t="s">
        <v>13608</v>
      </c>
      <c r="P369">
        <v>0</v>
      </c>
      <c r="Q369">
        <v>34668.084131577743</v>
      </c>
      <c r="R369">
        <v>14442.649398503325</v>
      </c>
    </row>
    <row r="370" spans="1:18" x14ac:dyDescent="0.25">
      <c r="A370">
        <v>6</v>
      </c>
      <c r="B370">
        <v>6306</v>
      </c>
      <c r="C370" t="s">
        <v>1781</v>
      </c>
      <c r="D370" t="s">
        <v>1375</v>
      </c>
      <c r="E370">
        <v>1</v>
      </c>
      <c r="F370" t="s">
        <v>13787</v>
      </c>
      <c r="G370">
        <v>1</v>
      </c>
      <c r="H370" t="s">
        <v>8278</v>
      </c>
      <c r="I370">
        <v>1</v>
      </c>
      <c r="J370" t="s">
        <v>13782</v>
      </c>
      <c r="K370" t="s">
        <v>13788</v>
      </c>
      <c r="L370">
        <v>270107</v>
      </c>
      <c r="M370" t="s">
        <v>13588</v>
      </c>
      <c r="N370">
        <v>270107006</v>
      </c>
      <c r="O370" t="s">
        <v>13613</v>
      </c>
      <c r="P370">
        <v>0</v>
      </c>
      <c r="Q370">
        <v>14242.996611960672</v>
      </c>
      <c r="R370">
        <v>0</v>
      </c>
    </row>
    <row r="371" spans="1:18" x14ac:dyDescent="0.25">
      <c r="A371">
        <v>6</v>
      </c>
      <c r="B371">
        <v>6306</v>
      </c>
      <c r="C371" t="s">
        <v>1781</v>
      </c>
      <c r="D371" t="s">
        <v>1375</v>
      </c>
      <c r="E371">
        <v>1</v>
      </c>
      <c r="F371" t="s">
        <v>13787</v>
      </c>
      <c r="G371">
        <v>1</v>
      </c>
      <c r="H371" t="s">
        <v>8278</v>
      </c>
      <c r="I371">
        <v>1</v>
      </c>
      <c r="J371" t="s">
        <v>13782</v>
      </c>
      <c r="K371" t="s">
        <v>13789</v>
      </c>
      <c r="L371">
        <v>270107</v>
      </c>
      <c r="M371" t="s">
        <v>13588</v>
      </c>
      <c r="N371">
        <v>270107006</v>
      </c>
      <c r="O371" t="s">
        <v>13613</v>
      </c>
      <c r="P371">
        <v>0</v>
      </c>
      <c r="Q371">
        <v>3501.8529172130011</v>
      </c>
      <c r="R371">
        <v>0</v>
      </c>
    </row>
    <row r="372" spans="1:18" x14ac:dyDescent="0.25">
      <c r="A372">
        <v>6</v>
      </c>
      <c r="B372">
        <v>6306</v>
      </c>
      <c r="C372" t="s">
        <v>1781</v>
      </c>
      <c r="D372" t="s">
        <v>1375</v>
      </c>
      <c r="E372">
        <v>1</v>
      </c>
      <c r="F372" t="s">
        <v>13787</v>
      </c>
      <c r="G372">
        <v>2</v>
      </c>
      <c r="H372" t="s">
        <v>13768</v>
      </c>
      <c r="I372">
        <v>1</v>
      </c>
      <c r="J372" t="s">
        <v>13782</v>
      </c>
      <c r="K372" t="s">
        <v>13790</v>
      </c>
      <c r="L372">
        <v>270107</v>
      </c>
      <c r="M372" t="s">
        <v>13588</v>
      </c>
      <c r="N372">
        <v>270107006</v>
      </c>
      <c r="O372" t="s">
        <v>13613</v>
      </c>
      <c r="P372">
        <v>0</v>
      </c>
      <c r="Q372">
        <v>14242.996611960672</v>
      </c>
      <c r="R372">
        <v>0</v>
      </c>
    </row>
    <row r="373" spans="1:18" x14ac:dyDescent="0.25">
      <c r="A373">
        <v>6</v>
      </c>
      <c r="B373">
        <v>6306</v>
      </c>
      <c r="C373" t="s">
        <v>1781</v>
      </c>
      <c r="D373" t="s">
        <v>1375</v>
      </c>
      <c r="E373">
        <v>1</v>
      </c>
      <c r="F373" t="s">
        <v>13787</v>
      </c>
      <c r="G373">
        <v>2</v>
      </c>
      <c r="H373" t="s">
        <v>13768</v>
      </c>
      <c r="I373">
        <v>1</v>
      </c>
      <c r="J373" t="s">
        <v>13782</v>
      </c>
      <c r="K373" t="s">
        <v>13791</v>
      </c>
      <c r="L373">
        <v>270107</v>
      </c>
      <c r="M373" t="s">
        <v>13588</v>
      </c>
      <c r="N373">
        <v>270107006</v>
      </c>
      <c r="O373" t="s">
        <v>13613</v>
      </c>
      <c r="P373">
        <v>0</v>
      </c>
      <c r="Q373">
        <v>3501.8529172130011</v>
      </c>
      <c r="R373">
        <v>0</v>
      </c>
    </row>
    <row r="374" spans="1:18" x14ac:dyDescent="0.25">
      <c r="A374">
        <v>6</v>
      </c>
      <c r="B374">
        <v>6306</v>
      </c>
      <c r="C374" t="s">
        <v>1781</v>
      </c>
      <c r="D374" t="s">
        <v>1375</v>
      </c>
      <c r="E374">
        <v>5</v>
      </c>
      <c r="F374" t="s">
        <v>13792</v>
      </c>
      <c r="G374">
        <v>2</v>
      </c>
      <c r="H374" t="s">
        <v>13768</v>
      </c>
      <c r="I374">
        <v>3</v>
      </c>
      <c r="J374" t="s">
        <v>13783</v>
      </c>
      <c r="K374" t="s">
        <v>13790</v>
      </c>
      <c r="L374">
        <v>270107</v>
      </c>
      <c r="M374" t="s">
        <v>13588</v>
      </c>
      <c r="N374">
        <v>270107005</v>
      </c>
      <c r="O374" t="s">
        <v>13608</v>
      </c>
      <c r="P374">
        <v>0</v>
      </c>
      <c r="Q374">
        <v>14242.996611960672</v>
      </c>
      <c r="R374">
        <v>0</v>
      </c>
    </row>
    <row r="375" spans="1:18" x14ac:dyDescent="0.25">
      <c r="A375">
        <v>6</v>
      </c>
      <c r="B375">
        <v>6306</v>
      </c>
      <c r="C375" t="s">
        <v>1781</v>
      </c>
      <c r="D375" t="s">
        <v>1375</v>
      </c>
      <c r="E375">
        <v>5</v>
      </c>
      <c r="F375" t="s">
        <v>13792</v>
      </c>
      <c r="G375">
        <v>2</v>
      </c>
      <c r="H375" t="s">
        <v>13768</v>
      </c>
      <c r="I375">
        <v>3</v>
      </c>
      <c r="J375" t="s">
        <v>13783</v>
      </c>
      <c r="K375" t="s">
        <v>13791</v>
      </c>
      <c r="L375">
        <v>270107</v>
      </c>
      <c r="M375" t="s">
        <v>13588</v>
      </c>
      <c r="N375">
        <v>270107005</v>
      </c>
      <c r="O375" t="s">
        <v>13608</v>
      </c>
      <c r="P375">
        <v>0</v>
      </c>
      <c r="Q375">
        <v>3501.8529172130011</v>
      </c>
      <c r="R375">
        <v>0</v>
      </c>
    </row>
    <row r="376" spans="1:18" x14ac:dyDescent="0.25">
      <c r="A376">
        <v>6</v>
      </c>
      <c r="B376">
        <v>6308</v>
      </c>
      <c r="C376" t="s">
        <v>1781</v>
      </c>
      <c r="D376" t="s">
        <v>1381</v>
      </c>
      <c r="E376">
        <v>1</v>
      </c>
      <c r="F376" t="s">
        <v>13787</v>
      </c>
      <c r="G376">
        <v>1</v>
      </c>
      <c r="H376" t="s">
        <v>8278</v>
      </c>
      <c r="I376">
        <v>1</v>
      </c>
      <c r="J376" t="s">
        <v>13782</v>
      </c>
      <c r="K376" t="s">
        <v>13788</v>
      </c>
      <c r="L376">
        <v>270107</v>
      </c>
      <c r="M376" t="s">
        <v>13588</v>
      </c>
      <c r="N376">
        <v>270107006</v>
      </c>
      <c r="O376" t="s">
        <v>13613</v>
      </c>
      <c r="P376">
        <v>0</v>
      </c>
      <c r="Q376">
        <v>0</v>
      </c>
      <c r="R376">
        <v>30166.603244953309</v>
      </c>
    </row>
    <row r="377" spans="1:18" x14ac:dyDescent="0.25">
      <c r="A377">
        <v>6</v>
      </c>
      <c r="B377">
        <v>6308</v>
      </c>
      <c r="C377" t="s">
        <v>1781</v>
      </c>
      <c r="D377" t="s">
        <v>1381</v>
      </c>
      <c r="E377">
        <v>1</v>
      </c>
      <c r="F377" t="s">
        <v>13787</v>
      </c>
      <c r="G377">
        <v>2</v>
      </c>
      <c r="H377" t="s">
        <v>13768</v>
      </c>
      <c r="I377">
        <v>1</v>
      </c>
      <c r="J377" t="s">
        <v>13782</v>
      </c>
      <c r="K377" t="s">
        <v>13790</v>
      </c>
      <c r="L377">
        <v>270107</v>
      </c>
      <c r="M377" t="s">
        <v>13588</v>
      </c>
      <c r="N377">
        <v>270107006</v>
      </c>
      <c r="O377" t="s">
        <v>13613</v>
      </c>
      <c r="P377">
        <v>0</v>
      </c>
      <c r="Q377">
        <v>0</v>
      </c>
      <c r="R377">
        <v>30166.603244953309</v>
      </c>
    </row>
    <row r="378" spans="1:18" x14ac:dyDescent="0.25">
      <c r="A378">
        <v>6</v>
      </c>
      <c r="B378">
        <v>6308</v>
      </c>
      <c r="C378" t="s">
        <v>1781</v>
      </c>
      <c r="D378" t="s">
        <v>1381</v>
      </c>
      <c r="E378">
        <v>5</v>
      </c>
      <c r="F378" t="s">
        <v>13792</v>
      </c>
      <c r="G378">
        <v>2</v>
      </c>
      <c r="H378" t="s">
        <v>13768</v>
      </c>
      <c r="I378">
        <v>3</v>
      </c>
      <c r="J378" t="s">
        <v>13783</v>
      </c>
      <c r="K378" t="s">
        <v>13790</v>
      </c>
      <c r="L378">
        <v>270107</v>
      </c>
      <c r="M378" t="s">
        <v>13588</v>
      </c>
      <c r="N378">
        <v>270107005</v>
      </c>
      <c r="O378" t="s">
        <v>13608</v>
      </c>
      <c r="P378">
        <v>0</v>
      </c>
      <c r="Q378">
        <v>0</v>
      </c>
      <c r="R378">
        <v>30166.603244953309</v>
      </c>
    </row>
    <row r="379" spans="1:18" x14ac:dyDescent="0.25">
      <c r="A379">
        <v>6</v>
      </c>
      <c r="B379">
        <v>6310</v>
      </c>
      <c r="C379" t="s">
        <v>1781</v>
      </c>
      <c r="D379" t="s">
        <v>1387</v>
      </c>
      <c r="E379">
        <v>1</v>
      </c>
      <c r="F379" t="s">
        <v>13787</v>
      </c>
      <c r="G379">
        <v>1</v>
      </c>
      <c r="H379" t="s">
        <v>8278</v>
      </c>
      <c r="I379">
        <v>1</v>
      </c>
      <c r="J379" t="s">
        <v>13782</v>
      </c>
      <c r="K379" t="s">
        <v>13788</v>
      </c>
      <c r="L379">
        <v>270107</v>
      </c>
      <c r="M379" t="s">
        <v>13588</v>
      </c>
      <c r="N379">
        <v>270107006</v>
      </c>
      <c r="O379" t="s">
        <v>13613</v>
      </c>
      <c r="P379">
        <v>0</v>
      </c>
      <c r="Q379">
        <v>22059.917880280813</v>
      </c>
      <c r="R379">
        <v>26151.384438587949</v>
      </c>
    </row>
    <row r="380" spans="1:18" x14ac:dyDescent="0.25">
      <c r="A380">
        <v>6</v>
      </c>
      <c r="B380">
        <v>6310</v>
      </c>
      <c r="C380" t="s">
        <v>1781</v>
      </c>
      <c r="D380" t="s">
        <v>1387</v>
      </c>
      <c r="E380">
        <v>1</v>
      </c>
      <c r="F380" t="s">
        <v>13787</v>
      </c>
      <c r="G380">
        <v>2</v>
      </c>
      <c r="H380" t="s">
        <v>13768</v>
      </c>
      <c r="I380">
        <v>1</v>
      </c>
      <c r="J380" t="s">
        <v>13782</v>
      </c>
      <c r="K380" t="s">
        <v>13790</v>
      </c>
      <c r="L380">
        <v>270107</v>
      </c>
      <c r="M380" t="s">
        <v>13588</v>
      </c>
      <c r="N380">
        <v>270107006</v>
      </c>
      <c r="O380" t="s">
        <v>13613</v>
      </c>
      <c r="P380">
        <v>0</v>
      </c>
      <c r="Q380">
        <v>22059.917880280813</v>
      </c>
      <c r="R380">
        <v>23701.747025085435</v>
      </c>
    </row>
    <row r="381" spans="1:18" x14ac:dyDescent="0.25">
      <c r="A381">
        <v>6</v>
      </c>
      <c r="B381">
        <v>6310</v>
      </c>
      <c r="C381" t="s">
        <v>1781</v>
      </c>
      <c r="D381" t="s">
        <v>1387</v>
      </c>
      <c r="E381">
        <v>1</v>
      </c>
      <c r="F381" t="s">
        <v>13787</v>
      </c>
      <c r="G381">
        <v>2</v>
      </c>
      <c r="H381" t="s">
        <v>13768</v>
      </c>
      <c r="I381">
        <v>1</v>
      </c>
      <c r="J381" t="s">
        <v>13782</v>
      </c>
      <c r="K381" t="s">
        <v>13791</v>
      </c>
      <c r="L381">
        <v>270107</v>
      </c>
      <c r="M381" t="s">
        <v>13588</v>
      </c>
      <c r="N381">
        <v>270107006</v>
      </c>
      <c r="O381" t="s">
        <v>13613</v>
      </c>
      <c r="P381">
        <v>0</v>
      </c>
      <c r="Q381">
        <v>0</v>
      </c>
      <c r="R381">
        <v>2449.6374135025098</v>
      </c>
    </row>
    <row r="382" spans="1:18" x14ac:dyDescent="0.25">
      <c r="A382">
        <v>6</v>
      </c>
      <c r="B382">
        <v>6310</v>
      </c>
      <c r="C382" t="s">
        <v>1781</v>
      </c>
      <c r="D382" t="s">
        <v>1387</v>
      </c>
      <c r="E382">
        <v>5</v>
      </c>
      <c r="F382" t="s">
        <v>13792</v>
      </c>
      <c r="G382">
        <v>2</v>
      </c>
      <c r="H382" t="s">
        <v>13768</v>
      </c>
      <c r="I382">
        <v>3</v>
      </c>
      <c r="J382" t="s">
        <v>13783</v>
      </c>
      <c r="K382" t="s">
        <v>13790</v>
      </c>
      <c r="L382">
        <v>270107</v>
      </c>
      <c r="M382" t="s">
        <v>13588</v>
      </c>
      <c r="N382">
        <v>270107005</v>
      </c>
      <c r="O382" t="s">
        <v>13608</v>
      </c>
      <c r="P382">
        <v>0</v>
      </c>
      <c r="Q382">
        <v>17081.834516491799</v>
      </c>
      <c r="R382">
        <v>25361.884264719461</v>
      </c>
    </row>
    <row r="383" spans="1:18" x14ac:dyDescent="0.25">
      <c r="A383">
        <v>6</v>
      </c>
      <c r="B383">
        <v>6310</v>
      </c>
      <c r="C383" t="s">
        <v>1781</v>
      </c>
      <c r="D383" t="s">
        <v>1387</v>
      </c>
      <c r="E383">
        <v>5</v>
      </c>
      <c r="F383" t="s">
        <v>13792</v>
      </c>
      <c r="G383">
        <v>2</v>
      </c>
      <c r="H383" t="s">
        <v>13768</v>
      </c>
      <c r="I383">
        <v>3</v>
      </c>
      <c r="J383" t="s">
        <v>13783</v>
      </c>
      <c r="K383" t="s">
        <v>13791</v>
      </c>
      <c r="L383">
        <v>270107</v>
      </c>
      <c r="M383" t="s">
        <v>13588</v>
      </c>
      <c r="N383">
        <v>270107005</v>
      </c>
      <c r="O383" t="s">
        <v>13608</v>
      </c>
      <c r="P383">
        <v>0</v>
      </c>
      <c r="Q383">
        <v>0</v>
      </c>
      <c r="R383">
        <v>789.50017386848242</v>
      </c>
    </row>
    <row r="384" spans="1:18" x14ac:dyDescent="0.25">
      <c r="A384">
        <v>7</v>
      </c>
      <c r="B384">
        <v>7101</v>
      </c>
      <c r="C384" t="s">
        <v>786</v>
      </c>
      <c r="D384" t="s">
        <v>1390</v>
      </c>
      <c r="E384">
        <v>1</v>
      </c>
      <c r="F384" t="s">
        <v>13787</v>
      </c>
      <c r="G384">
        <v>1</v>
      </c>
      <c r="H384" t="s">
        <v>8278</v>
      </c>
      <c r="I384">
        <v>1</v>
      </c>
      <c r="J384" t="s">
        <v>13782</v>
      </c>
      <c r="K384" t="s">
        <v>13788</v>
      </c>
      <c r="L384">
        <v>270107</v>
      </c>
      <c r="M384" t="s">
        <v>13588</v>
      </c>
      <c r="N384">
        <v>270107006</v>
      </c>
      <c r="O384" t="s">
        <v>13613</v>
      </c>
      <c r="P384">
        <v>30121.571114379392</v>
      </c>
      <c r="Q384">
        <v>25850.570184868837</v>
      </c>
      <c r="R384">
        <v>35939.259913295937</v>
      </c>
    </row>
    <row r="385" spans="1:18" x14ac:dyDescent="0.25">
      <c r="A385">
        <v>7</v>
      </c>
      <c r="B385">
        <v>7101</v>
      </c>
      <c r="C385" t="s">
        <v>786</v>
      </c>
      <c r="D385" t="s">
        <v>1390</v>
      </c>
      <c r="E385">
        <v>1</v>
      </c>
      <c r="F385" t="s">
        <v>13787</v>
      </c>
      <c r="G385">
        <v>1</v>
      </c>
      <c r="H385" t="s">
        <v>8278</v>
      </c>
      <c r="I385">
        <v>1</v>
      </c>
      <c r="J385" t="s">
        <v>13782</v>
      </c>
      <c r="K385" t="s">
        <v>13789</v>
      </c>
      <c r="L385">
        <v>270107</v>
      </c>
      <c r="M385" t="s">
        <v>13588</v>
      </c>
      <c r="N385">
        <v>270107006</v>
      </c>
      <c r="O385" t="s">
        <v>13613</v>
      </c>
      <c r="P385">
        <v>740.31096658705849</v>
      </c>
      <c r="Q385">
        <v>349.23048796702579</v>
      </c>
      <c r="R385">
        <v>753.11350043707864</v>
      </c>
    </row>
    <row r="386" spans="1:18" x14ac:dyDescent="0.25">
      <c r="A386">
        <v>7</v>
      </c>
      <c r="B386">
        <v>7101</v>
      </c>
      <c r="C386" t="s">
        <v>786</v>
      </c>
      <c r="D386" t="s">
        <v>1390</v>
      </c>
      <c r="E386">
        <v>1</v>
      </c>
      <c r="F386" t="s">
        <v>13787</v>
      </c>
      <c r="G386">
        <v>2</v>
      </c>
      <c r="H386" t="s">
        <v>13768</v>
      </c>
      <c r="I386">
        <v>1</v>
      </c>
      <c r="J386" t="s">
        <v>13782</v>
      </c>
      <c r="K386" t="s">
        <v>13790</v>
      </c>
      <c r="L386">
        <v>270107</v>
      </c>
      <c r="M386" t="s">
        <v>13588</v>
      </c>
      <c r="N386">
        <v>270107006</v>
      </c>
      <c r="O386" t="s">
        <v>13613</v>
      </c>
      <c r="P386">
        <v>29605.692208744305</v>
      </c>
      <c r="Q386">
        <v>24801.346859960675</v>
      </c>
      <c r="R386">
        <v>28542.220921322281</v>
      </c>
    </row>
    <row r="387" spans="1:18" x14ac:dyDescent="0.25">
      <c r="A387">
        <v>7</v>
      </c>
      <c r="B387">
        <v>7101</v>
      </c>
      <c r="C387" t="s">
        <v>786</v>
      </c>
      <c r="D387" t="s">
        <v>1390</v>
      </c>
      <c r="E387">
        <v>1</v>
      </c>
      <c r="F387" t="s">
        <v>13787</v>
      </c>
      <c r="G387">
        <v>2</v>
      </c>
      <c r="H387" t="s">
        <v>13768</v>
      </c>
      <c r="I387">
        <v>1</v>
      </c>
      <c r="J387" t="s">
        <v>13782</v>
      </c>
      <c r="K387" t="s">
        <v>13791</v>
      </c>
      <c r="L387">
        <v>270107</v>
      </c>
      <c r="M387" t="s">
        <v>13588</v>
      </c>
      <c r="N387">
        <v>270107006</v>
      </c>
      <c r="O387" t="s">
        <v>13613</v>
      </c>
      <c r="P387">
        <v>1256.1898722221472</v>
      </c>
      <c r="Q387">
        <v>1398.453812875191</v>
      </c>
      <c r="R387">
        <v>8150.1524924107152</v>
      </c>
    </row>
    <row r="388" spans="1:18" x14ac:dyDescent="0.25">
      <c r="A388">
        <v>7</v>
      </c>
      <c r="B388">
        <v>7101</v>
      </c>
      <c r="C388" t="s">
        <v>786</v>
      </c>
      <c r="D388" t="s">
        <v>1390</v>
      </c>
      <c r="E388">
        <v>5</v>
      </c>
      <c r="F388" t="s">
        <v>13792</v>
      </c>
      <c r="G388">
        <v>2</v>
      </c>
      <c r="H388" t="s">
        <v>13768</v>
      </c>
      <c r="I388">
        <v>3</v>
      </c>
      <c r="J388" t="s">
        <v>13783</v>
      </c>
      <c r="K388" t="s">
        <v>13790</v>
      </c>
      <c r="L388">
        <v>270107</v>
      </c>
      <c r="M388" t="s">
        <v>13588</v>
      </c>
      <c r="N388">
        <v>270107005</v>
      </c>
      <c r="O388" t="s">
        <v>13608</v>
      </c>
      <c r="P388">
        <v>19904.740059098942</v>
      </c>
      <c r="Q388">
        <v>14235.30378497793</v>
      </c>
      <c r="R388">
        <v>32340.39076725646</v>
      </c>
    </row>
    <row r="389" spans="1:18" x14ac:dyDescent="0.25">
      <c r="A389">
        <v>7</v>
      </c>
      <c r="B389">
        <v>7101</v>
      </c>
      <c r="C389" t="s">
        <v>786</v>
      </c>
      <c r="D389" t="s">
        <v>1390</v>
      </c>
      <c r="E389">
        <v>5</v>
      </c>
      <c r="F389" t="s">
        <v>13792</v>
      </c>
      <c r="G389">
        <v>2</v>
      </c>
      <c r="H389" t="s">
        <v>13768</v>
      </c>
      <c r="I389">
        <v>3</v>
      </c>
      <c r="J389" t="s">
        <v>13783</v>
      </c>
      <c r="K389" t="s">
        <v>13791</v>
      </c>
      <c r="L389">
        <v>270107</v>
      </c>
      <c r="M389" t="s">
        <v>13588</v>
      </c>
      <c r="N389">
        <v>270107005</v>
      </c>
      <c r="O389" t="s">
        <v>13608</v>
      </c>
      <c r="P389">
        <v>1599.8093002127382</v>
      </c>
      <c r="Q389">
        <v>511.11366367317947</v>
      </c>
      <c r="R389">
        <v>3926.0569724076272</v>
      </c>
    </row>
    <row r="390" spans="1:18" x14ac:dyDescent="0.25">
      <c r="A390">
        <v>7</v>
      </c>
      <c r="B390">
        <v>7102</v>
      </c>
      <c r="C390" t="s">
        <v>786</v>
      </c>
      <c r="D390" t="s">
        <v>1393</v>
      </c>
      <c r="E390">
        <v>1</v>
      </c>
      <c r="F390" t="s">
        <v>13787</v>
      </c>
      <c r="G390">
        <v>1</v>
      </c>
      <c r="H390" t="s">
        <v>8278</v>
      </c>
      <c r="I390">
        <v>1</v>
      </c>
      <c r="J390" t="s">
        <v>13782</v>
      </c>
      <c r="K390" t="s">
        <v>13788</v>
      </c>
      <c r="L390">
        <v>270107</v>
      </c>
      <c r="M390" t="s">
        <v>13588</v>
      </c>
      <c r="N390">
        <v>270107006</v>
      </c>
      <c r="O390" t="s">
        <v>13613</v>
      </c>
      <c r="P390">
        <v>22920.113569050391</v>
      </c>
      <c r="Q390">
        <v>42070.979641710917</v>
      </c>
      <c r="R390">
        <v>19874.719042977806</v>
      </c>
    </row>
    <row r="391" spans="1:18" x14ac:dyDescent="0.25">
      <c r="A391">
        <v>7</v>
      </c>
      <c r="B391">
        <v>7102</v>
      </c>
      <c r="C391" t="s">
        <v>786</v>
      </c>
      <c r="D391" t="s">
        <v>1393</v>
      </c>
      <c r="E391">
        <v>1</v>
      </c>
      <c r="F391" t="s">
        <v>13787</v>
      </c>
      <c r="G391">
        <v>2</v>
      </c>
      <c r="H391" t="s">
        <v>13768</v>
      </c>
      <c r="I391">
        <v>1</v>
      </c>
      <c r="J391" t="s">
        <v>13782</v>
      </c>
      <c r="K391" t="s">
        <v>13790</v>
      </c>
      <c r="L391">
        <v>270107</v>
      </c>
      <c r="M391" t="s">
        <v>13588</v>
      </c>
      <c r="N391">
        <v>270107006</v>
      </c>
      <c r="O391" t="s">
        <v>13613</v>
      </c>
      <c r="P391">
        <v>24562.371060318237</v>
      </c>
      <c r="Q391">
        <v>40592.321718389525</v>
      </c>
      <c r="R391">
        <v>18108.26727860115</v>
      </c>
    </row>
    <row r="392" spans="1:18" x14ac:dyDescent="0.25">
      <c r="A392">
        <v>7</v>
      </c>
      <c r="B392">
        <v>7102</v>
      </c>
      <c r="C392" t="s">
        <v>786</v>
      </c>
      <c r="D392" t="s">
        <v>1393</v>
      </c>
      <c r="E392">
        <v>1</v>
      </c>
      <c r="F392" t="s">
        <v>13787</v>
      </c>
      <c r="G392">
        <v>2</v>
      </c>
      <c r="H392" t="s">
        <v>13768</v>
      </c>
      <c r="I392">
        <v>1</v>
      </c>
      <c r="J392" t="s">
        <v>13782</v>
      </c>
      <c r="K392" t="s">
        <v>13791</v>
      </c>
      <c r="L392">
        <v>270107</v>
      </c>
      <c r="M392" t="s">
        <v>13588</v>
      </c>
      <c r="N392">
        <v>270107006</v>
      </c>
      <c r="O392" t="s">
        <v>13613</v>
      </c>
      <c r="P392">
        <v>0</v>
      </c>
      <c r="Q392">
        <v>1478.6579233213984</v>
      </c>
      <c r="R392">
        <v>1766.4517643766549</v>
      </c>
    </row>
    <row r="393" spans="1:18" x14ac:dyDescent="0.25">
      <c r="A393">
        <v>7</v>
      </c>
      <c r="B393">
        <v>7102</v>
      </c>
      <c r="C393" t="s">
        <v>786</v>
      </c>
      <c r="D393" t="s">
        <v>1393</v>
      </c>
      <c r="E393">
        <v>5</v>
      </c>
      <c r="F393" t="s">
        <v>13792</v>
      </c>
      <c r="G393">
        <v>2</v>
      </c>
      <c r="H393" t="s">
        <v>13768</v>
      </c>
      <c r="I393">
        <v>3</v>
      </c>
      <c r="J393" t="s">
        <v>13783</v>
      </c>
      <c r="K393" t="s">
        <v>13790</v>
      </c>
      <c r="L393">
        <v>270107</v>
      </c>
      <c r="M393" t="s">
        <v>13588</v>
      </c>
      <c r="N393">
        <v>270107005</v>
      </c>
      <c r="O393" t="s">
        <v>13608</v>
      </c>
      <c r="P393">
        <v>21667.994362399655</v>
      </c>
      <c r="Q393">
        <v>27499.456542041869</v>
      </c>
      <c r="R393">
        <v>19105.54041612893</v>
      </c>
    </row>
    <row r="394" spans="1:18" x14ac:dyDescent="0.25">
      <c r="A394">
        <v>7</v>
      </c>
      <c r="B394">
        <v>7102</v>
      </c>
      <c r="C394" t="s">
        <v>786</v>
      </c>
      <c r="D394" t="s">
        <v>1393</v>
      </c>
      <c r="E394">
        <v>5</v>
      </c>
      <c r="F394" t="s">
        <v>13792</v>
      </c>
      <c r="G394">
        <v>2</v>
      </c>
      <c r="H394" t="s">
        <v>13768</v>
      </c>
      <c r="I394">
        <v>3</v>
      </c>
      <c r="J394" t="s">
        <v>13783</v>
      </c>
      <c r="K394" t="s">
        <v>13791</v>
      </c>
      <c r="L394">
        <v>270107</v>
      </c>
      <c r="M394" t="s">
        <v>13588</v>
      </c>
      <c r="N394">
        <v>270107005</v>
      </c>
      <c r="O394" t="s">
        <v>13608</v>
      </c>
      <c r="P394">
        <v>0</v>
      </c>
      <c r="Q394">
        <v>0</v>
      </c>
      <c r="R394">
        <v>769.17862684887496</v>
      </c>
    </row>
    <row r="395" spans="1:18" x14ac:dyDescent="0.25">
      <c r="A395">
        <v>7</v>
      </c>
      <c r="B395">
        <v>7105</v>
      </c>
      <c r="C395" t="s">
        <v>786</v>
      </c>
      <c r="D395" t="s">
        <v>786</v>
      </c>
      <c r="E395">
        <v>1</v>
      </c>
      <c r="F395" t="s">
        <v>13787</v>
      </c>
      <c r="G395">
        <v>1</v>
      </c>
      <c r="H395" t="s">
        <v>8278</v>
      </c>
      <c r="I395">
        <v>1</v>
      </c>
      <c r="J395" t="s">
        <v>13782</v>
      </c>
      <c r="K395" t="s">
        <v>13788</v>
      </c>
      <c r="L395">
        <v>270107</v>
      </c>
      <c r="M395" t="s">
        <v>13588</v>
      </c>
      <c r="N395">
        <v>270107006</v>
      </c>
      <c r="O395" t="s">
        <v>13613</v>
      </c>
      <c r="P395">
        <v>0</v>
      </c>
      <c r="Q395">
        <v>37311.803013531549</v>
      </c>
      <c r="R395">
        <v>49474.178190702383</v>
      </c>
    </row>
    <row r="396" spans="1:18" x14ac:dyDescent="0.25">
      <c r="A396">
        <v>7</v>
      </c>
      <c r="B396">
        <v>7105</v>
      </c>
      <c r="C396" t="s">
        <v>786</v>
      </c>
      <c r="D396" t="s">
        <v>786</v>
      </c>
      <c r="E396">
        <v>1</v>
      </c>
      <c r="F396" t="s">
        <v>13787</v>
      </c>
      <c r="G396">
        <v>1</v>
      </c>
      <c r="H396" t="s">
        <v>8278</v>
      </c>
      <c r="I396">
        <v>1</v>
      </c>
      <c r="J396" t="s">
        <v>13782</v>
      </c>
      <c r="K396" t="s">
        <v>13789</v>
      </c>
      <c r="L396">
        <v>270107</v>
      </c>
      <c r="M396" t="s">
        <v>13588</v>
      </c>
      <c r="N396">
        <v>270107006</v>
      </c>
      <c r="O396" t="s">
        <v>13613</v>
      </c>
      <c r="P396">
        <v>0</v>
      </c>
      <c r="Q396">
        <v>2549.5787792475808</v>
      </c>
      <c r="R396">
        <v>1680.4471544715452</v>
      </c>
    </row>
    <row r="397" spans="1:18" x14ac:dyDescent="0.25">
      <c r="A397">
        <v>7</v>
      </c>
      <c r="B397">
        <v>7105</v>
      </c>
      <c r="C397" t="s">
        <v>786</v>
      </c>
      <c r="D397" t="s">
        <v>786</v>
      </c>
      <c r="E397">
        <v>1</v>
      </c>
      <c r="F397" t="s">
        <v>13787</v>
      </c>
      <c r="G397">
        <v>2</v>
      </c>
      <c r="H397" t="s">
        <v>13768</v>
      </c>
      <c r="I397">
        <v>1</v>
      </c>
      <c r="J397" t="s">
        <v>13782</v>
      </c>
      <c r="K397" t="s">
        <v>13790</v>
      </c>
      <c r="L397">
        <v>270107</v>
      </c>
      <c r="M397" t="s">
        <v>13588</v>
      </c>
      <c r="N397">
        <v>270107006</v>
      </c>
      <c r="O397" t="s">
        <v>13613</v>
      </c>
      <c r="P397">
        <v>0</v>
      </c>
      <c r="Q397">
        <v>37311.803013531549</v>
      </c>
      <c r="R397">
        <v>45250.322177404254</v>
      </c>
    </row>
    <row r="398" spans="1:18" x14ac:dyDescent="0.25">
      <c r="A398">
        <v>7</v>
      </c>
      <c r="B398">
        <v>7105</v>
      </c>
      <c r="C398" t="s">
        <v>786</v>
      </c>
      <c r="D398" t="s">
        <v>786</v>
      </c>
      <c r="E398">
        <v>1</v>
      </c>
      <c r="F398" t="s">
        <v>13787</v>
      </c>
      <c r="G398">
        <v>2</v>
      </c>
      <c r="H398" t="s">
        <v>13768</v>
      </c>
      <c r="I398">
        <v>1</v>
      </c>
      <c r="J398" t="s">
        <v>13782</v>
      </c>
      <c r="K398" t="s">
        <v>13791</v>
      </c>
      <c r="L398">
        <v>270107</v>
      </c>
      <c r="M398" t="s">
        <v>13588</v>
      </c>
      <c r="N398">
        <v>270107006</v>
      </c>
      <c r="O398" t="s">
        <v>13613</v>
      </c>
      <c r="P398">
        <v>0</v>
      </c>
      <c r="Q398">
        <v>2549.5787792475808</v>
      </c>
      <c r="R398">
        <v>5904.303167769679</v>
      </c>
    </row>
    <row r="399" spans="1:18" x14ac:dyDescent="0.25">
      <c r="A399">
        <v>7</v>
      </c>
      <c r="B399">
        <v>7105</v>
      </c>
      <c r="C399" t="s">
        <v>786</v>
      </c>
      <c r="D399" t="s">
        <v>786</v>
      </c>
      <c r="E399">
        <v>5</v>
      </c>
      <c r="F399" t="s">
        <v>13792</v>
      </c>
      <c r="G399">
        <v>2</v>
      </c>
      <c r="H399" t="s">
        <v>13768</v>
      </c>
      <c r="I399">
        <v>3</v>
      </c>
      <c r="J399" t="s">
        <v>13783</v>
      </c>
      <c r="K399" t="s">
        <v>13790</v>
      </c>
      <c r="L399">
        <v>270107</v>
      </c>
      <c r="M399" t="s">
        <v>13588</v>
      </c>
      <c r="N399">
        <v>270107005</v>
      </c>
      <c r="O399" t="s">
        <v>13608</v>
      </c>
      <c r="P399">
        <v>0</v>
      </c>
      <c r="Q399">
        <v>28026.768606316531</v>
      </c>
      <c r="R399">
        <v>48828.73476562593</v>
      </c>
    </row>
    <row r="400" spans="1:18" x14ac:dyDescent="0.25">
      <c r="A400">
        <v>7</v>
      </c>
      <c r="B400">
        <v>7105</v>
      </c>
      <c r="C400" t="s">
        <v>786</v>
      </c>
      <c r="D400" t="s">
        <v>786</v>
      </c>
      <c r="E400">
        <v>5</v>
      </c>
      <c r="F400" t="s">
        <v>13792</v>
      </c>
      <c r="G400">
        <v>2</v>
      </c>
      <c r="H400" t="s">
        <v>13768</v>
      </c>
      <c r="I400">
        <v>3</v>
      </c>
      <c r="J400" t="s">
        <v>13783</v>
      </c>
      <c r="K400" t="s">
        <v>13791</v>
      </c>
      <c r="L400">
        <v>270107</v>
      </c>
      <c r="M400" t="s">
        <v>13588</v>
      </c>
      <c r="N400">
        <v>270107005</v>
      </c>
      <c r="O400" t="s">
        <v>13608</v>
      </c>
      <c r="P400">
        <v>0</v>
      </c>
      <c r="Q400">
        <v>2257.9065283324421</v>
      </c>
      <c r="R400">
        <v>2325.8905795479977</v>
      </c>
    </row>
    <row r="401" spans="1:18" x14ac:dyDescent="0.25">
      <c r="A401">
        <v>7</v>
      </c>
      <c r="B401">
        <v>7109</v>
      </c>
      <c r="C401" t="s">
        <v>786</v>
      </c>
      <c r="D401" t="s">
        <v>1413</v>
      </c>
      <c r="E401">
        <v>1</v>
      </c>
      <c r="F401" t="s">
        <v>13787</v>
      </c>
      <c r="G401">
        <v>1</v>
      </c>
      <c r="H401" t="s">
        <v>8278</v>
      </c>
      <c r="I401">
        <v>1</v>
      </c>
      <c r="J401" t="s">
        <v>13782</v>
      </c>
      <c r="K401" t="s">
        <v>13788</v>
      </c>
      <c r="L401">
        <v>270107</v>
      </c>
      <c r="M401" t="s">
        <v>13588</v>
      </c>
      <c r="N401">
        <v>270107006</v>
      </c>
      <c r="O401" t="s">
        <v>13613</v>
      </c>
      <c r="P401">
        <v>10095.915914500507</v>
      </c>
      <c r="Q401">
        <v>46250.954624896112</v>
      </c>
      <c r="R401">
        <v>0</v>
      </c>
    </row>
    <row r="402" spans="1:18" x14ac:dyDescent="0.25">
      <c r="A402">
        <v>7</v>
      </c>
      <c r="B402">
        <v>7109</v>
      </c>
      <c r="C402" t="s">
        <v>786</v>
      </c>
      <c r="D402" t="s">
        <v>1413</v>
      </c>
      <c r="E402">
        <v>1</v>
      </c>
      <c r="F402" t="s">
        <v>13787</v>
      </c>
      <c r="G402">
        <v>1</v>
      </c>
      <c r="H402" t="s">
        <v>8278</v>
      </c>
      <c r="I402">
        <v>1</v>
      </c>
      <c r="J402" t="s">
        <v>13782</v>
      </c>
      <c r="K402" t="s">
        <v>13789</v>
      </c>
      <c r="L402">
        <v>270107</v>
      </c>
      <c r="M402" t="s">
        <v>13588</v>
      </c>
      <c r="N402">
        <v>270107006</v>
      </c>
      <c r="O402" t="s">
        <v>13613</v>
      </c>
      <c r="P402">
        <v>525.53437183324297</v>
      </c>
      <c r="Q402">
        <v>0</v>
      </c>
      <c r="R402">
        <v>0</v>
      </c>
    </row>
    <row r="403" spans="1:18" x14ac:dyDescent="0.25">
      <c r="A403">
        <v>7</v>
      </c>
      <c r="B403">
        <v>7109</v>
      </c>
      <c r="C403" t="s">
        <v>786</v>
      </c>
      <c r="D403" t="s">
        <v>1413</v>
      </c>
      <c r="E403">
        <v>1</v>
      </c>
      <c r="F403" t="s">
        <v>13787</v>
      </c>
      <c r="G403">
        <v>2</v>
      </c>
      <c r="H403" t="s">
        <v>13768</v>
      </c>
      <c r="I403">
        <v>1</v>
      </c>
      <c r="J403" t="s">
        <v>13782</v>
      </c>
      <c r="K403" t="s">
        <v>13790</v>
      </c>
      <c r="L403">
        <v>270107</v>
      </c>
      <c r="M403" t="s">
        <v>13588</v>
      </c>
      <c r="N403">
        <v>270107006</v>
      </c>
      <c r="O403" t="s">
        <v>13613</v>
      </c>
      <c r="P403">
        <v>10095.915914500507</v>
      </c>
      <c r="Q403">
        <v>42803.311866326869</v>
      </c>
      <c r="R403">
        <v>0</v>
      </c>
    </row>
    <row r="404" spans="1:18" x14ac:dyDescent="0.25">
      <c r="A404">
        <v>7</v>
      </c>
      <c r="B404">
        <v>7109</v>
      </c>
      <c r="C404" t="s">
        <v>786</v>
      </c>
      <c r="D404" t="s">
        <v>1413</v>
      </c>
      <c r="E404">
        <v>1</v>
      </c>
      <c r="F404" t="s">
        <v>13787</v>
      </c>
      <c r="G404">
        <v>2</v>
      </c>
      <c r="H404" t="s">
        <v>13768</v>
      </c>
      <c r="I404">
        <v>1</v>
      </c>
      <c r="J404" t="s">
        <v>13782</v>
      </c>
      <c r="K404" t="s">
        <v>13791</v>
      </c>
      <c r="L404">
        <v>270107</v>
      </c>
      <c r="M404" t="s">
        <v>13588</v>
      </c>
      <c r="N404">
        <v>270107006</v>
      </c>
      <c r="O404" t="s">
        <v>13613</v>
      </c>
      <c r="P404">
        <v>525.53437183324297</v>
      </c>
      <c r="Q404">
        <v>3447.6427585692445</v>
      </c>
      <c r="R404">
        <v>0</v>
      </c>
    </row>
    <row r="405" spans="1:18" x14ac:dyDescent="0.25">
      <c r="A405">
        <v>7</v>
      </c>
      <c r="B405">
        <v>7109</v>
      </c>
      <c r="C405" t="s">
        <v>786</v>
      </c>
      <c r="D405" t="s">
        <v>1413</v>
      </c>
      <c r="E405">
        <v>5</v>
      </c>
      <c r="F405" t="s">
        <v>13792</v>
      </c>
      <c r="G405">
        <v>2</v>
      </c>
      <c r="H405" t="s">
        <v>13768</v>
      </c>
      <c r="I405">
        <v>3</v>
      </c>
      <c r="J405" t="s">
        <v>13783</v>
      </c>
      <c r="K405" t="s">
        <v>13790</v>
      </c>
      <c r="L405">
        <v>270107</v>
      </c>
      <c r="M405" t="s">
        <v>13588</v>
      </c>
      <c r="N405">
        <v>270107005</v>
      </c>
      <c r="O405" t="s">
        <v>13608</v>
      </c>
      <c r="P405">
        <v>7494.1672754695637</v>
      </c>
      <c r="Q405">
        <v>29253.935719897301</v>
      </c>
      <c r="R405">
        <v>0</v>
      </c>
    </row>
    <row r="406" spans="1:18" x14ac:dyDescent="0.25">
      <c r="A406">
        <v>7</v>
      </c>
      <c r="B406">
        <v>7109</v>
      </c>
      <c r="C406" t="s">
        <v>786</v>
      </c>
      <c r="D406" t="s">
        <v>1413</v>
      </c>
      <c r="E406">
        <v>5</v>
      </c>
      <c r="F406" t="s">
        <v>13792</v>
      </c>
      <c r="G406">
        <v>2</v>
      </c>
      <c r="H406" t="s">
        <v>13768</v>
      </c>
      <c r="I406">
        <v>3</v>
      </c>
      <c r="J406" t="s">
        <v>13783</v>
      </c>
      <c r="K406" t="s">
        <v>13791</v>
      </c>
      <c r="L406">
        <v>270107</v>
      </c>
      <c r="M406" t="s">
        <v>13588</v>
      </c>
      <c r="N406">
        <v>270107005</v>
      </c>
      <c r="O406" t="s">
        <v>13608</v>
      </c>
      <c r="P406">
        <v>876.67617184738299</v>
      </c>
      <c r="Q406">
        <v>0</v>
      </c>
      <c r="R406">
        <v>0</v>
      </c>
    </row>
    <row r="407" spans="1:18" x14ac:dyDescent="0.25">
      <c r="A407">
        <v>7</v>
      </c>
      <c r="B407">
        <v>7201</v>
      </c>
      <c r="C407" t="s">
        <v>786</v>
      </c>
      <c r="D407" t="s">
        <v>1419</v>
      </c>
      <c r="E407">
        <v>1</v>
      </c>
      <c r="F407" t="s">
        <v>13787</v>
      </c>
      <c r="G407">
        <v>1</v>
      </c>
      <c r="H407" t="s">
        <v>8278</v>
      </c>
      <c r="I407">
        <v>1</v>
      </c>
      <c r="J407" t="s">
        <v>13782</v>
      </c>
      <c r="K407" t="s">
        <v>13788</v>
      </c>
      <c r="L407">
        <v>270107</v>
      </c>
      <c r="M407" t="s">
        <v>13588</v>
      </c>
      <c r="N407">
        <v>270107006</v>
      </c>
      <c r="O407" t="s">
        <v>13613</v>
      </c>
      <c r="P407">
        <v>20847.859433830708</v>
      </c>
      <c r="Q407">
        <v>5596.7169360423559</v>
      </c>
      <c r="R407">
        <v>28275.821566023798</v>
      </c>
    </row>
    <row r="408" spans="1:18" x14ac:dyDescent="0.25">
      <c r="A408">
        <v>7</v>
      </c>
      <c r="B408">
        <v>7201</v>
      </c>
      <c r="C408" t="s">
        <v>786</v>
      </c>
      <c r="D408" t="s">
        <v>1419</v>
      </c>
      <c r="E408">
        <v>1</v>
      </c>
      <c r="F408" t="s">
        <v>13787</v>
      </c>
      <c r="G408">
        <v>1</v>
      </c>
      <c r="H408" t="s">
        <v>8278</v>
      </c>
      <c r="I408">
        <v>1</v>
      </c>
      <c r="J408" t="s">
        <v>13782</v>
      </c>
      <c r="K408" t="s">
        <v>13789</v>
      </c>
      <c r="L408">
        <v>270107</v>
      </c>
      <c r="M408" t="s">
        <v>13588</v>
      </c>
      <c r="N408">
        <v>270107006</v>
      </c>
      <c r="O408" t="s">
        <v>13613</v>
      </c>
      <c r="P408">
        <v>2598.4288569702039</v>
      </c>
      <c r="Q408">
        <v>0</v>
      </c>
      <c r="R408">
        <v>7362.7044748059943</v>
      </c>
    </row>
    <row r="409" spans="1:18" x14ac:dyDescent="0.25">
      <c r="A409">
        <v>7</v>
      </c>
      <c r="B409">
        <v>7201</v>
      </c>
      <c r="C409" t="s">
        <v>786</v>
      </c>
      <c r="D409" t="s">
        <v>1419</v>
      </c>
      <c r="E409">
        <v>1</v>
      </c>
      <c r="F409" t="s">
        <v>13787</v>
      </c>
      <c r="G409">
        <v>2</v>
      </c>
      <c r="H409" t="s">
        <v>13768</v>
      </c>
      <c r="I409">
        <v>1</v>
      </c>
      <c r="J409" t="s">
        <v>13782</v>
      </c>
      <c r="K409" t="s">
        <v>13790</v>
      </c>
      <c r="L409">
        <v>270107</v>
      </c>
      <c r="M409" t="s">
        <v>13588</v>
      </c>
      <c r="N409">
        <v>270107006</v>
      </c>
      <c r="O409" t="s">
        <v>13613</v>
      </c>
      <c r="P409">
        <v>19437.084553525776</v>
      </c>
      <c r="Q409">
        <v>5596.7169360423559</v>
      </c>
      <c r="R409">
        <v>25096.678056534027</v>
      </c>
    </row>
    <row r="410" spans="1:18" x14ac:dyDescent="0.25">
      <c r="A410">
        <v>7</v>
      </c>
      <c r="B410">
        <v>7201</v>
      </c>
      <c r="C410" t="s">
        <v>786</v>
      </c>
      <c r="D410" t="s">
        <v>1419</v>
      </c>
      <c r="E410">
        <v>1</v>
      </c>
      <c r="F410" t="s">
        <v>13787</v>
      </c>
      <c r="G410">
        <v>2</v>
      </c>
      <c r="H410" t="s">
        <v>13768</v>
      </c>
      <c r="I410">
        <v>1</v>
      </c>
      <c r="J410" t="s">
        <v>13782</v>
      </c>
      <c r="K410" t="s">
        <v>13791</v>
      </c>
      <c r="L410">
        <v>270107</v>
      </c>
      <c r="M410" t="s">
        <v>13588</v>
      </c>
      <c r="N410">
        <v>270107006</v>
      </c>
      <c r="O410" t="s">
        <v>13613</v>
      </c>
      <c r="P410">
        <v>4613.4895179658815</v>
      </c>
      <c r="Q410">
        <v>0</v>
      </c>
      <c r="R410">
        <v>10541.847984295766</v>
      </c>
    </row>
    <row r="411" spans="1:18" x14ac:dyDescent="0.25">
      <c r="A411">
        <v>7</v>
      </c>
      <c r="B411">
        <v>7201</v>
      </c>
      <c r="C411" t="s">
        <v>786</v>
      </c>
      <c r="D411" t="s">
        <v>1419</v>
      </c>
      <c r="E411">
        <v>5</v>
      </c>
      <c r="F411" t="s">
        <v>13792</v>
      </c>
      <c r="G411">
        <v>2</v>
      </c>
      <c r="H411" t="s">
        <v>13768</v>
      </c>
      <c r="I411">
        <v>3</v>
      </c>
      <c r="J411" t="s">
        <v>13783</v>
      </c>
      <c r="K411" t="s">
        <v>13790</v>
      </c>
      <c r="L411">
        <v>270107</v>
      </c>
      <c r="M411" t="s">
        <v>13588</v>
      </c>
      <c r="N411">
        <v>270107005</v>
      </c>
      <c r="O411" t="s">
        <v>13608</v>
      </c>
      <c r="P411">
        <v>16545.809510528517</v>
      </c>
      <c r="Q411">
        <v>3748.8638351782429</v>
      </c>
      <c r="R411">
        <v>29915.130176675542</v>
      </c>
    </row>
    <row r="412" spans="1:18" x14ac:dyDescent="0.25">
      <c r="A412">
        <v>7</v>
      </c>
      <c r="B412">
        <v>7201</v>
      </c>
      <c r="C412" t="s">
        <v>786</v>
      </c>
      <c r="D412" t="s">
        <v>1419</v>
      </c>
      <c r="E412">
        <v>5</v>
      </c>
      <c r="F412" t="s">
        <v>13792</v>
      </c>
      <c r="G412">
        <v>2</v>
      </c>
      <c r="H412" t="s">
        <v>13768</v>
      </c>
      <c r="I412">
        <v>3</v>
      </c>
      <c r="J412" t="s">
        <v>13783</v>
      </c>
      <c r="K412" t="s">
        <v>13791</v>
      </c>
      <c r="L412">
        <v>270107</v>
      </c>
      <c r="M412" t="s">
        <v>13588</v>
      </c>
      <c r="N412">
        <v>270107005</v>
      </c>
      <c r="O412" t="s">
        <v>13608</v>
      </c>
      <c r="P412">
        <v>0</v>
      </c>
      <c r="Q412">
        <v>0</v>
      </c>
      <c r="R412">
        <v>5723.3958641542513</v>
      </c>
    </row>
    <row r="413" spans="1:18" x14ac:dyDescent="0.25">
      <c r="A413">
        <v>7</v>
      </c>
      <c r="B413">
        <v>7301</v>
      </c>
      <c r="C413" t="s">
        <v>786</v>
      </c>
      <c r="D413" t="s">
        <v>1428</v>
      </c>
      <c r="E413">
        <v>1</v>
      </c>
      <c r="F413" t="s">
        <v>13787</v>
      </c>
      <c r="G413">
        <v>1</v>
      </c>
      <c r="H413" t="s">
        <v>8278</v>
      </c>
      <c r="I413">
        <v>1</v>
      </c>
      <c r="J413" t="s">
        <v>13782</v>
      </c>
      <c r="K413" t="s">
        <v>13788</v>
      </c>
      <c r="L413">
        <v>270107</v>
      </c>
      <c r="M413" t="s">
        <v>13588</v>
      </c>
      <c r="N413">
        <v>270107006</v>
      </c>
      <c r="O413" t="s">
        <v>13613</v>
      </c>
      <c r="P413">
        <v>22163.381521574669</v>
      </c>
      <c r="Q413">
        <v>19676.186573123057</v>
      </c>
      <c r="R413">
        <v>31638.325675389311</v>
      </c>
    </row>
    <row r="414" spans="1:18" x14ac:dyDescent="0.25">
      <c r="A414">
        <v>7</v>
      </c>
      <c r="B414">
        <v>7301</v>
      </c>
      <c r="C414" t="s">
        <v>786</v>
      </c>
      <c r="D414" t="s">
        <v>1428</v>
      </c>
      <c r="E414">
        <v>1</v>
      </c>
      <c r="F414" t="s">
        <v>13787</v>
      </c>
      <c r="G414">
        <v>1</v>
      </c>
      <c r="H414" t="s">
        <v>8278</v>
      </c>
      <c r="I414">
        <v>1</v>
      </c>
      <c r="J414" t="s">
        <v>13782</v>
      </c>
      <c r="K414" t="s">
        <v>13789</v>
      </c>
      <c r="L414">
        <v>270107</v>
      </c>
      <c r="M414" t="s">
        <v>13588</v>
      </c>
      <c r="N414">
        <v>270107006</v>
      </c>
      <c r="O414" t="s">
        <v>13613</v>
      </c>
      <c r="P414">
        <v>755.14779714171743</v>
      </c>
      <c r="Q414">
        <v>882.40455935193677</v>
      </c>
      <c r="R414">
        <v>1766.0104895937</v>
      </c>
    </row>
    <row r="415" spans="1:18" x14ac:dyDescent="0.25">
      <c r="A415">
        <v>7</v>
      </c>
      <c r="B415">
        <v>7301</v>
      </c>
      <c r="C415" t="s">
        <v>786</v>
      </c>
      <c r="D415" t="s">
        <v>1428</v>
      </c>
      <c r="E415">
        <v>1</v>
      </c>
      <c r="F415" t="s">
        <v>13787</v>
      </c>
      <c r="G415">
        <v>2</v>
      </c>
      <c r="H415" t="s">
        <v>13768</v>
      </c>
      <c r="I415">
        <v>1</v>
      </c>
      <c r="J415" t="s">
        <v>13782</v>
      </c>
      <c r="K415" t="s">
        <v>13790</v>
      </c>
      <c r="L415">
        <v>270107</v>
      </c>
      <c r="M415" t="s">
        <v>13588</v>
      </c>
      <c r="N415">
        <v>270107006</v>
      </c>
      <c r="O415" t="s">
        <v>13613</v>
      </c>
      <c r="P415">
        <v>20371.796811598189</v>
      </c>
      <c r="Q415">
        <v>17485.023811653493</v>
      </c>
      <c r="R415">
        <v>23182.85613756426</v>
      </c>
    </row>
    <row r="416" spans="1:18" x14ac:dyDescent="0.25">
      <c r="A416">
        <v>7</v>
      </c>
      <c r="B416">
        <v>7301</v>
      </c>
      <c r="C416" t="s">
        <v>786</v>
      </c>
      <c r="D416" t="s">
        <v>1428</v>
      </c>
      <c r="E416">
        <v>1</v>
      </c>
      <c r="F416" t="s">
        <v>13787</v>
      </c>
      <c r="G416">
        <v>2</v>
      </c>
      <c r="H416" t="s">
        <v>13768</v>
      </c>
      <c r="I416">
        <v>1</v>
      </c>
      <c r="J416" t="s">
        <v>13782</v>
      </c>
      <c r="K416" t="s">
        <v>13791</v>
      </c>
      <c r="L416">
        <v>270107</v>
      </c>
      <c r="M416" t="s">
        <v>13588</v>
      </c>
      <c r="N416">
        <v>270107006</v>
      </c>
      <c r="O416" t="s">
        <v>13613</v>
      </c>
      <c r="P416">
        <v>3679.4542028307728</v>
      </c>
      <c r="Q416">
        <v>3073.5673208215039</v>
      </c>
      <c r="R416">
        <v>10221.480027418724</v>
      </c>
    </row>
    <row r="417" spans="1:18" x14ac:dyDescent="0.25">
      <c r="A417">
        <v>7</v>
      </c>
      <c r="B417">
        <v>7301</v>
      </c>
      <c r="C417" t="s">
        <v>786</v>
      </c>
      <c r="D417" t="s">
        <v>1428</v>
      </c>
      <c r="E417">
        <v>5</v>
      </c>
      <c r="F417" t="s">
        <v>13792</v>
      </c>
      <c r="G417">
        <v>2</v>
      </c>
      <c r="H417" t="s">
        <v>13768</v>
      </c>
      <c r="I417">
        <v>3</v>
      </c>
      <c r="J417" t="s">
        <v>13783</v>
      </c>
      <c r="K417" t="s">
        <v>13790</v>
      </c>
      <c r="L417">
        <v>270107</v>
      </c>
      <c r="M417" t="s">
        <v>13588</v>
      </c>
      <c r="N417">
        <v>270107005</v>
      </c>
      <c r="O417" t="s">
        <v>13608</v>
      </c>
      <c r="P417">
        <v>17278.304287423831</v>
      </c>
      <c r="Q417">
        <v>11345.123876894751</v>
      </c>
      <c r="R417">
        <v>28953.573844579012</v>
      </c>
    </row>
    <row r="418" spans="1:18" x14ac:dyDescent="0.25">
      <c r="A418">
        <v>7</v>
      </c>
      <c r="B418">
        <v>7301</v>
      </c>
      <c r="C418" t="s">
        <v>786</v>
      </c>
      <c r="D418" t="s">
        <v>1428</v>
      </c>
      <c r="E418">
        <v>5</v>
      </c>
      <c r="F418" t="s">
        <v>13792</v>
      </c>
      <c r="G418">
        <v>2</v>
      </c>
      <c r="H418" t="s">
        <v>13768</v>
      </c>
      <c r="I418">
        <v>3</v>
      </c>
      <c r="J418" t="s">
        <v>13783</v>
      </c>
      <c r="K418" t="s">
        <v>13791</v>
      </c>
      <c r="L418">
        <v>270107</v>
      </c>
      <c r="M418" t="s">
        <v>13588</v>
      </c>
      <c r="N418">
        <v>270107005</v>
      </c>
      <c r="O418" t="s">
        <v>13608</v>
      </c>
      <c r="P418">
        <v>1859.6718064400766</v>
      </c>
      <c r="Q418">
        <v>0</v>
      </c>
      <c r="R418">
        <v>4450.762320403991</v>
      </c>
    </row>
    <row r="419" spans="1:18" x14ac:dyDescent="0.25">
      <c r="A419">
        <v>7</v>
      </c>
      <c r="B419">
        <v>7304</v>
      </c>
      <c r="C419" t="s">
        <v>786</v>
      </c>
      <c r="D419" t="s">
        <v>1437</v>
      </c>
      <c r="E419">
        <v>1</v>
      </c>
      <c r="F419" t="s">
        <v>13787</v>
      </c>
      <c r="G419">
        <v>1</v>
      </c>
      <c r="H419" t="s">
        <v>8278</v>
      </c>
      <c r="I419">
        <v>1</v>
      </c>
      <c r="J419" t="s">
        <v>13782</v>
      </c>
      <c r="K419" t="s">
        <v>13788</v>
      </c>
      <c r="L419">
        <v>270107</v>
      </c>
      <c r="M419" t="s">
        <v>13588</v>
      </c>
      <c r="N419">
        <v>270107006</v>
      </c>
      <c r="O419" t="s">
        <v>13613</v>
      </c>
      <c r="P419">
        <v>19478.630566122174</v>
      </c>
      <c r="Q419">
        <v>30021.125182200085</v>
      </c>
      <c r="R419">
        <v>62147.830222375793</v>
      </c>
    </row>
    <row r="420" spans="1:18" x14ac:dyDescent="0.25">
      <c r="A420">
        <v>7</v>
      </c>
      <c r="B420">
        <v>7304</v>
      </c>
      <c r="C420" t="s">
        <v>786</v>
      </c>
      <c r="D420" t="s">
        <v>1437</v>
      </c>
      <c r="E420">
        <v>1</v>
      </c>
      <c r="F420" t="s">
        <v>13787</v>
      </c>
      <c r="G420">
        <v>1</v>
      </c>
      <c r="H420" t="s">
        <v>8278</v>
      </c>
      <c r="I420">
        <v>1</v>
      </c>
      <c r="J420" t="s">
        <v>13782</v>
      </c>
      <c r="K420" t="s">
        <v>13789</v>
      </c>
      <c r="L420">
        <v>270107</v>
      </c>
      <c r="M420" t="s">
        <v>13588</v>
      </c>
      <c r="N420">
        <v>270107006</v>
      </c>
      <c r="O420" t="s">
        <v>13613</v>
      </c>
      <c r="P420">
        <v>2320.4296263146116</v>
      </c>
      <c r="Q420">
        <v>6788.9636637821213</v>
      </c>
      <c r="R420">
        <v>0</v>
      </c>
    </row>
    <row r="421" spans="1:18" x14ac:dyDescent="0.25">
      <c r="A421">
        <v>7</v>
      </c>
      <c r="B421">
        <v>7304</v>
      </c>
      <c r="C421" t="s">
        <v>786</v>
      </c>
      <c r="D421" t="s">
        <v>1437</v>
      </c>
      <c r="E421">
        <v>1</v>
      </c>
      <c r="F421" t="s">
        <v>13787</v>
      </c>
      <c r="G421">
        <v>2</v>
      </c>
      <c r="H421" t="s">
        <v>13768</v>
      </c>
      <c r="I421">
        <v>1</v>
      </c>
      <c r="J421" t="s">
        <v>13782</v>
      </c>
      <c r="K421" t="s">
        <v>13790</v>
      </c>
      <c r="L421">
        <v>270107</v>
      </c>
      <c r="M421" t="s">
        <v>13588</v>
      </c>
      <c r="N421">
        <v>270107006</v>
      </c>
      <c r="O421" t="s">
        <v>13613</v>
      </c>
      <c r="P421">
        <v>18017.453569031102</v>
      </c>
      <c r="Q421">
        <v>28670.041265057866</v>
      </c>
      <c r="R421">
        <v>55415.387654752194</v>
      </c>
    </row>
    <row r="422" spans="1:18" x14ac:dyDescent="0.25">
      <c r="A422">
        <v>7</v>
      </c>
      <c r="B422">
        <v>7304</v>
      </c>
      <c r="C422" t="s">
        <v>786</v>
      </c>
      <c r="D422" t="s">
        <v>1437</v>
      </c>
      <c r="E422">
        <v>1</v>
      </c>
      <c r="F422" t="s">
        <v>13787</v>
      </c>
      <c r="G422">
        <v>2</v>
      </c>
      <c r="H422" t="s">
        <v>13768</v>
      </c>
      <c r="I422">
        <v>1</v>
      </c>
      <c r="J422" t="s">
        <v>13782</v>
      </c>
      <c r="K422" t="s">
        <v>13791</v>
      </c>
      <c r="L422">
        <v>270107</v>
      </c>
      <c r="M422" t="s">
        <v>13588</v>
      </c>
      <c r="N422">
        <v>270107006</v>
      </c>
      <c r="O422" t="s">
        <v>13613</v>
      </c>
      <c r="P422">
        <v>3781.6066234056834</v>
      </c>
      <c r="Q422">
        <v>8140.0475809243353</v>
      </c>
      <c r="R422">
        <v>6732.4425676236051</v>
      </c>
    </row>
    <row r="423" spans="1:18" x14ac:dyDescent="0.25">
      <c r="A423">
        <v>7</v>
      </c>
      <c r="B423">
        <v>7304</v>
      </c>
      <c r="C423" t="s">
        <v>786</v>
      </c>
      <c r="D423" t="s">
        <v>1437</v>
      </c>
      <c r="E423">
        <v>5</v>
      </c>
      <c r="F423" t="s">
        <v>13792</v>
      </c>
      <c r="G423">
        <v>2</v>
      </c>
      <c r="H423" t="s">
        <v>13768</v>
      </c>
      <c r="I423">
        <v>3</v>
      </c>
      <c r="J423" t="s">
        <v>13783</v>
      </c>
      <c r="K423" t="s">
        <v>13790</v>
      </c>
      <c r="L423">
        <v>270107</v>
      </c>
      <c r="M423" t="s">
        <v>13588</v>
      </c>
      <c r="N423">
        <v>270107005</v>
      </c>
      <c r="O423" t="s">
        <v>13608</v>
      </c>
      <c r="P423">
        <v>18160.66234056836</v>
      </c>
      <c r="Q423">
        <v>22816.795498285264</v>
      </c>
      <c r="R423">
        <v>54551.284856614962</v>
      </c>
    </row>
    <row r="424" spans="1:18" x14ac:dyDescent="0.25">
      <c r="A424">
        <v>7</v>
      </c>
      <c r="B424">
        <v>7304</v>
      </c>
      <c r="C424" t="s">
        <v>786</v>
      </c>
      <c r="D424" t="s">
        <v>1437</v>
      </c>
      <c r="E424">
        <v>5</v>
      </c>
      <c r="F424" t="s">
        <v>13792</v>
      </c>
      <c r="G424">
        <v>2</v>
      </c>
      <c r="H424" t="s">
        <v>13768</v>
      </c>
      <c r="I424">
        <v>3</v>
      </c>
      <c r="J424" t="s">
        <v>13783</v>
      </c>
      <c r="K424" t="s">
        <v>13791</v>
      </c>
      <c r="L424">
        <v>270107</v>
      </c>
      <c r="M424" t="s">
        <v>13588</v>
      </c>
      <c r="N424">
        <v>270107005</v>
      </c>
      <c r="O424" t="s">
        <v>13608</v>
      </c>
      <c r="P424">
        <v>2577.7578876706198</v>
      </c>
      <c r="Q424">
        <v>1101.4729040053958</v>
      </c>
      <c r="R424">
        <v>4588.1676346529257</v>
      </c>
    </row>
    <row r="425" spans="1:18" x14ac:dyDescent="0.25">
      <c r="A425">
        <v>7</v>
      </c>
      <c r="B425">
        <v>7306</v>
      </c>
      <c r="C425" t="s">
        <v>786</v>
      </c>
      <c r="D425" t="s">
        <v>1443</v>
      </c>
      <c r="E425">
        <v>1</v>
      </c>
      <c r="F425" t="s">
        <v>13787</v>
      </c>
      <c r="G425">
        <v>1</v>
      </c>
      <c r="H425" t="s">
        <v>8278</v>
      </c>
      <c r="I425">
        <v>1</v>
      </c>
      <c r="J425" t="s">
        <v>13782</v>
      </c>
      <c r="K425" t="s">
        <v>13788</v>
      </c>
      <c r="L425">
        <v>270107</v>
      </c>
      <c r="M425" t="s">
        <v>13588</v>
      </c>
      <c r="N425">
        <v>270107006</v>
      </c>
      <c r="O425" t="s">
        <v>13613</v>
      </c>
      <c r="P425">
        <v>0</v>
      </c>
      <c r="Q425">
        <v>29278.559871898535</v>
      </c>
      <c r="R425">
        <v>0</v>
      </c>
    </row>
    <row r="426" spans="1:18" x14ac:dyDescent="0.25">
      <c r="A426">
        <v>7</v>
      </c>
      <c r="B426">
        <v>7306</v>
      </c>
      <c r="C426" t="s">
        <v>786</v>
      </c>
      <c r="D426" t="s">
        <v>1443</v>
      </c>
      <c r="E426">
        <v>1</v>
      </c>
      <c r="F426" t="s">
        <v>13787</v>
      </c>
      <c r="G426">
        <v>1</v>
      </c>
      <c r="H426" t="s">
        <v>8278</v>
      </c>
      <c r="I426">
        <v>1</v>
      </c>
      <c r="J426" t="s">
        <v>13782</v>
      </c>
      <c r="K426" t="s">
        <v>13789</v>
      </c>
      <c r="L426">
        <v>270107</v>
      </c>
      <c r="M426" t="s">
        <v>13588</v>
      </c>
      <c r="N426">
        <v>270107006</v>
      </c>
      <c r="O426" t="s">
        <v>13613</v>
      </c>
      <c r="P426">
        <v>0</v>
      </c>
      <c r="Q426">
        <v>4159.8566308243744</v>
      </c>
      <c r="R426">
        <v>0</v>
      </c>
    </row>
    <row r="427" spans="1:18" x14ac:dyDescent="0.25">
      <c r="A427">
        <v>7</v>
      </c>
      <c r="B427">
        <v>7306</v>
      </c>
      <c r="C427" t="s">
        <v>786</v>
      </c>
      <c r="D427" t="s">
        <v>1443</v>
      </c>
      <c r="E427">
        <v>1</v>
      </c>
      <c r="F427" t="s">
        <v>13787</v>
      </c>
      <c r="G427">
        <v>2</v>
      </c>
      <c r="H427" t="s">
        <v>13768</v>
      </c>
      <c r="I427">
        <v>1</v>
      </c>
      <c r="J427" t="s">
        <v>13782</v>
      </c>
      <c r="K427" t="s">
        <v>13790</v>
      </c>
      <c r="L427">
        <v>270107</v>
      </c>
      <c r="M427" t="s">
        <v>13588</v>
      </c>
      <c r="N427">
        <v>270107006</v>
      </c>
      <c r="O427" t="s">
        <v>13613</v>
      </c>
      <c r="P427">
        <v>0</v>
      </c>
      <c r="Q427">
        <v>29278.559871898535</v>
      </c>
      <c r="R427">
        <v>0</v>
      </c>
    </row>
    <row r="428" spans="1:18" x14ac:dyDescent="0.25">
      <c r="A428">
        <v>7</v>
      </c>
      <c r="B428">
        <v>7306</v>
      </c>
      <c r="C428" t="s">
        <v>786</v>
      </c>
      <c r="D428" t="s">
        <v>1443</v>
      </c>
      <c r="E428">
        <v>1</v>
      </c>
      <c r="F428" t="s">
        <v>13787</v>
      </c>
      <c r="G428">
        <v>2</v>
      </c>
      <c r="H428" t="s">
        <v>13768</v>
      </c>
      <c r="I428">
        <v>1</v>
      </c>
      <c r="J428" t="s">
        <v>13782</v>
      </c>
      <c r="K428" t="s">
        <v>13791</v>
      </c>
      <c r="L428">
        <v>270107</v>
      </c>
      <c r="M428" t="s">
        <v>13588</v>
      </c>
      <c r="N428">
        <v>270107006</v>
      </c>
      <c r="O428" t="s">
        <v>13613</v>
      </c>
      <c r="P428">
        <v>0</v>
      </c>
      <c r="Q428">
        <v>4159.8566308243744</v>
      </c>
      <c r="R428">
        <v>0</v>
      </c>
    </row>
    <row r="429" spans="1:18" x14ac:dyDescent="0.25">
      <c r="A429">
        <v>7</v>
      </c>
      <c r="B429">
        <v>7306</v>
      </c>
      <c r="C429" t="s">
        <v>786</v>
      </c>
      <c r="D429" t="s">
        <v>1443</v>
      </c>
      <c r="E429">
        <v>5</v>
      </c>
      <c r="F429" t="s">
        <v>13792</v>
      </c>
      <c r="G429">
        <v>2</v>
      </c>
      <c r="H429" t="s">
        <v>13768</v>
      </c>
      <c r="I429">
        <v>3</v>
      </c>
      <c r="J429" t="s">
        <v>13783</v>
      </c>
      <c r="K429" t="s">
        <v>13790</v>
      </c>
      <c r="L429">
        <v>270107</v>
      </c>
      <c r="M429" t="s">
        <v>13588</v>
      </c>
      <c r="N429">
        <v>270107005</v>
      </c>
      <c r="O429" t="s">
        <v>13608</v>
      </c>
      <c r="P429">
        <v>0</v>
      </c>
      <c r="Q429">
        <v>18862.485814901625</v>
      </c>
      <c r="R429">
        <v>0</v>
      </c>
    </row>
    <row r="430" spans="1:18" x14ac:dyDescent="0.25">
      <c r="A430">
        <v>7</v>
      </c>
      <c r="B430">
        <v>7306</v>
      </c>
      <c r="C430" t="s">
        <v>786</v>
      </c>
      <c r="D430" t="s">
        <v>1443</v>
      </c>
      <c r="E430">
        <v>5</v>
      </c>
      <c r="F430" t="s">
        <v>13792</v>
      </c>
      <c r="G430">
        <v>2</v>
      </c>
      <c r="H430" t="s">
        <v>13768</v>
      </c>
      <c r="I430">
        <v>3</v>
      </c>
      <c r="J430" t="s">
        <v>13783</v>
      </c>
      <c r="K430" t="s">
        <v>13791</v>
      </c>
      <c r="L430">
        <v>270107</v>
      </c>
      <c r="M430" t="s">
        <v>13588</v>
      </c>
      <c r="N430">
        <v>270107005</v>
      </c>
      <c r="O430" t="s">
        <v>13608</v>
      </c>
      <c r="P430">
        <v>0</v>
      </c>
      <c r="Q430">
        <v>2408.863430810974</v>
      </c>
      <c r="R430">
        <v>0</v>
      </c>
    </row>
    <row r="431" spans="1:18" x14ac:dyDescent="0.25">
      <c r="A431">
        <v>7</v>
      </c>
      <c r="B431">
        <v>7308</v>
      </c>
      <c r="C431" t="s">
        <v>786</v>
      </c>
      <c r="D431" t="s">
        <v>1449</v>
      </c>
      <c r="E431">
        <v>1</v>
      </c>
      <c r="F431" t="s">
        <v>13787</v>
      </c>
      <c r="G431">
        <v>1</v>
      </c>
      <c r="H431" t="s">
        <v>8278</v>
      </c>
      <c r="I431">
        <v>1</v>
      </c>
      <c r="J431" t="s">
        <v>13782</v>
      </c>
      <c r="K431" t="s">
        <v>13788</v>
      </c>
      <c r="L431">
        <v>270107</v>
      </c>
      <c r="M431" t="s">
        <v>13588</v>
      </c>
      <c r="N431">
        <v>270107006</v>
      </c>
      <c r="O431" t="s">
        <v>13613</v>
      </c>
      <c r="P431">
        <v>0</v>
      </c>
      <c r="Q431">
        <v>8334.7901844028784</v>
      </c>
      <c r="R431">
        <v>0</v>
      </c>
    </row>
    <row r="432" spans="1:18" x14ac:dyDescent="0.25">
      <c r="A432">
        <v>7</v>
      </c>
      <c r="B432">
        <v>7308</v>
      </c>
      <c r="C432" t="s">
        <v>786</v>
      </c>
      <c r="D432" t="s">
        <v>1449</v>
      </c>
      <c r="E432">
        <v>1</v>
      </c>
      <c r="F432" t="s">
        <v>13787</v>
      </c>
      <c r="G432">
        <v>2</v>
      </c>
      <c r="H432" t="s">
        <v>13768</v>
      </c>
      <c r="I432">
        <v>1</v>
      </c>
      <c r="J432" t="s">
        <v>13782</v>
      </c>
      <c r="K432" t="s">
        <v>13790</v>
      </c>
      <c r="L432">
        <v>270107</v>
      </c>
      <c r="M432" t="s">
        <v>13588</v>
      </c>
      <c r="N432">
        <v>270107006</v>
      </c>
      <c r="O432" t="s">
        <v>13613</v>
      </c>
      <c r="P432">
        <v>0</v>
      </c>
      <c r="Q432">
        <v>8334.7901844028784</v>
      </c>
      <c r="R432">
        <v>0</v>
      </c>
    </row>
    <row r="433" spans="1:18" x14ac:dyDescent="0.25">
      <c r="A433">
        <v>7</v>
      </c>
      <c r="B433">
        <v>7308</v>
      </c>
      <c r="C433" t="s">
        <v>786</v>
      </c>
      <c r="D433" t="s">
        <v>1449</v>
      </c>
      <c r="E433">
        <v>5</v>
      </c>
      <c r="F433" t="s">
        <v>13792</v>
      </c>
      <c r="G433">
        <v>2</v>
      </c>
      <c r="H433" t="s">
        <v>13768</v>
      </c>
      <c r="I433">
        <v>3</v>
      </c>
      <c r="J433" t="s">
        <v>13783</v>
      </c>
      <c r="K433" t="s">
        <v>13790</v>
      </c>
      <c r="L433">
        <v>270107</v>
      </c>
      <c r="M433" t="s">
        <v>13588</v>
      </c>
      <c r="N433">
        <v>270107005</v>
      </c>
      <c r="O433" t="s">
        <v>13608</v>
      </c>
      <c r="P433">
        <v>0</v>
      </c>
      <c r="Q433">
        <v>7084.1660618917376</v>
      </c>
      <c r="R433">
        <v>0</v>
      </c>
    </row>
    <row r="434" spans="1:18" x14ac:dyDescent="0.25">
      <c r="A434">
        <v>7</v>
      </c>
      <c r="B434">
        <v>7309</v>
      </c>
      <c r="C434" t="s">
        <v>786</v>
      </c>
      <c r="D434" t="s">
        <v>1452</v>
      </c>
      <c r="E434">
        <v>1</v>
      </c>
      <c r="F434" t="s">
        <v>13787</v>
      </c>
      <c r="G434">
        <v>1</v>
      </c>
      <c r="H434" t="s">
        <v>8278</v>
      </c>
      <c r="I434">
        <v>1</v>
      </c>
      <c r="J434" t="s">
        <v>13782</v>
      </c>
      <c r="K434" t="s">
        <v>13788</v>
      </c>
      <c r="L434">
        <v>270107</v>
      </c>
      <c r="M434" t="s">
        <v>13588</v>
      </c>
      <c r="N434">
        <v>270107006</v>
      </c>
      <c r="O434" t="s">
        <v>13613</v>
      </c>
      <c r="P434">
        <v>0</v>
      </c>
      <c r="Q434">
        <v>122889.09639238776</v>
      </c>
      <c r="R434">
        <v>0</v>
      </c>
    </row>
    <row r="435" spans="1:18" x14ac:dyDescent="0.25">
      <c r="A435">
        <v>7</v>
      </c>
      <c r="B435">
        <v>7309</v>
      </c>
      <c r="C435" t="s">
        <v>786</v>
      </c>
      <c r="D435" t="s">
        <v>1452</v>
      </c>
      <c r="E435">
        <v>1</v>
      </c>
      <c r="F435" t="s">
        <v>13787</v>
      </c>
      <c r="G435">
        <v>2</v>
      </c>
      <c r="H435" t="s">
        <v>13768</v>
      </c>
      <c r="I435">
        <v>1</v>
      </c>
      <c r="J435" t="s">
        <v>13782</v>
      </c>
      <c r="K435" t="s">
        <v>13790</v>
      </c>
      <c r="L435">
        <v>270107</v>
      </c>
      <c r="M435" t="s">
        <v>13588</v>
      </c>
      <c r="N435">
        <v>270107006</v>
      </c>
      <c r="O435" t="s">
        <v>13613</v>
      </c>
      <c r="P435">
        <v>0</v>
      </c>
      <c r="Q435">
        <v>122889.09639238776</v>
      </c>
      <c r="R435">
        <v>0</v>
      </c>
    </row>
    <row r="436" spans="1:18" x14ac:dyDescent="0.25">
      <c r="A436">
        <v>7</v>
      </c>
      <c r="B436">
        <v>7309</v>
      </c>
      <c r="C436" t="s">
        <v>786</v>
      </c>
      <c r="D436" t="s">
        <v>1452</v>
      </c>
      <c r="E436">
        <v>5</v>
      </c>
      <c r="F436" t="s">
        <v>13792</v>
      </c>
      <c r="G436">
        <v>2</v>
      </c>
      <c r="H436" t="s">
        <v>13768</v>
      </c>
      <c r="I436">
        <v>3</v>
      </c>
      <c r="J436" t="s">
        <v>13783</v>
      </c>
      <c r="K436" t="s">
        <v>13790</v>
      </c>
      <c r="L436">
        <v>270107</v>
      </c>
      <c r="M436" t="s">
        <v>13588</v>
      </c>
      <c r="N436">
        <v>270107005</v>
      </c>
      <c r="O436" t="s">
        <v>13608</v>
      </c>
      <c r="P436">
        <v>0</v>
      </c>
      <c r="Q436">
        <v>87874.183180049949</v>
      </c>
      <c r="R436">
        <v>0</v>
      </c>
    </row>
    <row r="437" spans="1:18" x14ac:dyDescent="0.25">
      <c r="A437">
        <v>7</v>
      </c>
      <c r="B437">
        <v>7401</v>
      </c>
      <c r="C437" t="s">
        <v>786</v>
      </c>
      <c r="D437" t="s">
        <v>1455</v>
      </c>
      <c r="E437">
        <v>1</v>
      </c>
      <c r="F437" t="s">
        <v>13787</v>
      </c>
      <c r="G437">
        <v>1</v>
      </c>
      <c r="H437" t="s">
        <v>8278</v>
      </c>
      <c r="I437">
        <v>1</v>
      </c>
      <c r="J437" t="s">
        <v>13782</v>
      </c>
      <c r="K437" t="s">
        <v>13788</v>
      </c>
      <c r="L437">
        <v>270107</v>
      </c>
      <c r="M437" t="s">
        <v>13588</v>
      </c>
      <c r="N437">
        <v>270107006</v>
      </c>
      <c r="O437" t="s">
        <v>13613</v>
      </c>
      <c r="P437">
        <v>22978.846092240008</v>
      </c>
      <c r="Q437">
        <v>19062.875127778607</v>
      </c>
      <c r="R437">
        <v>31624.257663504159</v>
      </c>
    </row>
    <row r="438" spans="1:18" x14ac:dyDescent="0.25">
      <c r="A438">
        <v>7</v>
      </c>
      <c r="B438">
        <v>7401</v>
      </c>
      <c r="C438" t="s">
        <v>786</v>
      </c>
      <c r="D438" t="s">
        <v>1455</v>
      </c>
      <c r="E438">
        <v>1</v>
      </c>
      <c r="F438" t="s">
        <v>13787</v>
      </c>
      <c r="G438">
        <v>1</v>
      </c>
      <c r="H438" t="s">
        <v>8278</v>
      </c>
      <c r="I438">
        <v>1</v>
      </c>
      <c r="J438" t="s">
        <v>13782</v>
      </c>
      <c r="K438" t="s">
        <v>13789</v>
      </c>
      <c r="L438">
        <v>270107</v>
      </c>
      <c r="M438" t="s">
        <v>13588</v>
      </c>
      <c r="N438">
        <v>270107006</v>
      </c>
      <c r="O438" t="s">
        <v>13613</v>
      </c>
      <c r="P438">
        <v>2323.6195500122803</v>
      </c>
      <c r="Q438">
        <v>0</v>
      </c>
      <c r="R438">
        <v>715.95777309469395</v>
      </c>
    </row>
    <row r="439" spans="1:18" x14ac:dyDescent="0.25">
      <c r="A439">
        <v>7</v>
      </c>
      <c r="B439">
        <v>7401</v>
      </c>
      <c r="C439" t="s">
        <v>786</v>
      </c>
      <c r="D439" t="s">
        <v>1455</v>
      </c>
      <c r="E439">
        <v>1</v>
      </c>
      <c r="F439" t="s">
        <v>13787</v>
      </c>
      <c r="G439">
        <v>2</v>
      </c>
      <c r="H439" t="s">
        <v>13768</v>
      </c>
      <c r="I439">
        <v>1</v>
      </c>
      <c r="J439" t="s">
        <v>13782</v>
      </c>
      <c r="K439" t="s">
        <v>13790</v>
      </c>
      <c r="L439">
        <v>270107</v>
      </c>
      <c r="M439" t="s">
        <v>13588</v>
      </c>
      <c r="N439">
        <v>270107006</v>
      </c>
      <c r="O439" t="s">
        <v>13613</v>
      </c>
      <c r="P439">
        <v>20955.289544779866</v>
      </c>
      <c r="Q439">
        <v>19062.875127778607</v>
      </c>
      <c r="R439">
        <v>31624.257663504159</v>
      </c>
    </row>
    <row r="440" spans="1:18" x14ac:dyDescent="0.25">
      <c r="A440">
        <v>7</v>
      </c>
      <c r="B440">
        <v>7401</v>
      </c>
      <c r="C440" t="s">
        <v>786</v>
      </c>
      <c r="D440" t="s">
        <v>1455</v>
      </c>
      <c r="E440">
        <v>1</v>
      </c>
      <c r="F440" t="s">
        <v>13787</v>
      </c>
      <c r="G440">
        <v>2</v>
      </c>
      <c r="H440" t="s">
        <v>13768</v>
      </c>
      <c r="I440">
        <v>1</v>
      </c>
      <c r="J440" t="s">
        <v>13782</v>
      </c>
      <c r="K440" t="s">
        <v>13791</v>
      </c>
      <c r="L440">
        <v>270107</v>
      </c>
      <c r="M440" t="s">
        <v>13588</v>
      </c>
      <c r="N440">
        <v>270107006</v>
      </c>
      <c r="O440" t="s">
        <v>13613</v>
      </c>
      <c r="P440">
        <v>4347.176097472423</v>
      </c>
      <c r="Q440">
        <v>0</v>
      </c>
      <c r="R440">
        <v>715.95777309469395</v>
      </c>
    </row>
    <row r="441" spans="1:18" x14ac:dyDescent="0.25">
      <c r="A441">
        <v>7</v>
      </c>
      <c r="B441">
        <v>7401</v>
      </c>
      <c r="C441" t="s">
        <v>786</v>
      </c>
      <c r="D441" t="s">
        <v>1455</v>
      </c>
      <c r="E441">
        <v>5</v>
      </c>
      <c r="F441" t="s">
        <v>13792</v>
      </c>
      <c r="G441">
        <v>2</v>
      </c>
      <c r="H441" t="s">
        <v>13768</v>
      </c>
      <c r="I441">
        <v>3</v>
      </c>
      <c r="J441" t="s">
        <v>13783</v>
      </c>
      <c r="K441" t="s">
        <v>13790</v>
      </c>
      <c r="L441">
        <v>270107</v>
      </c>
      <c r="M441" t="s">
        <v>13588</v>
      </c>
      <c r="N441">
        <v>270107005</v>
      </c>
      <c r="O441" t="s">
        <v>13608</v>
      </c>
      <c r="P441">
        <v>16680.726558245326</v>
      </c>
      <c r="Q441">
        <v>9580.0905659490236</v>
      </c>
      <c r="R441">
        <v>27519.321054917084</v>
      </c>
    </row>
    <row r="442" spans="1:18" x14ac:dyDescent="0.25">
      <c r="A442">
        <v>7</v>
      </c>
      <c r="B442">
        <v>7401</v>
      </c>
      <c r="C442" t="s">
        <v>786</v>
      </c>
      <c r="D442" t="s">
        <v>1455</v>
      </c>
      <c r="E442">
        <v>5</v>
      </c>
      <c r="F442" t="s">
        <v>13792</v>
      </c>
      <c r="G442">
        <v>2</v>
      </c>
      <c r="H442" t="s">
        <v>13768</v>
      </c>
      <c r="I442">
        <v>3</v>
      </c>
      <c r="J442" t="s">
        <v>13783</v>
      </c>
      <c r="K442" t="s">
        <v>13791</v>
      </c>
      <c r="L442">
        <v>270107</v>
      </c>
      <c r="M442" t="s">
        <v>13588</v>
      </c>
      <c r="N442">
        <v>270107005</v>
      </c>
      <c r="O442" t="s">
        <v>13608</v>
      </c>
      <c r="P442">
        <v>1329.4606340833129</v>
      </c>
      <c r="Q442">
        <v>536.17021183253098</v>
      </c>
      <c r="R442">
        <v>715.95777309469395</v>
      </c>
    </row>
    <row r="443" spans="1:18" x14ac:dyDescent="0.25">
      <c r="A443">
        <v>7</v>
      </c>
      <c r="B443">
        <v>7402</v>
      </c>
      <c r="C443" t="s">
        <v>786</v>
      </c>
      <c r="D443" t="s">
        <v>1458</v>
      </c>
      <c r="E443">
        <v>1</v>
      </c>
      <c r="F443" t="s">
        <v>13787</v>
      </c>
      <c r="G443">
        <v>1</v>
      </c>
      <c r="H443" t="s">
        <v>8278</v>
      </c>
      <c r="I443">
        <v>1</v>
      </c>
      <c r="J443" t="s">
        <v>13782</v>
      </c>
      <c r="K443" t="s">
        <v>13788</v>
      </c>
      <c r="L443">
        <v>270107</v>
      </c>
      <c r="M443" t="s">
        <v>13588</v>
      </c>
      <c r="N443">
        <v>270107006</v>
      </c>
      <c r="O443" t="s">
        <v>13613</v>
      </c>
      <c r="P443">
        <v>0</v>
      </c>
      <c r="Q443">
        <v>52086.361589846383</v>
      </c>
      <c r="R443">
        <v>0</v>
      </c>
    </row>
    <row r="444" spans="1:18" x14ac:dyDescent="0.25">
      <c r="A444">
        <v>7</v>
      </c>
      <c r="B444">
        <v>7402</v>
      </c>
      <c r="C444" t="s">
        <v>786</v>
      </c>
      <c r="D444" t="s">
        <v>1458</v>
      </c>
      <c r="E444">
        <v>1</v>
      </c>
      <c r="F444" t="s">
        <v>13787</v>
      </c>
      <c r="G444">
        <v>1</v>
      </c>
      <c r="H444" t="s">
        <v>8278</v>
      </c>
      <c r="I444">
        <v>1</v>
      </c>
      <c r="J444" t="s">
        <v>13782</v>
      </c>
      <c r="K444" t="s">
        <v>13789</v>
      </c>
      <c r="L444">
        <v>270107</v>
      </c>
      <c r="M444" t="s">
        <v>13588</v>
      </c>
      <c r="N444">
        <v>270107006</v>
      </c>
      <c r="O444" t="s">
        <v>13613</v>
      </c>
      <c r="P444">
        <v>0</v>
      </c>
      <c r="Q444">
        <v>2421.9310448695865</v>
      </c>
      <c r="R444">
        <v>0</v>
      </c>
    </row>
    <row r="445" spans="1:18" x14ac:dyDescent="0.25">
      <c r="A445">
        <v>7</v>
      </c>
      <c r="B445">
        <v>7402</v>
      </c>
      <c r="C445" t="s">
        <v>786</v>
      </c>
      <c r="D445" t="s">
        <v>1458</v>
      </c>
      <c r="E445">
        <v>1</v>
      </c>
      <c r="F445" t="s">
        <v>13787</v>
      </c>
      <c r="G445">
        <v>2</v>
      </c>
      <c r="H445" t="s">
        <v>13768</v>
      </c>
      <c r="I445">
        <v>1</v>
      </c>
      <c r="J445" t="s">
        <v>13782</v>
      </c>
      <c r="K445" t="s">
        <v>13790</v>
      </c>
      <c r="L445">
        <v>270107</v>
      </c>
      <c r="M445" t="s">
        <v>13588</v>
      </c>
      <c r="N445">
        <v>270107006</v>
      </c>
      <c r="O445" t="s">
        <v>13613</v>
      </c>
      <c r="P445">
        <v>0</v>
      </c>
      <c r="Q445">
        <v>44988.226837419781</v>
      </c>
      <c r="R445">
        <v>0</v>
      </c>
    </row>
    <row r="446" spans="1:18" x14ac:dyDescent="0.25">
      <c r="A446">
        <v>7</v>
      </c>
      <c r="B446">
        <v>7402</v>
      </c>
      <c r="C446" t="s">
        <v>786</v>
      </c>
      <c r="D446" t="s">
        <v>1458</v>
      </c>
      <c r="E446">
        <v>1</v>
      </c>
      <c r="F446" t="s">
        <v>13787</v>
      </c>
      <c r="G446">
        <v>2</v>
      </c>
      <c r="H446" t="s">
        <v>13768</v>
      </c>
      <c r="I446">
        <v>1</v>
      </c>
      <c r="J446" t="s">
        <v>13782</v>
      </c>
      <c r="K446" t="s">
        <v>13791</v>
      </c>
      <c r="L446">
        <v>270107</v>
      </c>
      <c r="M446" t="s">
        <v>13588</v>
      </c>
      <c r="N446">
        <v>270107006</v>
      </c>
      <c r="O446" t="s">
        <v>13613</v>
      </c>
      <c r="P446">
        <v>0</v>
      </c>
      <c r="Q446">
        <v>9520.0657972961762</v>
      </c>
      <c r="R446">
        <v>0</v>
      </c>
    </row>
    <row r="447" spans="1:18" x14ac:dyDescent="0.25">
      <c r="A447">
        <v>7</v>
      </c>
      <c r="B447">
        <v>7402</v>
      </c>
      <c r="C447" t="s">
        <v>786</v>
      </c>
      <c r="D447" t="s">
        <v>1458</v>
      </c>
      <c r="E447">
        <v>5</v>
      </c>
      <c r="F447" t="s">
        <v>13792</v>
      </c>
      <c r="G447">
        <v>2</v>
      </c>
      <c r="H447" t="s">
        <v>13768</v>
      </c>
      <c r="I447">
        <v>3</v>
      </c>
      <c r="J447" t="s">
        <v>13783</v>
      </c>
      <c r="K447" t="s">
        <v>13790</v>
      </c>
      <c r="L447">
        <v>270107</v>
      </c>
      <c r="M447" t="s">
        <v>13588</v>
      </c>
      <c r="N447">
        <v>270107005</v>
      </c>
      <c r="O447" t="s">
        <v>13608</v>
      </c>
      <c r="P447">
        <v>0</v>
      </c>
      <c r="Q447">
        <v>41052.446042177966</v>
      </c>
      <c r="R447">
        <v>0</v>
      </c>
    </row>
    <row r="448" spans="1:18" x14ac:dyDescent="0.25">
      <c r="A448">
        <v>7</v>
      </c>
      <c r="B448">
        <v>7403</v>
      </c>
      <c r="C448" t="s">
        <v>786</v>
      </c>
      <c r="D448" t="s">
        <v>1461</v>
      </c>
      <c r="E448">
        <v>1</v>
      </c>
      <c r="F448" t="s">
        <v>13787</v>
      </c>
      <c r="G448">
        <v>1</v>
      </c>
      <c r="H448" t="s">
        <v>8278</v>
      </c>
      <c r="I448">
        <v>1</v>
      </c>
      <c r="J448" t="s">
        <v>13782</v>
      </c>
      <c r="K448" t="s">
        <v>13788</v>
      </c>
      <c r="L448">
        <v>270107</v>
      </c>
      <c r="M448" t="s">
        <v>13588</v>
      </c>
      <c r="N448">
        <v>270107006</v>
      </c>
      <c r="O448" t="s">
        <v>13613</v>
      </c>
      <c r="P448">
        <v>0</v>
      </c>
      <c r="Q448">
        <v>5528.4402741037484</v>
      </c>
      <c r="R448">
        <v>0</v>
      </c>
    </row>
    <row r="449" spans="1:18" x14ac:dyDescent="0.25">
      <c r="A449">
        <v>7</v>
      </c>
      <c r="B449">
        <v>7403</v>
      </c>
      <c r="C449" t="s">
        <v>786</v>
      </c>
      <c r="D449" t="s">
        <v>1461</v>
      </c>
      <c r="E449">
        <v>1</v>
      </c>
      <c r="F449" t="s">
        <v>13787</v>
      </c>
      <c r="G449">
        <v>2</v>
      </c>
      <c r="H449" t="s">
        <v>13768</v>
      </c>
      <c r="I449">
        <v>1</v>
      </c>
      <c r="J449" t="s">
        <v>13782</v>
      </c>
      <c r="K449" t="s">
        <v>13790</v>
      </c>
      <c r="L449">
        <v>270107</v>
      </c>
      <c r="M449" t="s">
        <v>13588</v>
      </c>
      <c r="N449">
        <v>270107006</v>
      </c>
      <c r="O449" t="s">
        <v>13613</v>
      </c>
      <c r="P449">
        <v>0</v>
      </c>
      <c r="Q449">
        <v>5528.4402741037484</v>
      </c>
      <c r="R449">
        <v>0</v>
      </c>
    </row>
    <row r="450" spans="1:18" x14ac:dyDescent="0.25">
      <c r="A450">
        <v>7</v>
      </c>
      <c r="B450">
        <v>7403</v>
      </c>
      <c r="C450" t="s">
        <v>786</v>
      </c>
      <c r="D450" t="s">
        <v>1461</v>
      </c>
      <c r="E450">
        <v>5</v>
      </c>
      <c r="F450" t="s">
        <v>13792</v>
      </c>
      <c r="G450">
        <v>2</v>
      </c>
      <c r="H450" t="s">
        <v>13768</v>
      </c>
      <c r="I450">
        <v>3</v>
      </c>
      <c r="J450" t="s">
        <v>13783</v>
      </c>
      <c r="K450" t="s">
        <v>13790</v>
      </c>
      <c r="L450">
        <v>270107</v>
      </c>
      <c r="M450" t="s">
        <v>13588</v>
      </c>
      <c r="N450">
        <v>270107005</v>
      </c>
      <c r="O450" t="s">
        <v>13608</v>
      </c>
      <c r="P450">
        <v>0</v>
      </c>
      <c r="Q450">
        <v>3189.2983634678585</v>
      </c>
      <c r="R450">
        <v>0</v>
      </c>
    </row>
    <row r="451" spans="1:18" x14ac:dyDescent="0.25">
      <c r="A451">
        <v>7</v>
      </c>
      <c r="B451">
        <v>7404</v>
      </c>
      <c r="C451" t="s">
        <v>786</v>
      </c>
      <c r="D451" t="s">
        <v>1464</v>
      </c>
      <c r="E451">
        <v>1</v>
      </c>
      <c r="F451" t="s">
        <v>13787</v>
      </c>
      <c r="G451">
        <v>1</v>
      </c>
      <c r="H451" t="s">
        <v>8278</v>
      </c>
      <c r="I451">
        <v>1</v>
      </c>
      <c r="J451" t="s">
        <v>13782</v>
      </c>
      <c r="K451" t="s">
        <v>13788</v>
      </c>
      <c r="L451">
        <v>270107</v>
      </c>
      <c r="M451" t="s">
        <v>13588</v>
      </c>
      <c r="N451">
        <v>270107006</v>
      </c>
      <c r="O451" t="s">
        <v>13613</v>
      </c>
      <c r="P451">
        <v>20993.125254509305</v>
      </c>
      <c r="Q451">
        <v>32947.992509471595</v>
      </c>
      <c r="R451">
        <v>14821.348538098749</v>
      </c>
    </row>
    <row r="452" spans="1:18" x14ac:dyDescent="0.25">
      <c r="A452">
        <v>7</v>
      </c>
      <c r="B452">
        <v>7404</v>
      </c>
      <c r="C452" t="s">
        <v>786</v>
      </c>
      <c r="D452" t="s">
        <v>1464</v>
      </c>
      <c r="E452">
        <v>1</v>
      </c>
      <c r="F452" t="s">
        <v>13787</v>
      </c>
      <c r="G452">
        <v>2</v>
      </c>
      <c r="H452" t="s">
        <v>13768</v>
      </c>
      <c r="I452">
        <v>1</v>
      </c>
      <c r="J452" t="s">
        <v>13782</v>
      </c>
      <c r="K452" t="s">
        <v>13790</v>
      </c>
      <c r="L452">
        <v>270107</v>
      </c>
      <c r="M452" t="s">
        <v>13588</v>
      </c>
      <c r="N452">
        <v>270107006</v>
      </c>
      <c r="O452" t="s">
        <v>13613</v>
      </c>
      <c r="P452">
        <v>20993.125254509305</v>
      </c>
      <c r="Q452">
        <v>32947.992509471595</v>
      </c>
      <c r="R452">
        <v>13951.947372855682</v>
      </c>
    </row>
    <row r="453" spans="1:18" x14ac:dyDescent="0.25">
      <c r="A453">
        <v>7</v>
      </c>
      <c r="B453">
        <v>7404</v>
      </c>
      <c r="C453" t="s">
        <v>786</v>
      </c>
      <c r="D453" t="s">
        <v>1464</v>
      </c>
      <c r="E453">
        <v>1</v>
      </c>
      <c r="F453" t="s">
        <v>13787</v>
      </c>
      <c r="G453">
        <v>2</v>
      </c>
      <c r="H453" t="s">
        <v>13768</v>
      </c>
      <c r="I453">
        <v>1</v>
      </c>
      <c r="J453" t="s">
        <v>13782</v>
      </c>
      <c r="K453" t="s">
        <v>13791</v>
      </c>
      <c r="L453">
        <v>270107</v>
      </c>
      <c r="M453" t="s">
        <v>13588</v>
      </c>
      <c r="N453">
        <v>270107006</v>
      </c>
      <c r="O453" t="s">
        <v>13613</v>
      </c>
      <c r="P453">
        <v>0</v>
      </c>
      <c r="Q453">
        <v>0</v>
      </c>
      <c r="R453">
        <v>869.40116524306654</v>
      </c>
    </row>
    <row r="454" spans="1:18" x14ac:dyDescent="0.25">
      <c r="A454">
        <v>7</v>
      </c>
      <c r="B454">
        <v>7404</v>
      </c>
      <c r="C454" t="s">
        <v>786</v>
      </c>
      <c r="D454" t="s">
        <v>1464</v>
      </c>
      <c r="E454">
        <v>5</v>
      </c>
      <c r="F454" t="s">
        <v>13792</v>
      </c>
      <c r="G454">
        <v>2</v>
      </c>
      <c r="H454" t="s">
        <v>13768</v>
      </c>
      <c r="I454">
        <v>3</v>
      </c>
      <c r="J454" t="s">
        <v>13783</v>
      </c>
      <c r="K454" t="s">
        <v>13790</v>
      </c>
      <c r="L454">
        <v>270107</v>
      </c>
      <c r="M454" t="s">
        <v>13588</v>
      </c>
      <c r="N454">
        <v>270107005</v>
      </c>
      <c r="O454" t="s">
        <v>13608</v>
      </c>
      <c r="P454">
        <v>11694.253479291925</v>
      </c>
      <c r="Q454">
        <v>21935.412843551367</v>
      </c>
      <c r="R454">
        <v>13951.947372855682</v>
      </c>
    </row>
    <row r="455" spans="1:18" x14ac:dyDescent="0.25">
      <c r="A455">
        <v>7</v>
      </c>
      <c r="B455">
        <v>7404</v>
      </c>
      <c r="C455" t="s">
        <v>786</v>
      </c>
      <c r="D455" t="s">
        <v>1464</v>
      </c>
      <c r="E455">
        <v>5</v>
      </c>
      <c r="F455" t="s">
        <v>13792</v>
      </c>
      <c r="G455">
        <v>2</v>
      </c>
      <c r="H455" t="s">
        <v>13768</v>
      </c>
      <c r="I455">
        <v>3</v>
      </c>
      <c r="J455" t="s">
        <v>13783</v>
      </c>
      <c r="K455" t="s">
        <v>13791</v>
      </c>
      <c r="L455">
        <v>270107</v>
      </c>
      <c r="M455" t="s">
        <v>13588</v>
      </c>
      <c r="N455">
        <v>270107005</v>
      </c>
      <c r="O455" t="s">
        <v>13608</v>
      </c>
      <c r="P455">
        <v>694.66069418161783</v>
      </c>
      <c r="Q455">
        <v>0</v>
      </c>
      <c r="R455">
        <v>869.40116524306654</v>
      </c>
    </row>
    <row r="456" spans="1:18" x14ac:dyDescent="0.25">
      <c r="A456">
        <v>7</v>
      </c>
      <c r="B456">
        <v>7405</v>
      </c>
      <c r="C456" t="s">
        <v>786</v>
      </c>
      <c r="D456" t="s">
        <v>1467</v>
      </c>
      <c r="E456">
        <v>1</v>
      </c>
      <c r="F456" t="s">
        <v>13787</v>
      </c>
      <c r="G456">
        <v>1</v>
      </c>
      <c r="H456" t="s">
        <v>8278</v>
      </c>
      <c r="I456">
        <v>1</v>
      </c>
      <c r="J456" t="s">
        <v>13782</v>
      </c>
      <c r="K456" t="s">
        <v>13788</v>
      </c>
      <c r="L456">
        <v>270107</v>
      </c>
      <c r="M456" t="s">
        <v>13588</v>
      </c>
      <c r="N456">
        <v>270107006</v>
      </c>
      <c r="O456" t="s">
        <v>13613</v>
      </c>
      <c r="P456">
        <v>0</v>
      </c>
      <c r="Q456">
        <v>10669.214296794129</v>
      </c>
      <c r="R456">
        <v>0</v>
      </c>
    </row>
    <row r="457" spans="1:18" x14ac:dyDescent="0.25">
      <c r="A457">
        <v>7</v>
      </c>
      <c r="B457">
        <v>7405</v>
      </c>
      <c r="C457" t="s">
        <v>786</v>
      </c>
      <c r="D457" t="s">
        <v>1467</v>
      </c>
      <c r="E457">
        <v>1</v>
      </c>
      <c r="F457" t="s">
        <v>13787</v>
      </c>
      <c r="G457">
        <v>2</v>
      </c>
      <c r="H457" t="s">
        <v>13768</v>
      </c>
      <c r="I457">
        <v>1</v>
      </c>
      <c r="J457" t="s">
        <v>13782</v>
      </c>
      <c r="K457" t="s">
        <v>13790</v>
      </c>
      <c r="L457">
        <v>270107</v>
      </c>
      <c r="M457" t="s">
        <v>13588</v>
      </c>
      <c r="N457">
        <v>270107006</v>
      </c>
      <c r="O457" t="s">
        <v>13613</v>
      </c>
      <c r="P457">
        <v>0</v>
      </c>
      <c r="Q457">
        <v>10669.214296794129</v>
      </c>
      <c r="R457">
        <v>0</v>
      </c>
    </row>
    <row r="458" spans="1:18" x14ac:dyDescent="0.25">
      <c r="A458">
        <v>7</v>
      </c>
      <c r="B458">
        <v>7405</v>
      </c>
      <c r="C458" t="s">
        <v>786</v>
      </c>
      <c r="D458" t="s">
        <v>1467</v>
      </c>
      <c r="E458">
        <v>5</v>
      </c>
      <c r="F458" t="s">
        <v>13792</v>
      </c>
      <c r="G458">
        <v>2</v>
      </c>
      <c r="H458" t="s">
        <v>13768</v>
      </c>
      <c r="I458">
        <v>3</v>
      </c>
      <c r="J458" t="s">
        <v>13783</v>
      </c>
      <c r="K458" t="s">
        <v>13790</v>
      </c>
      <c r="L458">
        <v>270107</v>
      </c>
      <c r="M458" t="s">
        <v>13588</v>
      </c>
      <c r="N458">
        <v>270107005</v>
      </c>
      <c r="O458" t="s">
        <v>13608</v>
      </c>
      <c r="P458">
        <v>0</v>
      </c>
      <c r="Q458">
        <v>3131.2052145385492</v>
      </c>
      <c r="R458">
        <v>0</v>
      </c>
    </row>
    <row r="459" spans="1:18" x14ac:dyDescent="0.25">
      <c r="A459">
        <v>7</v>
      </c>
      <c r="B459">
        <v>7406</v>
      </c>
      <c r="C459" t="s">
        <v>786</v>
      </c>
      <c r="D459" t="s">
        <v>1470</v>
      </c>
      <c r="E459">
        <v>1</v>
      </c>
      <c r="F459" t="s">
        <v>13787</v>
      </c>
      <c r="G459">
        <v>1</v>
      </c>
      <c r="H459" t="s">
        <v>8278</v>
      </c>
      <c r="I459">
        <v>1</v>
      </c>
      <c r="J459" t="s">
        <v>13782</v>
      </c>
      <c r="K459" t="s">
        <v>13788</v>
      </c>
      <c r="L459">
        <v>270107</v>
      </c>
      <c r="M459" t="s">
        <v>13588</v>
      </c>
      <c r="N459">
        <v>270107006</v>
      </c>
      <c r="O459" t="s">
        <v>13613</v>
      </c>
      <c r="P459">
        <v>16743.221548341062</v>
      </c>
      <c r="Q459">
        <v>32429.644924889057</v>
      </c>
      <c r="R459">
        <v>10695.611158330292</v>
      </c>
    </row>
    <row r="460" spans="1:18" x14ac:dyDescent="0.25">
      <c r="A460">
        <v>7</v>
      </c>
      <c r="B460">
        <v>7406</v>
      </c>
      <c r="C460" t="s">
        <v>786</v>
      </c>
      <c r="D460" t="s">
        <v>1470</v>
      </c>
      <c r="E460">
        <v>1</v>
      </c>
      <c r="F460" t="s">
        <v>13787</v>
      </c>
      <c r="G460">
        <v>2</v>
      </c>
      <c r="H460" t="s">
        <v>13768</v>
      </c>
      <c r="I460">
        <v>1</v>
      </c>
      <c r="J460" t="s">
        <v>13782</v>
      </c>
      <c r="K460" t="s">
        <v>13790</v>
      </c>
      <c r="L460">
        <v>270107</v>
      </c>
      <c r="M460" t="s">
        <v>13588</v>
      </c>
      <c r="N460">
        <v>270107006</v>
      </c>
      <c r="O460" t="s">
        <v>13613</v>
      </c>
      <c r="P460">
        <v>14063.057438458794</v>
      </c>
      <c r="Q460">
        <v>32429.644924889057</v>
      </c>
      <c r="R460">
        <v>10695.611158330292</v>
      </c>
    </row>
    <row r="461" spans="1:18" x14ac:dyDescent="0.25">
      <c r="A461">
        <v>7</v>
      </c>
      <c r="B461">
        <v>7406</v>
      </c>
      <c r="C461" t="s">
        <v>786</v>
      </c>
      <c r="D461" t="s">
        <v>1470</v>
      </c>
      <c r="E461">
        <v>1</v>
      </c>
      <c r="F461" t="s">
        <v>13787</v>
      </c>
      <c r="G461">
        <v>2</v>
      </c>
      <c r="H461" t="s">
        <v>13768</v>
      </c>
      <c r="I461">
        <v>1</v>
      </c>
      <c r="J461" t="s">
        <v>13782</v>
      </c>
      <c r="K461" t="s">
        <v>13791</v>
      </c>
      <c r="L461">
        <v>270107</v>
      </c>
      <c r="M461" t="s">
        <v>13588</v>
      </c>
      <c r="N461">
        <v>270107006</v>
      </c>
      <c r="O461" t="s">
        <v>13613</v>
      </c>
      <c r="P461">
        <v>2680.1641098822688</v>
      </c>
      <c r="Q461">
        <v>0</v>
      </c>
      <c r="R461">
        <v>0</v>
      </c>
    </row>
    <row r="462" spans="1:18" x14ac:dyDescent="0.25">
      <c r="A462">
        <v>7</v>
      </c>
      <c r="B462">
        <v>7406</v>
      </c>
      <c r="C462" t="s">
        <v>786</v>
      </c>
      <c r="D462" t="s">
        <v>1470</v>
      </c>
      <c r="E462">
        <v>5</v>
      </c>
      <c r="F462" t="s">
        <v>13792</v>
      </c>
      <c r="G462">
        <v>2</v>
      </c>
      <c r="H462" t="s">
        <v>13768</v>
      </c>
      <c r="I462">
        <v>3</v>
      </c>
      <c r="J462" t="s">
        <v>13783</v>
      </c>
      <c r="K462" t="s">
        <v>13790</v>
      </c>
      <c r="L462">
        <v>270107</v>
      </c>
      <c r="M462" t="s">
        <v>13588</v>
      </c>
      <c r="N462">
        <v>270107005</v>
      </c>
      <c r="O462" t="s">
        <v>13608</v>
      </c>
      <c r="P462">
        <v>8085.0874063503388</v>
      </c>
      <c r="Q462">
        <v>15107.274634317542</v>
      </c>
      <c r="R462">
        <v>9912.4802710967251</v>
      </c>
    </row>
    <row r="463" spans="1:18" x14ac:dyDescent="0.25">
      <c r="A463">
        <v>7</v>
      </c>
      <c r="B463">
        <v>7406</v>
      </c>
      <c r="C463" t="s">
        <v>786</v>
      </c>
      <c r="D463" t="s">
        <v>1470</v>
      </c>
      <c r="E463">
        <v>5</v>
      </c>
      <c r="F463" t="s">
        <v>13792</v>
      </c>
      <c r="G463">
        <v>2</v>
      </c>
      <c r="H463" t="s">
        <v>13768</v>
      </c>
      <c r="I463">
        <v>3</v>
      </c>
      <c r="J463" t="s">
        <v>13783</v>
      </c>
      <c r="K463" t="s">
        <v>13791</v>
      </c>
      <c r="L463">
        <v>270107</v>
      </c>
      <c r="M463" t="s">
        <v>13588</v>
      </c>
      <c r="N463">
        <v>270107005</v>
      </c>
      <c r="O463" t="s">
        <v>13608</v>
      </c>
      <c r="P463">
        <v>2080.3603282197646</v>
      </c>
      <c r="Q463">
        <v>0</v>
      </c>
      <c r="R463">
        <v>783.13088723356771</v>
      </c>
    </row>
    <row r="464" spans="1:18" x14ac:dyDescent="0.25">
      <c r="A464">
        <v>8</v>
      </c>
      <c r="B464">
        <v>8101</v>
      </c>
      <c r="C464" t="s">
        <v>768</v>
      </c>
      <c r="D464" t="s">
        <v>1479</v>
      </c>
      <c r="E464">
        <v>1</v>
      </c>
      <c r="F464" t="s">
        <v>13787</v>
      </c>
      <c r="G464">
        <v>1</v>
      </c>
      <c r="H464" t="s">
        <v>8278</v>
      </c>
      <c r="I464">
        <v>1</v>
      </c>
      <c r="J464" t="s">
        <v>13782</v>
      </c>
      <c r="K464" t="s">
        <v>13788</v>
      </c>
      <c r="L464">
        <v>270107</v>
      </c>
      <c r="M464" t="s">
        <v>13588</v>
      </c>
      <c r="N464">
        <v>270107006</v>
      </c>
      <c r="O464" t="s">
        <v>13613</v>
      </c>
      <c r="P464">
        <v>31032.91900249635</v>
      </c>
      <c r="Q464">
        <v>37283.048460856902</v>
      </c>
      <c r="R464">
        <v>27127.969280607438</v>
      </c>
    </row>
    <row r="465" spans="1:18" x14ac:dyDescent="0.25">
      <c r="A465">
        <v>8</v>
      </c>
      <c r="B465">
        <v>8101</v>
      </c>
      <c r="C465" t="s">
        <v>768</v>
      </c>
      <c r="D465" t="s">
        <v>1479</v>
      </c>
      <c r="E465">
        <v>1</v>
      </c>
      <c r="F465" t="s">
        <v>13787</v>
      </c>
      <c r="G465">
        <v>1</v>
      </c>
      <c r="H465" t="s">
        <v>8278</v>
      </c>
      <c r="I465">
        <v>1</v>
      </c>
      <c r="J465" t="s">
        <v>13782</v>
      </c>
      <c r="K465" t="s">
        <v>13789</v>
      </c>
      <c r="L465">
        <v>270107</v>
      </c>
      <c r="M465" t="s">
        <v>13588</v>
      </c>
      <c r="N465">
        <v>270107006</v>
      </c>
      <c r="O465" t="s">
        <v>13613</v>
      </c>
      <c r="P465">
        <v>2162.4960049754254</v>
      </c>
      <c r="Q465">
        <v>0</v>
      </c>
      <c r="R465">
        <v>1013.019399593479</v>
      </c>
    </row>
    <row r="466" spans="1:18" x14ac:dyDescent="0.25">
      <c r="A466">
        <v>8</v>
      </c>
      <c r="B466">
        <v>8101</v>
      </c>
      <c r="C466" t="s">
        <v>768</v>
      </c>
      <c r="D466" t="s">
        <v>1479</v>
      </c>
      <c r="E466">
        <v>1</v>
      </c>
      <c r="F466" t="s">
        <v>13787</v>
      </c>
      <c r="G466">
        <v>2</v>
      </c>
      <c r="H466" t="s">
        <v>13768</v>
      </c>
      <c r="I466">
        <v>1</v>
      </c>
      <c r="J466" t="s">
        <v>13782</v>
      </c>
      <c r="K466" t="s">
        <v>13790</v>
      </c>
      <c r="L466">
        <v>270107</v>
      </c>
      <c r="M466" t="s">
        <v>13588</v>
      </c>
      <c r="N466">
        <v>270107006</v>
      </c>
      <c r="O466" t="s">
        <v>13613</v>
      </c>
      <c r="P466">
        <v>28507.631576674241</v>
      </c>
      <c r="Q466">
        <v>32744.14566875227</v>
      </c>
      <c r="R466">
        <v>23462.807662561219</v>
      </c>
    </row>
    <row r="467" spans="1:18" x14ac:dyDescent="0.25">
      <c r="A467">
        <v>8</v>
      </c>
      <c r="B467">
        <v>8101</v>
      </c>
      <c r="C467" t="s">
        <v>768</v>
      </c>
      <c r="D467" t="s">
        <v>1479</v>
      </c>
      <c r="E467">
        <v>1</v>
      </c>
      <c r="F467" t="s">
        <v>13787</v>
      </c>
      <c r="G467">
        <v>2</v>
      </c>
      <c r="H467" t="s">
        <v>13768</v>
      </c>
      <c r="I467">
        <v>1</v>
      </c>
      <c r="J467" t="s">
        <v>13782</v>
      </c>
      <c r="K467" t="s">
        <v>13791</v>
      </c>
      <c r="L467">
        <v>270107</v>
      </c>
      <c r="M467" t="s">
        <v>13588</v>
      </c>
      <c r="N467">
        <v>270107006</v>
      </c>
      <c r="O467" t="s">
        <v>13613</v>
      </c>
      <c r="P467">
        <v>4687.7834307975363</v>
      </c>
      <c r="Q467">
        <v>4538.9027921046245</v>
      </c>
      <c r="R467">
        <v>4678.1810176397003</v>
      </c>
    </row>
    <row r="468" spans="1:18" x14ac:dyDescent="0.25">
      <c r="A468">
        <v>8</v>
      </c>
      <c r="B468">
        <v>8101</v>
      </c>
      <c r="C468" t="s">
        <v>768</v>
      </c>
      <c r="D468" t="s">
        <v>1479</v>
      </c>
      <c r="E468">
        <v>5</v>
      </c>
      <c r="F468" t="s">
        <v>13792</v>
      </c>
      <c r="G468">
        <v>2</v>
      </c>
      <c r="H468" t="s">
        <v>13768</v>
      </c>
      <c r="I468">
        <v>3</v>
      </c>
      <c r="J468" t="s">
        <v>13783</v>
      </c>
      <c r="K468" t="s">
        <v>13790</v>
      </c>
      <c r="L468">
        <v>270107</v>
      </c>
      <c r="M468" t="s">
        <v>13588</v>
      </c>
      <c r="N468">
        <v>270107005</v>
      </c>
      <c r="O468" t="s">
        <v>13608</v>
      </c>
      <c r="P468">
        <v>23525.727958261712</v>
      </c>
      <c r="Q468">
        <v>21239.777103586632</v>
      </c>
      <c r="R468">
        <v>24134.667710278511</v>
      </c>
    </row>
    <row r="469" spans="1:18" x14ac:dyDescent="0.25">
      <c r="A469">
        <v>8</v>
      </c>
      <c r="B469">
        <v>8101</v>
      </c>
      <c r="C469" t="s">
        <v>768</v>
      </c>
      <c r="D469" t="s">
        <v>1479</v>
      </c>
      <c r="E469">
        <v>5</v>
      </c>
      <c r="F469" t="s">
        <v>13792</v>
      </c>
      <c r="G469">
        <v>2</v>
      </c>
      <c r="H469" t="s">
        <v>13768</v>
      </c>
      <c r="I469">
        <v>3</v>
      </c>
      <c r="J469" t="s">
        <v>13783</v>
      </c>
      <c r="K469" t="s">
        <v>13791</v>
      </c>
      <c r="L469">
        <v>270107</v>
      </c>
      <c r="M469" t="s">
        <v>13588</v>
      </c>
      <c r="N469">
        <v>270107005</v>
      </c>
      <c r="O469" t="s">
        <v>13608</v>
      </c>
      <c r="P469">
        <v>4419.5769161001654</v>
      </c>
      <c r="Q469">
        <v>2476.827455407667</v>
      </c>
      <c r="R469">
        <v>3633.7615849329563</v>
      </c>
    </row>
    <row r="470" spans="1:18" x14ac:dyDescent="0.25">
      <c r="A470">
        <v>8</v>
      </c>
      <c r="B470">
        <v>8102</v>
      </c>
      <c r="C470" t="s">
        <v>768</v>
      </c>
      <c r="D470" t="s">
        <v>1482</v>
      </c>
      <c r="E470">
        <v>1</v>
      </c>
      <c r="F470" t="s">
        <v>13787</v>
      </c>
      <c r="G470">
        <v>1</v>
      </c>
      <c r="H470" t="s">
        <v>8278</v>
      </c>
      <c r="I470">
        <v>1</v>
      </c>
      <c r="J470" t="s">
        <v>13782</v>
      </c>
      <c r="K470" t="s">
        <v>13788</v>
      </c>
      <c r="L470">
        <v>270107</v>
      </c>
      <c r="M470" t="s">
        <v>13588</v>
      </c>
      <c r="N470">
        <v>270107006</v>
      </c>
      <c r="O470" t="s">
        <v>13613</v>
      </c>
      <c r="P470">
        <v>27080.555101478953</v>
      </c>
      <c r="Q470">
        <v>13882.664436749432</v>
      </c>
      <c r="R470">
        <v>43872.801220458539</v>
      </c>
    </row>
    <row r="471" spans="1:18" x14ac:dyDescent="0.25">
      <c r="A471">
        <v>8</v>
      </c>
      <c r="B471">
        <v>8102</v>
      </c>
      <c r="C471" t="s">
        <v>768</v>
      </c>
      <c r="D471" t="s">
        <v>1482</v>
      </c>
      <c r="E471">
        <v>1</v>
      </c>
      <c r="F471" t="s">
        <v>13787</v>
      </c>
      <c r="G471">
        <v>1</v>
      </c>
      <c r="H471" t="s">
        <v>8278</v>
      </c>
      <c r="I471">
        <v>1</v>
      </c>
      <c r="J471" t="s">
        <v>13782</v>
      </c>
      <c r="K471" t="s">
        <v>13789</v>
      </c>
      <c r="L471">
        <v>270107</v>
      </c>
      <c r="M471" t="s">
        <v>13588</v>
      </c>
      <c r="N471">
        <v>270107006</v>
      </c>
      <c r="O471" t="s">
        <v>13613</v>
      </c>
      <c r="P471">
        <v>0</v>
      </c>
      <c r="Q471">
        <v>4013.6055703327884</v>
      </c>
      <c r="R471">
        <v>3503.4993116690957</v>
      </c>
    </row>
    <row r="472" spans="1:18" x14ac:dyDescent="0.25">
      <c r="A472">
        <v>8</v>
      </c>
      <c r="B472">
        <v>8102</v>
      </c>
      <c r="C472" t="s">
        <v>768</v>
      </c>
      <c r="D472" t="s">
        <v>1482</v>
      </c>
      <c r="E472">
        <v>1</v>
      </c>
      <c r="F472" t="s">
        <v>13787</v>
      </c>
      <c r="G472">
        <v>2</v>
      </c>
      <c r="H472" t="s">
        <v>13768</v>
      </c>
      <c r="I472">
        <v>1</v>
      </c>
      <c r="J472" t="s">
        <v>13782</v>
      </c>
      <c r="K472" t="s">
        <v>13790</v>
      </c>
      <c r="L472">
        <v>270107</v>
      </c>
      <c r="M472" t="s">
        <v>13588</v>
      </c>
      <c r="N472">
        <v>270107006</v>
      </c>
      <c r="O472" t="s">
        <v>13613</v>
      </c>
      <c r="P472">
        <v>14662.18134576834</v>
      </c>
      <c r="Q472">
        <v>8610.4886313625975</v>
      </c>
      <c r="R472">
        <v>39256.125893242905</v>
      </c>
    </row>
    <row r="473" spans="1:18" x14ac:dyDescent="0.25">
      <c r="A473">
        <v>8</v>
      </c>
      <c r="B473">
        <v>8102</v>
      </c>
      <c r="C473" t="s">
        <v>768</v>
      </c>
      <c r="D473" t="s">
        <v>1482</v>
      </c>
      <c r="E473">
        <v>1</v>
      </c>
      <c r="F473" t="s">
        <v>13787</v>
      </c>
      <c r="G473">
        <v>2</v>
      </c>
      <c r="H473" t="s">
        <v>13768</v>
      </c>
      <c r="I473">
        <v>1</v>
      </c>
      <c r="J473" t="s">
        <v>13782</v>
      </c>
      <c r="K473" t="s">
        <v>13791</v>
      </c>
      <c r="L473">
        <v>270107</v>
      </c>
      <c r="M473" t="s">
        <v>13588</v>
      </c>
      <c r="N473">
        <v>270107006</v>
      </c>
      <c r="O473" t="s">
        <v>13613</v>
      </c>
      <c r="P473">
        <v>12418.373755710611</v>
      </c>
      <c r="Q473">
        <v>9285.7813757196254</v>
      </c>
      <c r="R473">
        <v>8120.1746388847314</v>
      </c>
    </row>
    <row r="474" spans="1:18" x14ac:dyDescent="0.25">
      <c r="A474">
        <v>8</v>
      </c>
      <c r="B474">
        <v>8102</v>
      </c>
      <c r="C474" t="s">
        <v>768</v>
      </c>
      <c r="D474" t="s">
        <v>1482</v>
      </c>
      <c r="E474">
        <v>5</v>
      </c>
      <c r="F474" t="s">
        <v>13792</v>
      </c>
      <c r="G474">
        <v>2</v>
      </c>
      <c r="H474" t="s">
        <v>13768</v>
      </c>
      <c r="I474">
        <v>3</v>
      </c>
      <c r="J474" t="s">
        <v>13783</v>
      </c>
      <c r="K474" t="s">
        <v>13790</v>
      </c>
      <c r="L474">
        <v>270107</v>
      </c>
      <c r="M474" t="s">
        <v>13588</v>
      </c>
      <c r="N474">
        <v>270107005</v>
      </c>
      <c r="O474" t="s">
        <v>13608</v>
      </c>
      <c r="P474">
        <v>16268.465383589575</v>
      </c>
      <c r="Q474">
        <v>9307.1071180642939</v>
      </c>
      <c r="R474">
        <v>39088.362063163964</v>
      </c>
    </row>
    <row r="475" spans="1:18" x14ac:dyDescent="0.25">
      <c r="A475">
        <v>8</v>
      </c>
      <c r="B475">
        <v>8102</v>
      </c>
      <c r="C475" t="s">
        <v>768</v>
      </c>
      <c r="D475" t="s">
        <v>1482</v>
      </c>
      <c r="E475">
        <v>5</v>
      </c>
      <c r="F475" t="s">
        <v>13792</v>
      </c>
      <c r="G475">
        <v>2</v>
      </c>
      <c r="H475" t="s">
        <v>13768</v>
      </c>
      <c r="I475">
        <v>3</v>
      </c>
      <c r="J475" t="s">
        <v>13783</v>
      </c>
      <c r="K475" t="s">
        <v>13791</v>
      </c>
      <c r="L475">
        <v>270107</v>
      </c>
      <c r="M475" t="s">
        <v>13588</v>
      </c>
      <c r="N475">
        <v>270107005</v>
      </c>
      <c r="O475" t="s">
        <v>13608</v>
      </c>
      <c r="P475">
        <v>5378.0832996360696</v>
      </c>
      <c r="Q475">
        <v>1315.7517333163858</v>
      </c>
      <c r="R475">
        <v>8287.9384689636718</v>
      </c>
    </row>
    <row r="476" spans="1:18" x14ac:dyDescent="0.25">
      <c r="A476">
        <v>8</v>
      </c>
      <c r="B476">
        <v>8103</v>
      </c>
      <c r="C476" t="s">
        <v>768</v>
      </c>
      <c r="D476" t="s">
        <v>1485</v>
      </c>
      <c r="E476">
        <v>1</v>
      </c>
      <c r="F476" t="s">
        <v>13787</v>
      </c>
      <c r="G476">
        <v>1</v>
      </c>
      <c r="H476" t="s">
        <v>8278</v>
      </c>
      <c r="I476">
        <v>1</v>
      </c>
      <c r="J476" t="s">
        <v>13782</v>
      </c>
      <c r="K476" t="s">
        <v>13788</v>
      </c>
      <c r="L476">
        <v>270107</v>
      </c>
      <c r="M476" t="s">
        <v>13588</v>
      </c>
      <c r="N476">
        <v>270107006</v>
      </c>
      <c r="O476" t="s">
        <v>13613</v>
      </c>
      <c r="P476">
        <v>29007.919399124101</v>
      </c>
      <c r="Q476">
        <v>64935.235406474356</v>
      </c>
      <c r="R476">
        <v>29769.43335912898</v>
      </c>
    </row>
    <row r="477" spans="1:18" x14ac:dyDescent="0.25">
      <c r="A477">
        <v>8</v>
      </c>
      <c r="B477">
        <v>8103</v>
      </c>
      <c r="C477" t="s">
        <v>768</v>
      </c>
      <c r="D477" t="s">
        <v>1485</v>
      </c>
      <c r="E477">
        <v>1</v>
      </c>
      <c r="F477" t="s">
        <v>13787</v>
      </c>
      <c r="G477">
        <v>1</v>
      </c>
      <c r="H477" t="s">
        <v>8278</v>
      </c>
      <c r="I477">
        <v>1</v>
      </c>
      <c r="J477" t="s">
        <v>13782</v>
      </c>
      <c r="K477" t="s">
        <v>13789</v>
      </c>
      <c r="L477">
        <v>270107</v>
      </c>
      <c r="M477" t="s">
        <v>13588</v>
      </c>
      <c r="N477">
        <v>270107006</v>
      </c>
      <c r="O477" t="s">
        <v>13613</v>
      </c>
      <c r="P477">
        <v>3685.1301368308787</v>
      </c>
      <c r="Q477">
        <v>0</v>
      </c>
      <c r="R477">
        <v>0</v>
      </c>
    </row>
    <row r="478" spans="1:18" x14ac:dyDescent="0.25">
      <c r="A478">
        <v>8</v>
      </c>
      <c r="B478">
        <v>8103</v>
      </c>
      <c r="C478" t="s">
        <v>768</v>
      </c>
      <c r="D478" t="s">
        <v>1485</v>
      </c>
      <c r="E478">
        <v>1</v>
      </c>
      <c r="F478" t="s">
        <v>13787</v>
      </c>
      <c r="G478">
        <v>2</v>
      </c>
      <c r="H478" t="s">
        <v>13768</v>
      </c>
      <c r="I478">
        <v>1</v>
      </c>
      <c r="J478" t="s">
        <v>13782</v>
      </c>
      <c r="K478" t="s">
        <v>13790</v>
      </c>
      <c r="L478">
        <v>270107</v>
      </c>
      <c r="M478" t="s">
        <v>13588</v>
      </c>
      <c r="N478">
        <v>270107006</v>
      </c>
      <c r="O478" t="s">
        <v>13613</v>
      </c>
      <c r="P478">
        <v>22452.2907259071</v>
      </c>
      <c r="Q478">
        <v>64935.235406474356</v>
      </c>
      <c r="R478">
        <v>25584.62247790796</v>
      </c>
    </row>
    <row r="479" spans="1:18" x14ac:dyDescent="0.25">
      <c r="A479">
        <v>8</v>
      </c>
      <c r="B479">
        <v>8103</v>
      </c>
      <c r="C479" t="s">
        <v>768</v>
      </c>
      <c r="D479" t="s">
        <v>1485</v>
      </c>
      <c r="E479">
        <v>1</v>
      </c>
      <c r="F479" t="s">
        <v>13787</v>
      </c>
      <c r="G479">
        <v>2</v>
      </c>
      <c r="H479" t="s">
        <v>13768</v>
      </c>
      <c r="I479">
        <v>1</v>
      </c>
      <c r="J479" t="s">
        <v>13782</v>
      </c>
      <c r="K479" t="s">
        <v>13791</v>
      </c>
      <c r="L479">
        <v>270107</v>
      </c>
      <c r="M479" t="s">
        <v>13588</v>
      </c>
      <c r="N479">
        <v>270107006</v>
      </c>
      <c r="O479" t="s">
        <v>13613</v>
      </c>
      <c r="P479">
        <v>10240.758810047879</v>
      </c>
      <c r="Q479">
        <v>0</v>
      </c>
      <c r="R479">
        <v>4184.8108812210203</v>
      </c>
    </row>
    <row r="480" spans="1:18" x14ac:dyDescent="0.25">
      <c r="A480">
        <v>8</v>
      </c>
      <c r="B480">
        <v>8103</v>
      </c>
      <c r="C480" t="s">
        <v>768</v>
      </c>
      <c r="D480" t="s">
        <v>1485</v>
      </c>
      <c r="E480">
        <v>5</v>
      </c>
      <c r="F480" t="s">
        <v>13792</v>
      </c>
      <c r="G480">
        <v>2</v>
      </c>
      <c r="H480" t="s">
        <v>13768</v>
      </c>
      <c r="I480">
        <v>3</v>
      </c>
      <c r="J480" t="s">
        <v>13783</v>
      </c>
      <c r="K480" t="s">
        <v>13790</v>
      </c>
      <c r="L480">
        <v>270107</v>
      </c>
      <c r="M480" t="s">
        <v>13588</v>
      </c>
      <c r="N480">
        <v>270107005</v>
      </c>
      <c r="O480" t="s">
        <v>13608</v>
      </c>
      <c r="P480">
        <v>23266.922326351858</v>
      </c>
      <c r="Q480">
        <v>22232.403519169868</v>
      </c>
      <c r="R480">
        <v>27725.937437758981</v>
      </c>
    </row>
    <row r="481" spans="1:18" x14ac:dyDescent="0.25">
      <c r="A481">
        <v>8</v>
      </c>
      <c r="B481">
        <v>8103</v>
      </c>
      <c r="C481" t="s">
        <v>768</v>
      </c>
      <c r="D481" t="s">
        <v>1485</v>
      </c>
      <c r="E481">
        <v>5</v>
      </c>
      <c r="F481" t="s">
        <v>13792</v>
      </c>
      <c r="G481">
        <v>2</v>
      </c>
      <c r="H481" t="s">
        <v>13768</v>
      </c>
      <c r="I481">
        <v>3</v>
      </c>
      <c r="J481" t="s">
        <v>13783</v>
      </c>
      <c r="K481" t="s">
        <v>13791</v>
      </c>
      <c r="L481">
        <v>270107</v>
      </c>
      <c r="M481" t="s">
        <v>13588</v>
      </c>
      <c r="N481">
        <v>270107005</v>
      </c>
      <c r="O481" t="s">
        <v>13608</v>
      </c>
      <c r="P481">
        <v>1001.8380267308085</v>
      </c>
      <c r="Q481">
        <v>0</v>
      </c>
      <c r="R481">
        <v>2043.4959213700038</v>
      </c>
    </row>
    <row r="482" spans="1:18" x14ac:dyDescent="0.25">
      <c r="A482">
        <v>8</v>
      </c>
      <c r="B482">
        <v>8105</v>
      </c>
      <c r="C482" t="s">
        <v>768</v>
      </c>
      <c r="D482" t="s">
        <v>1491</v>
      </c>
      <c r="E482">
        <v>1</v>
      </c>
      <c r="F482" t="s">
        <v>13787</v>
      </c>
      <c r="G482">
        <v>1</v>
      </c>
      <c r="H482" t="s">
        <v>8278</v>
      </c>
      <c r="I482">
        <v>1</v>
      </c>
      <c r="J482" t="s">
        <v>13782</v>
      </c>
      <c r="K482" t="s">
        <v>13788</v>
      </c>
      <c r="L482">
        <v>270107</v>
      </c>
      <c r="M482" t="s">
        <v>13588</v>
      </c>
      <c r="N482">
        <v>270107006</v>
      </c>
      <c r="O482" t="s">
        <v>13613</v>
      </c>
      <c r="P482">
        <v>0</v>
      </c>
      <c r="Q482">
        <v>20878.926250894692</v>
      </c>
      <c r="R482">
        <v>17776.429421500223</v>
      </c>
    </row>
    <row r="483" spans="1:18" x14ac:dyDescent="0.25">
      <c r="A483">
        <v>8</v>
      </c>
      <c r="B483">
        <v>8105</v>
      </c>
      <c r="C483" t="s">
        <v>768</v>
      </c>
      <c r="D483" t="s">
        <v>1491</v>
      </c>
      <c r="E483">
        <v>1</v>
      </c>
      <c r="F483" t="s">
        <v>13787</v>
      </c>
      <c r="G483">
        <v>1</v>
      </c>
      <c r="H483" t="s">
        <v>8278</v>
      </c>
      <c r="I483">
        <v>1</v>
      </c>
      <c r="J483" t="s">
        <v>13782</v>
      </c>
      <c r="K483" t="s">
        <v>13789</v>
      </c>
      <c r="L483">
        <v>270107</v>
      </c>
      <c r="M483" t="s">
        <v>13588</v>
      </c>
      <c r="N483">
        <v>270107006</v>
      </c>
      <c r="O483" t="s">
        <v>13613</v>
      </c>
      <c r="P483">
        <v>0</v>
      </c>
      <c r="Q483">
        <v>0</v>
      </c>
      <c r="R483">
        <v>5819.9460248502537</v>
      </c>
    </row>
    <row r="484" spans="1:18" x14ac:dyDescent="0.25">
      <c r="A484">
        <v>8</v>
      </c>
      <c r="B484">
        <v>8105</v>
      </c>
      <c r="C484" t="s">
        <v>768</v>
      </c>
      <c r="D484" t="s">
        <v>1491</v>
      </c>
      <c r="E484">
        <v>1</v>
      </c>
      <c r="F484" t="s">
        <v>13787</v>
      </c>
      <c r="G484">
        <v>2</v>
      </c>
      <c r="H484" t="s">
        <v>13768</v>
      </c>
      <c r="I484">
        <v>1</v>
      </c>
      <c r="J484" t="s">
        <v>13782</v>
      </c>
      <c r="K484" t="s">
        <v>13790</v>
      </c>
      <c r="L484">
        <v>270107</v>
      </c>
      <c r="M484" t="s">
        <v>13588</v>
      </c>
      <c r="N484">
        <v>270107006</v>
      </c>
      <c r="O484" t="s">
        <v>13613</v>
      </c>
      <c r="P484">
        <v>0</v>
      </c>
      <c r="Q484">
        <v>20878.926250894692</v>
      </c>
      <c r="R484">
        <v>17776.429421500223</v>
      </c>
    </row>
    <row r="485" spans="1:18" x14ac:dyDescent="0.25">
      <c r="A485">
        <v>8</v>
      </c>
      <c r="B485">
        <v>8105</v>
      </c>
      <c r="C485" t="s">
        <v>768</v>
      </c>
      <c r="D485" t="s">
        <v>1491</v>
      </c>
      <c r="E485">
        <v>1</v>
      </c>
      <c r="F485" t="s">
        <v>13787</v>
      </c>
      <c r="G485">
        <v>2</v>
      </c>
      <c r="H485" t="s">
        <v>13768</v>
      </c>
      <c r="I485">
        <v>1</v>
      </c>
      <c r="J485" t="s">
        <v>13782</v>
      </c>
      <c r="K485" t="s">
        <v>13791</v>
      </c>
      <c r="L485">
        <v>270107</v>
      </c>
      <c r="M485" t="s">
        <v>13588</v>
      </c>
      <c r="N485">
        <v>270107006</v>
      </c>
      <c r="O485" t="s">
        <v>13613</v>
      </c>
      <c r="P485">
        <v>0</v>
      </c>
      <c r="Q485">
        <v>0</v>
      </c>
      <c r="R485">
        <v>5819.9460248502537</v>
      </c>
    </row>
    <row r="486" spans="1:18" x14ac:dyDescent="0.25">
      <c r="A486">
        <v>8</v>
      </c>
      <c r="B486">
        <v>8105</v>
      </c>
      <c r="C486" t="s">
        <v>768</v>
      </c>
      <c r="D486" t="s">
        <v>1491</v>
      </c>
      <c r="E486">
        <v>5</v>
      </c>
      <c r="F486" t="s">
        <v>13792</v>
      </c>
      <c r="G486">
        <v>2</v>
      </c>
      <c r="H486" t="s">
        <v>13768</v>
      </c>
      <c r="I486">
        <v>3</v>
      </c>
      <c r="J486" t="s">
        <v>13783</v>
      </c>
      <c r="K486" t="s">
        <v>13790</v>
      </c>
      <c r="L486">
        <v>270107</v>
      </c>
      <c r="M486" t="s">
        <v>13588</v>
      </c>
      <c r="N486">
        <v>270107005</v>
      </c>
      <c r="O486" t="s">
        <v>13608</v>
      </c>
      <c r="P486">
        <v>0</v>
      </c>
      <c r="Q486">
        <v>10703.52411623861</v>
      </c>
      <c r="R486">
        <v>17776.429421500223</v>
      </c>
    </row>
    <row r="487" spans="1:18" x14ac:dyDescent="0.25">
      <c r="A487">
        <v>8</v>
      </c>
      <c r="B487">
        <v>8105</v>
      </c>
      <c r="C487" t="s">
        <v>768</v>
      </c>
      <c r="D487" t="s">
        <v>1491</v>
      </c>
      <c r="E487">
        <v>5</v>
      </c>
      <c r="F487" t="s">
        <v>13792</v>
      </c>
      <c r="G487">
        <v>2</v>
      </c>
      <c r="H487" t="s">
        <v>13768</v>
      </c>
      <c r="I487">
        <v>3</v>
      </c>
      <c r="J487" t="s">
        <v>13783</v>
      </c>
      <c r="K487" t="s">
        <v>13791</v>
      </c>
      <c r="L487">
        <v>270107</v>
      </c>
      <c r="M487" t="s">
        <v>13588</v>
      </c>
      <c r="N487">
        <v>270107005</v>
      </c>
      <c r="O487" t="s">
        <v>13608</v>
      </c>
      <c r="P487">
        <v>0</v>
      </c>
      <c r="Q487">
        <v>0</v>
      </c>
      <c r="R487">
        <v>5819.9460248502537</v>
      </c>
    </row>
    <row r="488" spans="1:18" x14ac:dyDescent="0.25">
      <c r="A488">
        <v>8</v>
      </c>
      <c r="B488">
        <v>8106</v>
      </c>
      <c r="C488" t="s">
        <v>768</v>
      </c>
      <c r="D488" t="s">
        <v>1494</v>
      </c>
      <c r="E488">
        <v>1</v>
      </c>
      <c r="F488" t="s">
        <v>13787</v>
      </c>
      <c r="G488">
        <v>1</v>
      </c>
      <c r="H488" t="s">
        <v>8278</v>
      </c>
      <c r="I488">
        <v>1</v>
      </c>
      <c r="J488" t="s">
        <v>13782</v>
      </c>
      <c r="K488" t="s">
        <v>13788</v>
      </c>
      <c r="L488">
        <v>270107</v>
      </c>
      <c r="M488" t="s">
        <v>13588</v>
      </c>
      <c r="N488">
        <v>270107006</v>
      </c>
      <c r="O488" t="s">
        <v>13613</v>
      </c>
      <c r="P488">
        <v>31449.520828420129</v>
      </c>
      <c r="Q488">
        <v>9397.241531379419</v>
      </c>
      <c r="R488">
        <v>39448.96709413315</v>
      </c>
    </row>
    <row r="489" spans="1:18" x14ac:dyDescent="0.25">
      <c r="A489">
        <v>8</v>
      </c>
      <c r="B489">
        <v>8106</v>
      </c>
      <c r="C489" t="s">
        <v>768</v>
      </c>
      <c r="D489" t="s">
        <v>1494</v>
      </c>
      <c r="E489">
        <v>1</v>
      </c>
      <c r="F489" t="s">
        <v>13787</v>
      </c>
      <c r="G489">
        <v>1</v>
      </c>
      <c r="H489" t="s">
        <v>8278</v>
      </c>
      <c r="I489">
        <v>1</v>
      </c>
      <c r="J489" t="s">
        <v>13782</v>
      </c>
      <c r="K489" t="s">
        <v>13789</v>
      </c>
      <c r="L489">
        <v>270107</v>
      </c>
      <c r="M489" t="s">
        <v>13588</v>
      </c>
      <c r="N489">
        <v>270107006</v>
      </c>
      <c r="O489" t="s">
        <v>13613</v>
      </c>
      <c r="P489">
        <v>4682.3746328495163</v>
      </c>
      <c r="Q489">
        <v>8554.5095148753699</v>
      </c>
      <c r="R489">
        <v>0</v>
      </c>
    </row>
    <row r="490" spans="1:18" x14ac:dyDescent="0.25">
      <c r="A490">
        <v>8</v>
      </c>
      <c r="B490">
        <v>8106</v>
      </c>
      <c r="C490" t="s">
        <v>768</v>
      </c>
      <c r="D490" t="s">
        <v>1494</v>
      </c>
      <c r="E490">
        <v>1</v>
      </c>
      <c r="F490" t="s">
        <v>13787</v>
      </c>
      <c r="G490">
        <v>2</v>
      </c>
      <c r="H490" t="s">
        <v>13768</v>
      </c>
      <c r="I490">
        <v>1</v>
      </c>
      <c r="J490" t="s">
        <v>13782</v>
      </c>
      <c r="K490" t="s">
        <v>13790</v>
      </c>
      <c r="L490">
        <v>270107</v>
      </c>
      <c r="M490" t="s">
        <v>13588</v>
      </c>
      <c r="N490">
        <v>270107006</v>
      </c>
      <c r="O490" t="s">
        <v>13613</v>
      </c>
      <c r="P490">
        <v>14563.814505928007</v>
      </c>
      <c r="Q490">
        <v>6951.2022479777434</v>
      </c>
      <c r="R490">
        <v>33715.60381843886</v>
      </c>
    </row>
    <row r="491" spans="1:18" x14ac:dyDescent="0.25">
      <c r="A491">
        <v>8</v>
      </c>
      <c r="B491">
        <v>8106</v>
      </c>
      <c r="C491" t="s">
        <v>768</v>
      </c>
      <c r="D491" t="s">
        <v>1494</v>
      </c>
      <c r="E491">
        <v>1</v>
      </c>
      <c r="F491" t="s">
        <v>13787</v>
      </c>
      <c r="G491">
        <v>2</v>
      </c>
      <c r="H491" t="s">
        <v>13768</v>
      </c>
      <c r="I491">
        <v>1</v>
      </c>
      <c r="J491" t="s">
        <v>13782</v>
      </c>
      <c r="K491" t="s">
        <v>13791</v>
      </c>
      <c r="L491">
        <v>270107</v>
      </c>
      <c r="M491" t="s">
        <v>13588</v>
      </c>
      <c r="N491">
        <v>270107006</v>
      </c>
      <c r="O491" t="s">
        <v>13613</v>
      </c>
      <c r="P491">
        <v>21568.080955341637</v>
      </c>
      <c r="Q491">
        <v>11000.548798277046</v>
      </c>
      <c r="R491">
        <v>5733.3632756942861</v>
      </c>
    </row>
    <row r="492" spans="1:18" x14ac:dyDescent="0.25">
      <c r="A492">
        <v>8</v>
      </c>
      <c r="B492">
        <v>8106</v>
      </c>
      <c r="C492" t="s">
        <v>768</v>
      </c>
      <c r="D492" t="s">
        <v>1494</v>
      </c>
      <c r="E492">
        <v>5</v>
      </c>
      <c r="F492" t="s">
        <v>13792</v>
      </c>
      <c r="G492">
        <v>2</v>
      </c>
      <c r="H492" t="s">
        <v>13768</v>
      </c>
      <c r="I492">
        <v>3</v>
      </c>
      <c r="J492" t="s">
        <v>13783</v>
      </c>
      <c r="K492" t="s">
        <v>13790</v>
      </c>
      <c r="L492">
        <v>270107</v>
      </c>
      <c r="M492" t="s">
        <v>13588</v>
      </c>
      <c r="N492">
        <v>270107005</v>
      </c>
      <c r="O492" t="s">
        <v>13608</v>
      </c>
      <c r="P492">
        <v>18585.854254657719</v>
      </c>
      <c r="Q492">
        <v>2446.0392834016766</v>
      </c>
      <c r="R492">
        <v>32951.206459824774</v>
      </c>
    </row>
    <row r="493" spans="1:18" x14ac:dyDescent="0.25">
      <c r="A493">
        <v>8</v>
      </c>
      <c r="B493">
        <v>8106</v>
      </c>
      <c r="C493" t="s">
        <v>768</v>
      </c>
      <c r="D493" t="s">
        <v>1494</v>
      </c>
      <c r="E493">
        <v>5</v>
      </c>
      <c r="F493" t="s">
        <v>13792</v>
      </c>
      <c r="G493">
        <v>2</v>
      </c>
      <c r="H493" t="s">
        <v>13768</v>
      </c>
      <c r="I493">
        <v>3</v>
      </c>
      <c r="J493" t="s">
        <v>13783</v>
      </c>
      <c r="K493" t="s">
        <v>13791</v>
      </c>
      <c r="L493">
        <v>270107</v>
      </c>
      <c r="M493" t="s">
        <v>13588</v>
      </c>
      <c r="N493">
        <v>270107005</v>
      </c>
      <c r="O493" t="s">
        <v>13608</v>
      </c>
      <c r="P493">
        <v>2634.9077031923334</v>
      </c>
      <c r="Q493">
        <v>0</v>
      </c>
      <c r="R493">
        <v>6497.760634308368</v>
      </c>
    </row>
    <row r="494" spans="1:18" x14ac:dyDescent="0.25">
      <c r="A494">
        <v>8</v>
      </c>
      <c r="B494">
        <v>8107</v>
      </c>
      <c r="C494" t="s">
        <v>768</v>
      </c>
      <c r="D494" t="s">
        <v>1497</v>
      </c>
      <c r="E494">
        <v>1</v>
      </c>
      <c r="F494" t="s">
        <v>13787</v>
      </c>
      <c r="G494">
        <v>1</v>
      </c>
      <c r="H494" t="s">
        <v>8278</v>
      </c>
      <c r="I494">
        <v>1</v>
      </c>
      <c r="J494" t="s">
        <v>13782</v>
      </c>
      <c r="K494" t="s">
        <v>13788</v>
      </c>
      <c r="L494">
        <v>270107</v>
      </c>
      <c r="M494" t="s">
        <v>13588</v>
      </c>
      <c r="N494">
        <v>270107006</v>
      </c>
      <c r="O494" t="s">
        <v>13613</v>
      </c>
      <c r="P494">
        <v>31576.565457088785</v>
      </c>
      <c r="Q494">
        <v>21993.38582089961</v>
      </c>
      <c r="R494">
        <v>45439.409474922657</v>
      </c>
    </row>
    <row r="495" spans="1:18" x14ac:dyDescent="0.25">
      <c r="A495">
        <v>8</v>
      </c>
      <c r="B495">
        <v>8107</v>
      </c>
      <c r="C495" t="s">
        <v>768</v>
      </c>
      <c r="D495" t="s">
        <v>1497</v>
      </c>
      <c r="E495">
        <v>1</v>
      </c>
      <c r="F495" t="s">
        <v>13787</v>
      </c>
      <c r="G495">
        <v>1</v>
      </c>
      <c r="H495" t="s">
        <v>8278</v>
      </c>
      <c r="I495">
        <v>1</v>
      </c>
      <c r="J495" t="s">
        <v>13782</v>
      </c>
      <c r="K495" t="s">
        <v>13789</v>
      </c>
      <c r="L495">
        <v>270107</v>
      </c>
      <c r="M495" t="s">
        <v>13588</v>
      </c>
      <c r="N495">
        <v>270107006</v>
      </c>
      <c r="O495" t="s">
        <v>13613</v>
      </c>
      <c r="P495">
        <v>1454.3734057434378</v>
      </c>
      <c r="Q495">
        <v>0</v>
      </c>
      <c r="R495">
        <v>1957.7368699409976</v>
      </c>
    </row>
    <row r="496" spans="1:18" x14ac:dyDescent="0.25">
      <c r="A496">
        <v>8</v>
      </c>
      <c r="B496">
        <v>8107</v>
      </c>
      <c r="C496" t="s">
        <v>768</v>
      </c>
      <c r="D496" t="s">
        <v>1497</v>
      </c>
      <c r="E496">
        <v>1</v>
      </c>
      <c r="F496" t="s">
        <v>13787</v>
      </c>
      <c r="G496">
        <v>2</v>
      </c>
      <c r="H496" t="s">
        <v>13768</v>
      </c>
      <c r="I496">
        <v>1</v>
      </c>
      <c r="J496" t="s">
        <v>13782</v>
      </c>
      <c r="K496" t="s">
        <v>13790</v>
      </c>
      <c r="L496">
        <v>270107</v>
      </c>
      <c r="M496" t="s">
        <v>13588</v>
      </c>
      <c r="N496">
        <v>270107006</v>
      </c>
      <c r="O496" t="s">
        <v>13613</v>
      </c>
      <c r="P496">
        <v>25034.97078910557</v>
      </c>
      <c r="Q496">
        <v>21993.38582089961</v>
      </c>
      <c r="R496">
        <v>34056.924809150398</v>
      </c>
    </row>
    <row r="497" spans="1:18" x14ac:dyDescent="0.25">
      <c r="A497">
        <v>8</v>
      </c>
      <c r="B497">
        <v>8107</v>
      </c>
      <c r="C497" t="s">
        <v>768</v>
      </c>
      <c r="D497" t="s">
        <v>1497</v>
      </c>
      <c r="E497">
        <v>1</v>
      </c>
      <c r="F497" t="s">
        <v>13787</v>
      </c>
      <c r="G497">
        <v>2</v>
      </c>
      <c r="H497" t="s">
        <v>13768</v>
      </c>
      <c r="I497">
        <v>1</v>
      </c>
      <c r="J497" t="s">
        <v>13782</v>
      </c>
      <c r="K497" t="s">
        <v>13791</v>
      </c>
      <c r="L497">
        <v>270107</v>
      </c>
      <c r="M497" t="s">
        <v>13588</v>
      </c>
      <c r="N497">
        <v>270107006</v>
      </c>
      <c r="O497" t="s">
        <v>13613</v>
      </c>
      <c r="P497">
        <v>7995.9680737266517</v>
      </c>
      <c r="Q497">
        <v>0</v>
      </c>
      <c r="R497">
        <v>13340.221535713245</v>
      </c>
    </row>
    <row r="498" spans="1:18" x14ac:dyDescent="0.25">
      <c r="A498">
        <v>8</v>
      </c>
      <c r="B498">
        <v>8107</v>
      </c>
      <c r="C498" t="s">
        <v>768</v>
      </c>
      <c r="D498" t="s">
        <v>1497</v>
      </c>
      <c r="E498">
        <v>5</v>
      </c>
      <c r="F498" t="s">
        <v>13792</v>
      </c>
      <c r="G498">
        <v>2</v>
      </c>
      <c r="H498" t="s">
        <v>13768</v>
      </c>
      <c r="I498">
        <v>3</v>
      </c>
      <c r="J498" t="s">
        <v>13783</v>
      </c>
      <c r="K498" t="s">
        <v>13790</v>
      </c>
      <c r="L498">
        <v>270107</v>
      </c>
      <c r="M498" t="s">
        <v>13588</v>
      </c>
      <c r="N498">
        <v>270107005</v>
      </c>
      <c r="O498" t="s">
        <v>13608</v>
      </c>
      <c r="P498">
        <v>27310.129186209168</v>
      </c>
      <c r="Q498">
        <v>6258.3149369254825</v>
      </c>
      <c r="R498">
        <v>39072.686461947145</v>
      </c>
    </row>
    <row r="499" spans="1:18" x14ac:dyDescent="0.25">
      <c r="A499">
        <v>8</v>
      </c>
      <c r="B499">
        <v>8107</v>
      </c>
      <c r="C499" t="s">
        <v>768</v>
      </c>
      <c r="D499" t="s">
        <v>1497</v>
      </c>
      <c r="E499">
        <v>5</v>
      </c>
      <c r="F499" t="s">
        <v>13792</v>
      </c>
      <c r="G499">
        <v>2</v>
      </c>
      <c r="H499" t="s">
        <v>13768</v>
      </c>
      <c r="I499">
        <v>3</v>
      </c>
      <c r="J499" t="s">
        <v>13783</v>
      </c>
      <c r="K499" t="s">
        <v>13791</v>
      </c>
      <c r="L499">
        <v>270107</v>
      </c>
      <c r="M499" t="s">
        <v>13588</v>
      </c>
      <c r="N499">
        <v>270107005</v>
      </c>
      <c r="O499" t="s">
        <v>13608</v>
      </c>
      <c r="P499">
        <v>1454.3734057434378</v>
      </c>
      <c r="Q499">
        <v>2001.7328192746388</v>
      </c>
      <c r="R499">
        <v>8324.4598829165061</v>
      </c>
    </row>
    <row r="500" spans="1:18" x14ac:dyDescent="0.25">
      <c r="A500">
        <v>8</v>
      </c>
      <c r="B500">
        <v>8108</v>
      </c>
      <c r="C500" t="s">
        <v>768</v>
      </c>
      <c r="D500" t="s">
        <v>1500</v>
      </c>
      <c r="E500">
        <v>1</v>
      </c>
      <c r="F500" t="s">
        <v>13787</v>
      </c>
      <c r="G500">
        <v>1</v>
      </c>
      <c r="H500" t="s">
        <v>8278</v>
      </c>
      <c r="I500">
        <v>1</v>
      </c>
      <c r="J500" t="s">
        <v>13782</v>
      </c>
      <c r="K500" t="s">
        <v>13788</v>
      </c>
      <c r="L500">
        <v>270107</v>
      </c>
      <c r="M500" t="s">
        <v>13588</v>
      </c>
      <c r="N500">
        <v>270107006</v>
      </c>
      <c r="O500" t="s">
        <v>13613</v>
      </c>
      <c r="P500">
        <v>23145.985104391355</v>
      </c>
      <c r="Q500">
        <v>20200.878213712826</v>
      </c>
      <c r="R500">
        <v>37143.432752869827</v>
      </c>
    </row>
    <row r="501" spans="1:18" x14ac:dyDescent="0.25">
      <c r="A501">
        <v>8</v>
      </c>
      <c r="B501">
        <v>8108</v>
      </c>
      <c r="C501" t="s">
        <v>768</v>
      </c>
      <c r="D501" t="s">
        <v>1500</v>
      </c>
      <c r="E501">
        <v>1</v>
      </c>
      <c r="F501" t="s">
        <v>13787</v>
      </c>
      <c r="G501">
        <v>1</v>
      </c>
      <c r="H501" t="s">
        <v>8278</v>
      </c>
      <c r="I501">
        <v>1</v>
      </c>
      <c r="J501" t="s">
        <v>13782</v>
      </c>
      <c r="K501" t="s">
        <v>13789</v>
      </c>
      <c r="L501">
        <v>270107</v>
      </c>
      <c r="M501" t="s">
        <v>13588</v>
      </c>
      <c r="N501">
        <v>270107006</v>
      </c>
      <c r="O501" t="s">
        <v>13613</v>
      </c>
      <c r="P501">
        <v>89.536445403117497</v>
      </c>
      <c r="Q501">
        <v>0</v>
      </c>
      <c r="R501">
        <v>669.07837251112255</v>
      </c>
    </row>
    <row r="502" spans="1:18" x14ac:dyDescent="0.25">
      <c r="A502">
        <v>8</v>
      </c>
      <c r="B502">
        <v>8108</v>
      </c>
      <c r="C502" t="s">
        <v>768</v>
      </c>
      <c r="D502" t="s">
        <v>1500</v>
      </c>
      <c r="E502">
        <v>1</v>
      </c>
      <c r="F502" t="s">
        <v>13787</v>
      </c>
      <c r="G502">
        <v>2</v>
      </c>
      <c r="H502" t="s">
        <v>13768</v>
      </c>
      <c r="I502">
        <v>1</v>
      </c>
      <c r="J502" t="s">
        <v>13782</v>
      </c>
      <c r="K502" t="s">
        <v>13790</v>
      </c>
      <c r="L502">
        <v>270107</v>
      </c>
      <c r="M502" t="s">
        <v>13588</v>
      </c>
      <c r="N502">
        <v>270107006</v>
      </c>
      <c r="O502" t="s">
        <v>13613</v>
      </c>
      <c r="P502">
        <v>19641.854218387529</v>
      </c>
      <c r="Q502">
        <v>19485.721176152885</v>
      </c>
      <c r="R502">
        <v>32346.701229605409</v>
      </c>
    </row>
    <row r="503" spans="1:18" x14ac:dyDescent="0.25">
      <c r="A503">
        <v>8</v>
      </c>
      <c r="B503">
        <v>8108</v>
      </c>
      <c r="C503" t="s">
        <v>768</v>
      </c>
      <c r="D503" t="s">
        <v>1500</v>
      </c>
      <c r="E503">
        <v>1</v>
      </c>
      <c r="F503" t="s">
        <v>13787</v>
      </c>
      <c r="G503">
        <v>2</v>
      </c>
      <c r="H503" t="s">
        <v>13768</v>
      </c>
      <c r="I503">
        <v>1</v>
      </c>
      <c r="J503" t="s">
        <v>13782</v>
      </c>
      <c r="K503" t="s">
        <v>13791</v>
      </c>
      <c r="L503">
        <v>270107</v>
      </c>
      <c r="M503" t="s">
        <v>13588</v>
      </c>
      <c r="N503">
        <v>270107006</v>
      </c>
      <c r="O503" t="s">
        <v>13613</v>
      </c>
      <c r="P503">
        <v>3593.667331406943</v>
      </c>
      <c r="Q503">
        <v>715.1570375599407</v>
      </c>
      <c r="R503">
        <v>5465.8098957755437</v>
      </c>
    </row>
    <row r="504" spans="1:18" x14ac:dyDescent="0.25">
      <c r="A504">
        <v>8</v>
      </c>
      <c r="B504">
        <v>8108</v>
      </c>
      <c r="C504" t="s">
        <v>768</v>
      </c>
      <c r="D504" t="s">
        <v>1500</v>
      </c>
      <c r="E504">
        <v>5</v>
      </c>
      <c r="F504" t="s">
        <v>13792</v>
      </c>
      <c r="G504">
        <v>2</v>
      </c>
      <c r="H504" t="s">
        <v>13768</v>
      </c>
      <c r="I504">
        <v>3</v>
      </c>
      <c r="J504" t="s">
        <v>13783</v>
      </c>
      <c r="K504" t="s">
        <v>13790</v>
      </c>
      <c r="L504">
        <v>270107</v>
      </c>
      <c r="M504" t="s">
        <v>13588</v>
      </c>
      <c r="N504">
        <v>270107005</v>
      </c>
      <c r="O504" t="s">
        <v>13608</v>
      </c>
      <c r="P504">
        <v>17408.326889422489</v>
      </c>
      <c r="Q504">
        <v>13948.800442658316</v>
      </c>
      <c r="R504">
        <v>34821.291347392209</v>
      </c>
    </row>
    <row r="505" spans="1:18" x14ac:dyDescent="0.25">
      <c r="A505">
        <v>8</v>
      </c>
      <c r="B505">
        <v>8108</v>
      </c>
      <c r="C505" t="s">
        <v>768</v>
      </c>
      <c r="D505" t="s">
        <v>1500</v>
      </c>
      <c r="E505">
        <v>5</v>
      </c>
      <c r="F505" t="s">
        <v>13792</v>
      </c>
      <c r="G505">
        <v>2</v>
      </c>
      <c r="H505" t="s">
        <v>13768</v>
      </c>
      <c r="I505">
        <v>3</v>
      </c>
      <c r="J505" t="s">
        <v>13783</v>
      </c>
      <c r="K505" t="s">
        <v>13791</v>
      </c>
      <c r="L505">
        <v>270107</v>
      </c>
      <c r="M505" t="s">
        <v>13588</v>
      </c>
      <c r="N505">
        <v>270107005</v>
      </c>
      <c r="O505" t="s">
        <v>13608</v>
      </c>
      <c r="P505">
        <v>0</v>
      </c>
      <c r="Q505">
        <v>0</v>
      </c>
      <c r="R505">
        <v>2991.2197779887479</v>
      </c>
    </row>
    <row r="506" spans="1:18" x14ac:dyDescent="0.25">
      <c r="A506">
        <v>8</v>
      </c>
      <c r="B506">
        <v>8110</v>
      </c>
      <c r="C506" t="s">
        <v>768</v>
      </c>
      <c r="D506" t="s">
        <v>1506</v>
      </c>
      <c r="E506">
        <v>1</v>
      </c>
      <c r="F506" t="s">
        <v>13787</v>
      </c>
      <c r="G506">
        <v>1</v>
      </c>
      <c r="H506" t="s">
        <v>8278</v>
      </c>
      <c r="I506">
        <v>1</v>
      </c>
      <c r="J506" t="s">
        <v>13782</v>
      </c>
      <c r="K506" t="s">
        <v>13788</v>
      </c>
      <c r="L506">
        <v>270107</v>
      </c>
      <c r="M506" t="s">
        <v>13588</v>
      </c>
      <c r="N506">
        <v>270107006</v>
      </c>
      <c r="O506" t="s">
        <v>13613</v>
      </c>
      <c r="P506">
        <v>51822.688646857619</v>
      </c>
      <c r="Q506">
        <v>15772.50771571857</v>
      </c>
      <c r="R506">
        <v>56415.052235845367</v>
      </c>
    </row>
    <row r="507" spans="1:18" x14ac:dyDescent="0.25">
      <c r="A507">
        <v>8</v>
      </c>
      <c r="B507">
        <v>8110</v>
      </c>
      <c r="C507" t="s">
        <v>768</v>
      </c>
      <c r="D507" t="s">
        <v>1506</v>
      </c>
      <c r="E507">
        <v>1</v>
      </c>
      <c r="F507" t="s">
        <v>13787</v>
      </c>
      <c r="G507">
        <v>1</v>
      </c>
      <c r="H507" t="s">
        <v>8278</v>
      </c>
      <c r="I507">
        <v>1</v>
      </c>
      <c r="J507" t="s">
        <v>13782</v>
      </c>
      <c r="K507" t="s">
        <v>13789</v>
      </c>
      <c r="L507">
        <v>270107</v>
      </c>
      <c r="M507" t="s">
        <v>13588</v>
      </c>
      <c r="N507">
        <v>270107006</v>
      </c>
      <c r="O507" t="s">
        <v>13613</v>
      </c>
      <c r="P507">
        <v>3203.1697837466691</v>
      </c>
      <c r="Q507">
        <v>0</v>
      </c>
      <c r="R507">
        <v>3484.7226359979886</v>
      </c>
    </row>
    <row r="508" spans="1:18" x14ac:dyDescent="0.25">
      <c r="A508">
        <v>8</v>
      </c>
      <c r="B508">
        <v>8110</v>
      </c>
      <c r="C508" t="s">
        <v>768</v>
      </c>
      <c r="D508" t="s">
        <v>1506</v>
      </c>
      <c r="E508">
        <v>1</v>
      </c>
      <c r="F508" t="s">
        <v>13787</v>
      </c>
      <c r="G508">
        <v>2</v>
      </c>
      <c r="H508" t="s">
        <v>13768</v>
      </c>
      <c r="I508">
        <v>1</v>
      </c>
      <c r="J508" t="s">
        <v>13782</v>
      </c>
      <c r="K508" t="s">
        <v>13790</v>
      </c>
      <c r="L508">
        <v>270107</v>
      </c>
      <c r="M508" t="s">
        <v>13588</v>
      </c>
      <c r="N508">
        <v>270107006</v>
      </c>
      <c r="O508" t="s">
        <v>13613</v>
      </c>
      <c r="P508">
        <v>45503.908686038965</v>
      </c>
      <c r="Q508">
        <v>13100.369686710192</v>
      </c>
      <c r="R508">
        <v>45591.084938519642</v>
      </c>
    </row>
    <row r="509" spans="1:18" x14ac:dyDescent="0.25">
      <c r="A509">
        <v>8</v>
      </c>
      <c r="B509">
        <v>8110</v>
      </c>
      <c r="C509" t="s">
        <v>768</v>
      </c>
      <c r="D509" t="s">
        <v>1506</v>
      </c>
      <c r="E509">
        <v>1</v>
      </c>
      <c r="F509" t="s">
        <v>13787</v>
      </c>
      <c r="G509">
        <v>2</v>
      </c>
      <c r="H509" t="s">
        <v>13768</v>
      </c>
      <c r="I509">
        <v>1</v>
      </c>
      <c r="J509" t="s">
        <v>13782</v>
      </c>
      <c r="K509" t="s">
        <v>13791</v>
      </c>
      <c r="L509">
        <v>270107</v>
      </c>
      <c r="M509" t="s">
        <v>13588</v>
      </c>
      <c r="N509">
        <v>270107006</v>
      </c>
      <c r="O509" t="s">
        <v>13613</v>
      </c>
      <c r="P509">
        <v>9521.9497445653196</v>
      </c>
      <c r="Q509">
        <v>2672.1380290083803</v>
      </c>
      <c r="R509">
        <v>14308.689933323765</v>
      </c>
    </row>
    <row r="510" spans="1:18" x14ac:dyDescent="0.25">
      <c r="A510">
        <v>8</v>
      </c>
      <c r="B510">
        <v>8110</v>
      </c>
      <c r="C510" t="s">
        <v>768</v>
      </c>
      <c r="D510" t="s">
        <v>1506</v>
      </c>
      <c r="E510">
        <v>5</v>
      </c>
      <c r="F510" t="s">
        <v>13792</v>
      </c>
      <c r="G510">
        <v>2</v>
      </c>
      <c r="H510" t="s">
        <v>13768</v>
      </c>
      <c r="I510">
        <v>3</v>
      </c>
      <c r="J510" t="s">
        <v>13783</v>
      </c>
      <c r="K510" t="s">
        <v>13790</v>
      </c>
      <c r="L510">
        <v>270107</v>
      </c>
      <c r="M510" t="s">
        <v>13588</v>
      </c>
      <c r="N510">
        <v>270107005</v>
      </c>
      <c r="O510" t="s">
        <v>13608</v>
      </c>
      <c r="P510">
        <v>40515.530806493269</v>
      </c>
      <c r="Q510">
        <v>10081.107889633444</v>
      </c>
      <c r="R510">
        <v>54219.002446863626</v>
      </c>
    </row>
    <row r="511" spans="1:18" x14ac:dyDescent="0.25">
      <c r="A511">
        <v>8</v>
      </c>
      <c r="B511">
        <v>8110</v>
      </c>
      <c r="C511" t="s">
        <v>768</v>
      </c>
      <c r="D511" t="s">
        <v>1506</v>
      </c>
      <c r="E511">
        <v>5</v>
      </c>
      <c r="F511" t="s">
        <v>13792</v>
      </c>
      <c r="G511">
        <v>2</v>
      </c>
      <c r="H511" t="s">
        <v>13768</v>
      </c>
      <c r="I511">
        <v>3</v>
      </c>
      <c r="J511" t="s">
        <v>13783</v>
      </c>
      <c r="K511" t="s">
        <v>13791</v>
      </c>
      <c r="L511">
        <v>270107</v>
      </c>
      <c r="M511" t="s">
        <v>13588</v>
      </c>
      <c r="N511">
        <v>270107005</v>
      </c>
      <c r="O511" t="s">
        <v>13608</v>
      </c>
      <c r="P511">
        <v>1606.3093310824006</v>
      </c>
      <c r="Q511">
        <v>0</v>
      </c>
      <c r="R511">
        <v>5680.7724249797511</v>
      </c>
    </row>
    <row r="512" spans="1:18" x14ac:dyDescent="0.25">
      <c r="A512">
        <v>8</v>
      </c>
      <c r="B512">
        <v>8111</v>
      </c>
      <c r="C512" t="s">
        <v>768</v>
      </c>
      <c r="D512" t="s">
        <v>1509</v>
      </c>
      <c r="E512">
        <v>1</v>
      </c>
      <c r="F512" t="s">
        <v>13787</v>
      </c>
      <c r="G512">
        <v>1</v>
      </c>
      <c r="H512" t="s">
        <v>8278</v>
      </c>
      <c r="I512">
        <v>1</v>
      </c>
      <c r="J512" t="s">
        <v>13782</v>
      </c>
      <c r="K512" t="s">
        <v>13788</v>
      </c>
      <c r="L512">
        <v>270107</v>
      </c>
      <c r="M512" t="s">
        <v>13588</v>
      </c>
      <c r="N512">
        <v>270107006</v>
      </c>
      <c r="O512" t="s">
        <v>13613</v>
      </c>
      <c r="P512">
        <v>24926.665612759305</v>
      </c>
      <c r="Q512">
        <v>28956.549146470337</v>
      </c>
      <c r="R512">
        <v>35123.747669838158</v>
      </c>
    </row>
    <row r="513" spans="1:18" x14ac:dyDescent="0.25">
      <c r="A513">
        <v>8</v>
      </c>
      <c r="B513">
        <v>8111</v>
      </c>
      <c r="C513" t="s">
        <v>768</v>
      </c>
      <c r="D513" t="s">
        <v>1509</v>
      </c>
      <c r="E513">
        <v>1</v>
      </c>
      <c r="F513" t="s">
        <v>13787</v>
      </c>
      <c r="G513">
        <v>1</v>
      </c>
      <c r="H513" t="s">
        <v>8278</v>
      </c>
      <c r="I513">
        <v>1</v>
      </c>
      <c r="J513" t="s">
        <v>13782</v>
      </c>
      <c r="K513" t="s">
        <v>13789</v>
      </c>
      <c r="L513">
        <v>270107</v>
      </c>
      <c r="M513" t="s">
        <v>13588</v>
      </c>
      <c r="N513">
        <v>270107006</v>
      </c>
      <c r="O513" t="s">
        <v>13613</v>
      </c>
      <c r="P513">
        <v>3302.2430661678172</v>
      </c>
      <c r="Q513">
        <v>0</v>
      </c>
      <c r="R513">
        <v>0</v>
      </c>
    </row>
    <row r="514" spans="1:18" x14ac:dyDescent="0.25">
      <c r="A514">
        <v>8</v>
      </c>
      <c r="B514">
        <v>8111</v>
      </c>
      <c r="C514" t="s">
        <v>768</v>
      </c>
      <c r="D514" t="s">
        <v>1509</v>
      </c>
      <c r="E514">
        <v>1</v>
      </c>
      <c r="F514" t="s">
        <v>13787</v>
      </c>
      <c r="G514">
        <v>2</v>
      </c>
      <c r="H514" t="s">
        <v>13768</v>
      </c>
      <c r="I514">
        <v>1</v>
      </c>
      <c r="J514" t="s">
        <v>13782</v>
      </c>
      <c r="K514" t="s">
        <v>13790</v>
      </c>
      <c r="L514">
        <v>270107</v>
      </c>
      <c r="M514" t="s">
        <v>13588</v>
      </c>
      <c r="N514">
        <v>270107006</v>
      </c>
      <c r="O514" t="s">
        <v>13613</v>
      </c>
      <c r="P514">
        <v>23524.96882190722</v>
      </c>
      <c r="Q514">
        <v>24479.624507295259</v>
      </c>
      <c r="R514">
        <v>31016.887091793062</v>
      </c>
    </row>
    <row r="515" spans="1:18" x14ac:dyDescent="0.25">
      <c r="A515">
        <v>8</v>
      </c>
      <c r="B515">
        <v>8111</v>
      </c>
      <c r="C515" t="s">
        <v>768</v>
      </c>
      <c r="D515" t="s">
        <v>1509</v>
      </c>
      <c r="E515">
        <v>1</v>
      </c>
      <c r="F515" t="s">
        <v>13787</v>
      </c>
      <c r="G515">
        <v>2</v>
      </c>
      <c r="H515" t="s">
        <v>13768</v>
      </c>
      <c r="I515">
        <v>1</v>
      </c>
      <c r="J515" t="s">
        <v>13782</v>
      </c>
      <c r="K515" t="s">
        <v>13791</v>
      </c>
      <c r="L515">
        <v>270107</v>
      </c>
      <c r="M515" t="s">
        <v>13588</v>
      </c>
      <c r="N515">
        <v>270107006</v>
      </c>
      <c r="O515" t="s">
        <v>13613</v>
      </c>
      <c r="P515">
        <v>4703.939857019901</v>
      </c>
      <c r="Q515">
        <v>4476.9246391750839</v>
      </c>
      <c r="R515">
        <v>4106.8605780450989</v>
      </c>
    </row>
    <row r="516" spans="1:18" x14ac:dyDescent="0.25">
      <c r="A516">
        <v>8</v>
      </c>
      <c r="B516">
        <v>8111</v>
      </c>
      <c r="C516" t="s">
        <v>768</v>
      </c>
      <c r="D516" t="s">
        <v>1509</v>
      </c>
      <c r="E516">
        <v>5</v>
      </c>
      <c r="F516" t="s">
        <v>13792</v>
      </c>
      <c r="G516">
        <v>2</v>
      </c>
      <c r="H516" t="s">
        <v>13768</v>
      </c>
      <c r="I516">
        <v>3</v>
      </c>
      <c r="J516" t="s">
        <v>13783</v>
      </c>
      <c r="K516" t="s">
        <v>13790</v>
      </c>
      <c r="L516">
        <v>270107</v>
      </c>
      <c r="M516" t="s">
        <v>13588</v>
      </c>
      <c r="N516">
        <v>270107005</v>
      </c>
      <c r="O516" t="s">
        <v>13608</v>
      </c>
      <c r="P516">
        <v>9511.5139379248558</v>
      </c>
      <c r="Q516">
        <v>16384.135990949919</v>
      </c>
      <c r="R516">
        <v>35123.747669838158</v>
      </c>
    </row>
    <row r="517" spans="1:18" x14ac:dyDescent="0.25">
      <c r="A517">
        <v>8</v>
      </c>
      <c r="B517">
        <v>8111</v>
      </c>
      <c r="C517" t="s">
        <v>768</v>
      </c>
      <c r="D517" t="s">
        <v>1509</v>
      </c>
      <c r="E517">
        <v>5</v>
      </c>
      <c r="F517" t="s">
        <v>13792</v>
      </c>
      <c r="G517">
        <v>2</v>
      </c>
      <c r="H517" t="s">
        <v>13768</v>
      </c>
      <c r="I517">
        <v>3</v>
      </c>
      <c r="J517" t="s">
        <v>13783</v>
      </c>
      <c r="K517" t="s">
        <v>13791</v>
      </c>
      <c r="L517">
        <v>270107</v>
      </c>
      <c r="M517" t="s">
        <v>13588</v>
      </c>
      <c r="N517">
        <v>270107005</v>
      </c>
      <c r="O517" t="s">
        <v>13608</v>
      </c>
      <c r="P517">
        <v>3672.8671549770775</v>
      </c>
      <c r="Q517">
        <v>1701.6934881949205</v>
      </c>
      <c r="R517">
        <v>0</v>
      </c>
    </row>
    <row r="518" spans="1:18" x14ac:dyDescent="0.25">
      <c r="A518">
        <v>8</v>
      </c>
      <c r="B518">
        <v>8112</v>
      </c>
      <c r="C518" t="s">
        <v>768</v>
      </c>
      <c r="D518" t="s">
        <v>1512</v>
      </c>
      <c r="E518">
        <v>1</v>
      </c>
      <c r="F518" t="s">
        <v>13787</v>
      </c>
      <c r="G518">
        <v>1</v>
      </c>
      <c r="H518" t="s">
        <v>8278</v>
      </c>
      <c r="I518">
        <v>1</v>
      </c>
      <c r="J518" t="s">
        <v>13782</v>
      </c>
      <c r="K518" t="s">
        <v>13788</v>
      </c>
      <c r="L518">
        <v>270107</v>
      </c>
      <c r="M518" t="s">
        <v>13588</v>
      </c>
      <c r="N518">
        <v>270107006</v>
      </c>
      <c r="O518" t="s">
        <v>13613</v>
      </c>
      <c r="P518">
        <v>0</v>
      </c>
      <c r="Q518">
        <v>58074.381723459985</v>
      </c>
      <c r="R518">
        <v>43980.99056889458</v>
      </c>
    </row>
    <row r="519" spans="1:18" x14ac:dyDescent="0.25">
      <c r="A519">
        <v>8</v>
      </c>
      <c r="B519">
        <v>8112</v>
      </c>
      <c r="C519" t="s">
        <v>768</v>
      </c>
      <c r="D519" t="s">
        <v>1512</v>
      </c>
      <c r="E519">
        <v>1</v>
      </c>
      <c r="F519" t="s">
        <v>13787</v>
      </c>
      <c r="G519">
        <v>1</v>
      </c>
      <c r="H519" t="s">
        <v>8278</v>
      </c>
      <c r="I519">
        <v>1</v>
      </c>
      <c r="J519" t="s">
        <v>13782</v>
      </c>
      <c r="K519" t="s">
        <v>13789</v>
      </c>
      <c r="L519">
        <v>270107</v>
      </c>
      <c r="M519" t="s">
        <v>13588</v>
      </c>
      <c r="N519">
        <v>270107006</v>
      </c>
      <c r="O519" t="s">
        <v>13613</v>
      </c>
      <c r="P519">
        <v>0</v>
      </c>
      <c r="Q519">
        <v>1168.6951679218907</v>
      </c>
      <c r="R519">
        <v>2571.2269058907341</v>
      </c>
    </row>
    <row r="520" spans="1:18" x14ac:dyDescent="0.25">
      <c r="A520">
        <v>8</v>
      </c>
      <c r="B520">
        <v>8112</v>
      </c>
      <c r="C520" t="s">
        <v>768</v>
      </c>
      <c r="D520" t="s">
        <v>1512</v>
      </c>
      <c r="E520">
        <v>1</v>
      </c>
      <c r="F520" t="s">
        <v>13787</v>
      </c>
      <c r="G520">
        <v>2</v>
      </c>
      <c r="H520" t="s">
        <v>13768</v>
      </c>
      <c r="I520">
        <v>1</v>
      </c>
      <c r="J520" t="s">
        <v>13782</v>
      </c>
      <c r="K520" t="s">
        <v>13790</v>
      </c>
      <c r="L520">
        <v>270107</v>
      </c>
      <c r="M520" t="s">
        <v>13588</v>
      </c>
      <c r="N520">
        <v>270107006</v>
      </c>
      <c r="O520" t="s">
        <v>13613</v>
      </c>
      <c r="P520">
        <v>0</v>
      </c>
      <c r="Q520">
        <v>58074.381723459985</v>
      </c>
      <c r="R520">
        <v>38930.22859275814</v>
      </c>
    </row>
    <row r="521" spans="1:18" x14ac:dyDescent="0.25">
      <c r="A521">
        <v>8</v>
      </c>
      <c r="B521">
        <v>8112</v>
      </c>
      <c r="C521" t="s">
        <v>768</v>
      </c>
      <c r="D521" t="s">
        <v>1512</v>
      </c>
      <c r="E521">
        <v>1</v>
      </c>
      <c r="F521" t="s">
        <v>13787</v>
      </c>
      <c r="G521">
        <v>2</v>
      </c>
      <c r="H521" t="s">
        <v>13768</v>
      </c>
      <c r="I521">
        <v>1</v>
      </c>
      <c r="J521" t="s">
        <v>13782</v>
      </c>
      <c r="K521" t="s">
        <v>13791</v>
      </c>
      <c r="L521">
        <v>270107</v>
      </c>
      <c r="M521" t="s">
        <v>13588</v>
      </c>
      <c r="N521">
        <v>270107006</v>
      </c>
      <c r="O521" t="s">
        <v>13613</v>
      </c>
      <c r="P521">
        <v>0</v>
      </c>
      <c r="Q521">
        <v>1168.6951679218907</v>
      </c>
      <c r="R521">
        <v>7621.9888820271744</v>
      </c>
    </row>
    <row r="522" spans="1:18" x14ac:dyDescent="0.25">
      <c r="A522">
        <v>8</v>
      </c>
      <c r="B522">
        <v>8112</v>
      </c>
      <c r="C522" t="s">
        <v>768</v>
      </c>
      <c r="D522" t="s">
        <v>1512</v>
      </c>
      <c r="E522">
        <v>5</v>
      </c>
      <c r="F522" t="s">
        <v>13792</v>
      </c>
      <c r="G522">
        <v>2</v>
      </c>
      <c r="H522" t="s">
        <v>13768</v>
      </c>
      <c r="I522">
        <v>3</v>
      </c>
      <c r="J522" t="s">
        <v>13783</v>
      </c>
      <c r="K522" t="s">
        <v>13790</v>
      </c>
      <c r="L522">
        <v>270107</v>
      </c>
      <c r="M522" t="s">
        <v>13588</v>
      </c>
      <c r="N522">
        <v>270107005</v>
      </c>
      <c r="O522" t="s">
        <v>13608</v>
      </c>
      <c r="P522">
        <v>0</v>
      </c>
      <c r="Q522">
        <v>34152.622444252396</v>
      </c>
      <c r="R522">
        <v>43160.780755665728</v>
      </c>
    </row>
    <row r="523" spans="1:18" x14ac:dyDescent="0.25">
      <c r="A523">
        <v>8</v>
      </c>
      <c r="B523">
        <v>8112</v>
      </c>
      <c r="C523" t="s">
        <v>768</v>
      </c>
      <c r="D523" t="s">
        <v>1512</v>
      </c>
      <c r="E523">
        <v>5</v>
      </c>
      <c r="F523" t="s">
        <v>13792</v>
      </c>
      <c r="G523">
        <v>2</v>
      </c>
      <c r="H523" t="s">
        <v>13768</v>
      </c>
      <c r="I523">
        <v>3</v>
      </c>
      <c r="J523" t="s">
        <v>13783</v>
      </c>
      <c r="K523" t="s">
        <v>13791</v>
      </c>
      <c r="L523">
        <v>270107</v>
      </c>
      <c r="M523" t="s">
        <v>13588</v>
      </c>
      <c r="N523">
        <v>270107005</v>
      </c>
      <c r="O523" t="s">
        <v>13608</v>
      </c>
      <c r="P523">
        <v>0</v>
      </c>
      <c r="Q523">
        <v>1168.6951679218907</v>
      </c>
      <c r="R523">
        <v>3391.4367191195879</v>
      </c>
    </row>
    <row r="524" spans="1:18" x14ac:dyDescent="0.25">
      <c r="A524">
        <v>8</v>
      </c>
      <c r="B524">
        <v>8201</v>
      </c>
      <c r="C524" t="s">
        <v>768</v>
      </c>
      <c r="D524" t="s">
        <v>1515</v>
      </c>
      <c r="E524">
        <v>1</v>
      </c>
      <c r="F524" t="s">
        <v>13787</v>
      </c>
      <c r="G524">
        <v>1</v>
      </c>
      <c r="H524" t="s">
        <v>8278</v>
      </c>
      <c r="I524">
        <v>1</v>
      </c>
      <c r="J524" t="s">
        <v>13782</v>
      </c>
      <c r="K524" t="s">
        <v>13788</v>
      </c>
      <c r="L524">
        <v>270107</v>
      </c>
      <c r="M524" t="s">
        <v>13588</v>
      </c>
      <c r="N524">
        <v>270107006</v>
      </c>
      <c r="O524" t="s">
        <v>13613</v>
      </c>
      <c r="P524">
        <v>0</v>
      </c>
      <c r="Q524">
        <v>42247.419555681969</v>
      </c>
      <c r="R524">
        <v>0</v>
      </c>
    </row>
    <row r="525" spans="1:18" x14ac:dyDescent="0.25">
      <c r="A525">
        <v>8</v>
      </c>
      <c r="B525">
        <v>8201</v>
      </c>
      <c r="C525" t="s">
        <v>768</v>
      </c>
      <c r="D525" t="s">
        <v>1515</v>
      </c>
      <c r="E525">
        <v>1</v>
      </c>
      <c r="F525" t="s">
        <v>13787</v>
      </c>
      <c r="G525">
        <v>1</v>
      </c>
      <c r="H525" t="s">
        <v>8278</v>
      </c>
      <c r="I525">
        <v>1</v>
      </c>
      <c r="J525" t="s">
        <v>13782</v>
      </c>
      <c r="K525" t="s">
        <v>13789</v>
      </c>
      <c r="L525">
        <v>270107</v>
      </c>
      <c r="M525" t="s">
        <v>13588</v>
      </c>
      <c r="N525">
        <v>270107006</v>
      </c>
      <c r="O525" t="s">
        <v>13613</v>
      </c>
      <c r="P525">
        <v>0</v>
      </c>
      <c r="Q525">
        <v>3670.2028083488021</v>
      </c>
      <c r="R525">
        <v>0</v>
      </c>
    </row>
    <row r="526" spans="1:18" x14ac:dyDescent="0.25">
      <c r="A526">
        <v>8</v>
      </c>
      <c r="B526">
        <v>8201</v>
      </c>
      <c r="C526" t="s">
        <v>768</v>
      </c>
      <c r="D526" t="s">
        <v>1515</v>
      </c>
      <c r="E526">
        <v>1</v>
      </c>
      <c r="F526" t="s">
        <v>13787</v>
      </c>
      <c r="G526">
        <v>2</v>
      </c>
      <c r="H526" t="s">
        <v>13768</v>
      </c>
      <c r="I526">
        <v>1</v>
      </c>
      <c r="J526" t="s">
        <v>13782</v>
      </c>
      <c r="K526" t="s">
        <v>13790</v>
      </c>
      <c r="L526">
        <v>270107</v>
      </c>
      <c r="M526" t="s">
        <v>13588</v>
      </c>
      <c r="N526">
        <v>270107006</v>
      </c>
      <c r="O526" t="s">
        <v>13613</v>
      </c>
      <c r="P526">
        <v>0</v>
      </c>
      <c r="Q526">
        <v>42247.419555681969</v>
      </c>
      <c r="R526">
        <v>0</v>
      </c>
    </row>
    <row r="527" spans="1:18" x14ac:dyDescent="0.25">
      <c r="A527">
        <v>8</v>
      </c>
      <c r="B527">
        <v>8201</v>
      </c>
      <c r="C527" t="s">
        <v>768</v>
      </c>
      <c r="D527" t="s">
        <v>1515</v>
      </c>
      <c r="E527">
        <v>1</v>
      </c>
      <c r="F527" t="s">
        <v>13787</v>
      </c>
      <c r="G527">
        <v>2</v>
      </c>
      <c r="H527" t="s">
        <v>13768</v>
      </c>
      <c r="I527">
        <v>1</v>
      </c>
      <c r="J527" t="s">
        <v>13782</v>
      </c>
      <c r="K527" t="s">
        <v>13791</v>
      </c>
      <c r="L527">
        <v>270107</v>
      </c>
      <c r="M527" t="s">
        <v>13588</v>
      </c>
      <c r="N527">
        <v>270107006</v>
      </c>
      <c r="O527" t="s">
        <v>13613</v>
      </c>
      <c r="P527">
        <v>0</v>
      </c>
      <c r="Q527">
        <v>3670.2028083488021</v>
      </c>
      <c r="R527">
        <v>0</v>
      </c>
    </row>
    <row r="528" spans="1:18" x14ac:dyDescent="0.25">
      <c r="A528">
        <v>8</v>
      </c>
      <c r="B528">
        <v>8201</v>
      </c>
      <c r="C528" t="s">
        <v>768</v>
      </c>
      <c r="D528" t="s">
        <v>1515</v>
      </c>
      <c r="E528">
        <v>5</v>
      </c>
      <c r="F528" t="s">
        <v>13792</v>
      </c>
      <c r="G528">
        <v>2</v>
      </c>
      <c r="H528" t="s">
        <v>13768</v>
      </c>
      <c r="I528">
        <v>3</v>
      </c>
      <c r="J528" t="s">
        <v>13783</v>
      </c>
      <c r="K528" t="s">
        <v>13790</v>
      </c>
      <c r="L528">
        <v>270107</v>
      </c>
      <c r="M528" t="s">
        <v>13588</v>
      </c>
      <c r="N528">
        <v>270107005</v>
      </c>
      <c r="O528" t="s">
        <v>13608</v>
      </c>
      <c r="P528">
        <v>0</v>
      </c>
      <c r="Q528">
        <v>30772.71881846846</v>
      </c>
      <c r="R528">
        <v>0</v>
      </c>
    </row>
    <row r="529" spans="1:18" x14ac:dyDescent="0.25">
      <c r="A529">
        <v>8</v>
      </c>
      <c r="B529">
        <v>8202</v>
      </c>
      <c r="C529" t="s">
        <v>768</v>
      </c>
      <c r="D529" t="s">
        <v>1518</v>
      </c>
      <c r="E529">
        <v>1</v>
      </c>
      <c r="F529" t="s">
        <v>13787</v>
      </c>
      <c r="G529">
        <v>1</v>
      </c>
      <c r="H529" t="s">
        <v>8278</v>
      </c>
      <c r="I529">
        <v>1</v>
      </c>
      <c r="J529" t="s">
        <v>13782</v>
      </c>
      <c r="K529" t="s">
        <v>13788</v>
      </c>
      <c r="L529">
        <v>270107</v>
      </c>
      <c r="M529" t="s">
        <v>13588</v>
      </c>
      <c r="N529">
        <v>270107006</v>
      </c>
      <c r="O529" t="s">
        <v>13613</v>
      </c>
      <c r="P529">
        <v>21221.309077369078</v>
      </c>
      <c r="Q529">
        <v>62780.825189355914</v>
      </c>
      <c r="R529">
        <v>0</v>
      </c>
    </row>
    <row r="530" spans="1:18" x14ac:dyDescent="0.25">
      <c r="A530">
        <v>8</v>
      </c>
      <c r="B530">
        <v>8202</v>
      </c>
      <c r="C530" t="s">
        <v>768</v>
      </c>
      <c r="D530" t="s">
        <v>1518</v>
      </c>
      <c r="E530">
        <v>1</v>
      </c>
      <c r="F530" t="s">
        <v>13787</v>
      </c>
      <c r="G530">
        <v>2</v>
      </c>
      <c r="H530" t="s">
        <v>13768</v>
      </c>
      <c r="I530">
        <v>1</v>
      </c>
      <c r="J530" t="s">
        <v>13782</v>
      </c>
      <c r="K530" t="s">
        <v>13790</v>
      </c>
      <c r="L530">
        <v>270107</v>
      </c>
      <c r="M530" t="s">
        <v>13588</v>
      </c>
      <c r="N530">
        <v>270107006</v>
      </c>
      <c r="O530" t="s">
        <v>13613</v>
      </c>
      <c r="P530">
        <v>16136.067448602356</v>
      </c>
      <c r="Q530">
        <v>62780.825189355914</v>
      </c>
      <c r="R530">
        <v>0</v>
      </c>
    </row>
    <row r="531" spans="1:18" x14ac:dyDescent="0.25">
      <c r="A531">
        <v>8</v>
      </c>
      <c r="B531">
        <v>8202</v>
      </c>
      <c r="C531" t="s">
        <v>768</v>
      </c>
      <c r="D531" t="s">
        <v>1518</v>
      </c>
      <c r="E531">
        <v>1</v>
      </c>
      <c r="F531" t="s">
        <v>13787</v>
      </c>
      <c r="G531">
        <v>2</v>
      </c>
      <c r="H531" t="s">
        <v>13768</v>
      </c>
      <c r="I531">
        <v>1</v>
      </c>
      <c r="J531" t="s">
        <v>13782</v>
      </c>
      <c r="K531" t="s">
        <v>13791</v>
      </c>
      <c r="L531">
        <v>270107</v>
      </c>
      <c r="M531" t="s">
        <v>13588</v>
      </c>
      <c r="N531">
        <v>270107006</v>
      </c>
      <c r="O531" t="s">
        <v>13613</v>
      </c>
      <c r="P531">
        <v>5085.2416287667229</v>
      </c>
      <c r="Q531">
        <v>0</v>
      </c>
      <c r="R531">
        <v>0</v>
      </c>
    </row>
    <row r="532" spans="1:18" x14ac:dyDescent="0.25">
      <c r="A532">
        <v>8</v>
      </c>
      <c r="B532">
        <v>8202</v>
      </c>
      <c r="C532" t="s">
        <v>768</v>
      </c>
      <c r="D532" t="s">
        <v>1518</v>
      </c>
      <c r="E532">
        <v>5</v>
      </c>
      <c r="F532" t="s">
        <v>13792</v>
      </c>
      <c r="G532">
        <v>2</v>
      </c>
      <c r="H532" t="s">
        <v>13768</v>
      </c>
      <c r="I532">
        <v>3</v>
      </c>
      <c r="J532" t="s">
        <v>13783</v>
      </c>
      <c r="K532" t="s">
        <v>13790</v>
      </c>
      <c r="L532">
        <v>270107</v>
      </c>
      <c r="M532" t="s">
        <v>13588</v>
      </c>
      <c r="N532">
        <v>270107005</v>
      </c>
      <c r="O532" t="s">
        <v>13608</v>
      </c>
      <c r="P532">
        <v>10332.721614936567</v>
      </c>
      <c r="Q532">
        <v>30896.741731749993</v>
      </c>
      <c r="R532">
        <v>0</v>
      </c>
    </row>
    <row r="533" spans="1:18" x14ac:dyDescent="0.25">
      <c r="A533">
        <v>8</v>
      </c>
      <c r="B533">
        <v>8203</v>
      </c>
      <c r="C533" t="s">
        <v>768</v>
      </c>
      <c r="D533" t="s">
        <v>1521</v>
      </c>
      <c r="E533">
        <v>1</v>
      </c>
      <c r="F533" t="s">
        <v>13787</v>
      </c>
      <c r="G533">
        <v>1</v>
      </c>
      <c r="H533" t="s">
        <v>8278</v>
      </c>
      <c r="I533">
        <v>1</v>
      </c>
      <c r="J533" t="s">
        <v>13782</v>
      </c>
      <c r="K533" t="s">
        <v>13788</v>
      </c>
      <c r="L533">
        <v>270107</v>
      </c>
      <c r="M533" t="s">
        <v>13588</v>
      </c>
      <c r="N533">
        <v>270107006</v>
      </c>
      <c r="O533" t="s">
        <v>13613</v>
      </c>
      <c r="P533">
        <v>0</v>
      </c>
      <c r="Q533">
        <v>31221.52886828798</v>
      </c>
      <c r="R533">
        <v>0</v>
      </c>
    </row>
    <row r="534" spans="1:18" x14ac:dyDescent="0.25">
      <c r="A534">
        <v>8</v>
      </c>
      <c r="B534">
        <v>8203</v>
      </c>
      <c r="C534" t="s">
        <v>768</v>
      </c>
      <c r="D534" t="s">
        <v>1521</v>
      </c>
      <c r="E534">
        <v>1</v>
      </c>
      <c r="F534" t="s">
        <v>13787</v>
      </c>
      <c r="G534">
        <v>2</v>
      </c>
      <c r="H534" t="s">
        <v>13768</v>
      </c>
      <c r="I534">
        <v>1</v>
      </c>
      <c r="J534" t="s">
        <v>13782</v>
      </c>
      <c r="K534" t="s">
        <v>13790</v>
      </c>
      <c r="L534">
        <v>270107</v>
      </c>
      <c r="M534" t="s">
        <v>13588</v>
      </c>
      <c r="N534">
        <v>270107006</v>
      </c>
      <c r="O534" t="s">
        <v>13613</v>
      </c>
      <c r="P534">
        <v>0</v>
      </c>
      <c r="Q534">
        <v>23114.508074895992</v>
      </c>
      <c r="R534">
        <v>0</v>
      </c>
    </row>
    <row r="535" spans="1:18" x14ac:dyDescent="0.25">
      <c r="A535">
        <v>8</v>
      </c>
      <c r="B535">
        <v>8203</v>
      </c>
      <c r="C535" t="s">
        <v>768</v>
      </c>
      <c r="D535" t="s">
        <v>1521</v>
      </c>
      <c r="E535">
        <v>1</v>
      </c>
      <c r="F535" t="s">
        <v>13787</v>
      </c>
      <c r="G535">
        <v>2</v>
      </c>
      <c r="H535" t="s">
        <v>13768</v>
      </c>
      <c r="I535">
        <v>1</v>
      </c>
      <c r="J535" t="s">
        <v>13782</v>
      </c>
      <c r="K535" t="s">
        <v>13791</v>
      </c>
      <c r="L535">
        <v>270107</v>
      </c>
      <c r="M535" t="s">
        <v>13588</v>
      </c>
      <c r="N535">
        <v>270107006</v>
      </c>
      <c r="O535" t="s">
        <v>13613</v>
      </c>
      <c r="P535">
        <v>0</v>
      </c>
      <c r="Q535">
        <v>8107.0207933919883</v>
      </c>
      <c r="R535">
        <v>0</v>
      </c>
    </row>
    <row r="536" spans="1:18" x14ac:dyDescent="0.25">
      <c r="A536">
        <v>8</v>
      </c>
      <c r="B536">
        <v>8203</v>
      </c>
      <c r="C536" t="s">
        <v>768</v>
      </c>
      <c r="D536" t="s">
        <v>1521</v>
      </c>
      <c r="E536">
        <v>5</v>
      </c>
      <c r="F536" t="s">
        <v>13792</v>
      </c>
      <c r="G536">
        <v>2</v>
      </c>
      <c r="H536" t="s">
        <v>13768</v>
      </c>
      <c r="I536">
        <v>3</v>
      </c>
      <c r="J536" t="s">
        <v>13783</v>
      </c>
      <c r="K536" t="s">
        <v>13790</v>
      </c>
      <c r="L536">
        <v>270107</v>
      </c>
      <c r="M536" t="s">
        <v>13588</v>
      </c>
      <c r="N536">
        <v>270107005</v>
      </c>
      <c r="O536" t="s">
        <v>13608</v>
      </c>
      <c r="P536">
        <v>0</v>
      </c>
      <c r="Q536">
        <v>18322.231483650361</v>
      </c>
      <c r="R536">
        <v>0</v>
      </c>
    </row>
    <row r="537" spans="1:18" x14ac:dyDescent="0.25">
      <c r="A537">
        <v>8</v>
      </c>
      <c r="B537">
        <v>8205</v>
      </c>
      <c r="C537" t="s">
        <v>768</v>
      </c>
      <c r="D537" t="s">
        <v>1527</v>
      </c>
      <c r="E537">
        <v>1</v>
      </c>
      <c r="F537" t="s">
        <v>13787</v>
      </c>
      <c r="G537">
        <v>1</v>
      </c>
      <c r="H537" t="s">
        <v>8278</v>
      </c>
      <c r="I537">
        <v>1</v>
      </c>
      <c r="J537" t="s">
        <v>13782</v>
      </c>
      <c r="K537" t="s">
        <v>13788</v>
      </c>
      <c r="L537">
        <v>270107</v>
      </c>
      <c r="M537" t="s">
        <v>13588</v>
      </c>
      <c r="N537">
        <v>270107006</v>
      </c>
      <c r="O537" t="s">
        <v>13613</v>
      </c>
      <c r="P537">
        <v>0</v>
      </c>
      <c r="Q537">
        <v>33020.521560500529</v>
      </c>
      <c r="R537">
        <v>0</v>
      </c>
    </row>
    <row r="538" spans="1:18" x14ac:dyDescent="0.25">
      <c r="A538">
        <v>8</v>
      </c>
      <c r="B538">
        <v>8205</v>
      </c>
      <c r="C538" t="s">
        <v>768</v>
      </c>
      <c r="D538" t="s">
        <v>1527</v>
      </c>
      <c r="E538">
        <v>1</v>
      </c>
      <c r="F538" t="s">
        <v>13787</v>
      </c>
      <c r="G538">
        <v>2</v>
      </c>
      <c r="H538" t="s">
        <v>13768</v>
      </c>
      <c r="I538">
        <v>1</v>
      </c>
      <c r="J538" t="s">
        <v>13782</v>
      </c>
      <c r="K538" t="s">
        <v>13790</v>
      </c>
      <c r="L538">
        <v>270107</v>
      </c>
      <c r="M538" t="s">
        <v>13588</v>
      </c>
      <c r="N538">
        <v>270107006</v>
      </c>
      <c r="O538" t="s">
        <v>13613</v>
      </c>
      <c r="P538">
        <v>0</v>
      </c>
      <c r="Q538">
        <v>23021.816130946059</v>
      </c>
      <c r="R538">
        <v>0</v>
      </c>
    </row>
    <row r="539" spans="1:18" x14ac:dyDescent="0.25">
      <c r="A539">
        <v>8</v>
      </c>
      <c r="B539">
        <v>8205</v>
      </c>
      <c r="C539" t="s">
        <v>768</v>
      </c>
      <c r="D539" t="s">
        <v>1527</v>
      </c>
      <c r="E539">
        <v>1</v>
      </c>
      <c r="F539" t="s">
        <v>13787</v>
      </c>
      <c r="G539">
        <v>2</v>
      </c>
      <c r="H539" t="s">
        <v>13768</v>
      </c>
      <c r="I539">
        <v>1</v>
      </c>
      <c r="J539" t="s">
        <v>13782</v>
      </c>
      <c r="K539" t="s">
        <v>13791</v>
      </c>
      <c r="L539">
        <v>270107</v>
      </c>
      <c r="M539" t="s">
        <v>13588</v>
      </c>
      <c r="N539">
        <v>270107006</v>
      </c>
      <c r="O539" t="s">
        <v>13613</v>
      </c>
      <c r="P539">
        <v>0</v>
      </c>
      <c r="Q539">
        <v>9998.705429554464</v>
      </c>
      <c r="R539">
        <v>0</v>
      </c>
    </row>
    <row r="540" spans="1:18" x14ac:dyDescent="0.25">
      <c r="A540">
        <v>8</v>
      </c>
      <c r="B540">
        <v>8205</v>
      </c>
      <c r="C540" t="s">
        <v>768</v>
      </c>
      <c r="D540" t="s">
        <v>1527</v>
      </c>
      <c r="E540">
        <v>5</v>
      </c>
      <c r="F540" t="s">
        <v>13792</v>
      </c>
      <c r="G540">
        <v>2</v>
      </c>
      <c r="H540" t="s">
        <v>13768</v>
      </c>
      <c r="I540">
        <v>3</v>
      </c>
      <c r="J540" t="s">
        <v>13783</v>
      </c>
      <c r="K540" t="s">
        <v>13790</v>
      </c>
      <c r="L540">
        <v>270107</v>
      </c>
      <c r="M540" t="s">
        <v>13588</v>
      </c>
      <c r="N540">
        <v>270107005</v>
      </c>
      <c r="O540" t="s">
        <v>13608</v>
      </c>
      <c r="P540">
        <v>0</v>
      </c>
      <c r="Q540">
        <v>14380.763868500704</v>
      </c>
      <c r="R540">
        <v>0</v>
      </c>
    </row>
    <row r="541" spans="1:18" x14ac:dyDescent="0.25">
      <c r="A541">
        <v>8</v>
      </c>
      <c r="B541">
        <v>8206</v>
      </c>
      <c r="C541" t="s">
        <v>768</v>
      </c>
      <c r="D541" t="s">
        <v>13769</v>
      </c>
      <c r="E541">
        <v>1</v>
      </c>
      <c r="F541" t="s">
        <v>13787</v>
      </c>
      <c r="G541">
        <v>1</v>
      </c>
      <c r="H541" t="s">
        <v>8278</v>
      </c>
      <c r="I541">
        <v>1</v>
      </c>
      <c r="J541" t="s">
        <v>13782</v>
      </c>
      <c r="K541" t="s">
        <v>13788</v>
      </c>
      <c r="L541">
        <v>270107</v>
      </c>
      <c r="M541" t="s">
        <v>13588</v>
      </c>
      <c r="N541">
        <v>270107006</v>
      </c>
      <c r="O541" t="s">
        <v>13613</v>
      </c>
      <c r="P541">
        <v>0</v>
      </c>
      <c r="Q541">
        <v>56734.452594353337</v>
      </c>
      <c r="R541">
        <v>0</v>
      </c>
    </row>
    <row r="542" spans="1:18" x14ac:dyDescent="0.25">
      <c r="A542">
        <v>8</v>
      </c>
      <c r="B542">
        <v>8206</v>
      </c>
      <c r="C542" t="s">
        <v>768</v>
      </c>
      <c r="D542" t="s">
        <v>13769</v>
      </c>
      <c r="E542">
        <v>1</v>
      </c>
      <c r="F542" t="s">
        <v>13787</v>
      </c>
      <c r="G542">
        <v>1</v>
      </c>
      <c r="H542" t="s">
        <v>8278</v>
      </c>
      <c r="I542">
        <v>1</v>
      </c>
      <c r="J542" t="s">
        <v>13782</v>
      </c>
      <c r="K542" t="s">
        <v>13789</v>
      </c>
      <c r="L542">
        <v>270107</v>
      </c>
      <c r="M542" t="s">
        <v>13588</v>
      </c>
      <c r="N542">
        <v>270107006</v>
      </c>
      <c r="O542" t="s">
        <v>13613</v>
      </c>
      <c r="P542">
        <v>0</v>
      </c>
      <c r="Q542">
        <v>5090.0495714779991</v>
      </c>
      <c r="R542">
        <v>0</v>
      </c>
    </row>
    <row r="543" spans="1:18" x14ac:dyDescent="0.25">
      <c r="A543">
        <v>8</v>
      </c>
      <c r="B543">
        <v>8206</v>
      </c>
      <c r="C543" t="s">
        <v>768</v>
      </c>
      <c r="D543" t="s">
        <v>13769</v>
      </c>
      <c r="E543">
        <v>1</v>
      </c>
      <c r="F543" t="s">
        <v>13787</v>
      </c>
      <c r="G543">
        <v>2</v>
      </c>
      <c r="H543" t="s">
        <v>13768</v>
      </c>
      <c r="I543">
        <v>1</v>
      </c>
      <c r="J543" t="s">
        <v>13782</v>
      </c>
      <c r="K543" t="s">
        <v>13790</v>
      </c>
      <c r="L543">
        <v>270107</v>
      </c>
      <c r="M543" t="s">
        <v>13588</v>
      </c>
      <c r="N543">
        <v>270107006</v>
      </c>
      <c r="O543" t="s">
        <v>13613</v>
      </c>
      <c r="P543">
        <v>0</v>
      </c>
      <c r="Q543">
        <v>56734.452594353337</v>
      </c>
      <c r="R543">
        <v>0</v>
      </c>
    </row>
    <row r="544" spans="1:18" x14ac:dyDescent="0.25">
      <c r="A544">
        <v>8</v>
      </c>
      <c r="B544">
        <v>8206</v>
      </c>
      <c r="C544" t="s">
        <v>768</v>
      </c>
      <c r="D544" t="s">
        <v>13769</v>
      </c>
      <c r="E544">
        <v>1</v>
      </c>
      <c r="F544" t="s">
        <v>13787</v>
      </c>
      <c r="G544">
        <v>2</v>
      </c>
      <c r="H544" t="s">
        <v>13768</v>
      </c>
      <c r="I544">
        <v>1</v>
      </c>
      <c r="J544" t="s">
        <v>13782</v>
      </c>
      <c r="K544" t="s">
        <v>13791</v>
      </c>
      <c r="L544">
        <v>270107</v>
      </c>
      <c r="M544" t="s">
        <v>13588</v>
      </c>
      <c r="N544">
        <v>270107006</v>
      </c>
      <c r="O544" t="s">
        <v>13613</v>
      </c>
      <c r="P544">
        <v>0</v>
      </c>
      <c r="Q544">
        <v>5090.0495714779991</v>
      </c>
      <c r="R544">
        <v>0</v>
      </c>
    </row>
    <row r="545" spans="1:18" x14ac:dyDescent="0.25">
      <c r="A545">
        <v>8</v>
      </c>
      <c r="B545">
        <v>8206</v>
      </c>
      <c r="C545" t="s">
        <v>768</v>
      </c>
      <c r="D545" t="s">
        <v>13769</v>
      </c>
      <c r="E545">
        <v>5</v>
      </c>
      <c r="F545" t="s">
        <v>13792</v>
      </c>
      <c r="G545">
        <v>2</v>
      </c>
      <c r="H545" t="s">
        <v>13768</v>
      </c>
      <c r="I545">
        <v>3</v>
      </c>
      <c r="J545" t="s">
        <v>13783</v>
      </c>
      <c r="K545" t="s">
        <v>13790</v>
      </c>
      <c r="L545">
        <v>270107</v>
      </c>
      <c r="M545" t="s">
        <v>13588</v>
      </c>
      <c r="N545">
        <v>270107005</v>
      </c>
      <c r="O545" t="s">
        <v>13608</v>
      </c>
      <c r="P545">
        <v>0</v>
      </c>
      <c r="Q545">
        <v>43537.728875829249</v>
      </c>
      <c r="R545">
        <v>0</v>
      </c>
    </row>
    <row r="546" spans="1:18" x14ac:dyDescent="0.25">
      <c r="A546">
        <v>8</v>
      </c>
      <c r="B546">
        <v>8206</v>
      </c>
      <c r="C546" t="s">
        <v>768</v>
      </c>
      <c r="D546" t="s">
        <v>13769</v>
      </c>
      <c r="E546">
        <v>5</v>
      </c>
      <c r="F546" t="s">
        <v>13792</v>
      </c>
      <c r="G546">
        <v>2</v>
      </c>
      <c r="H546" t="s">
        <v>13768</v>
      </c>
      <c r="I546">
        <v>3</v>
      </c>
      <c r="J546" t="s">
        <v>13783</v>
      </c>
      <c r="K546" t="s">
        <v>13791</v>
      </c>
      <c r="L546">
        <v>270107</v>
      </c>
      <c r="M546" t="s">
        <v>13588</v>
      </c>
      <c r="N546">
        <v>270107005</v>
      </c>
      <c r="O546" t="s">
        <v>13608</v>
      </c>
      <c r="P546">
        <v>0</v>
      </c>
      <c r="Q546">
        <v>8911.8204947271042</v>
      </c>
      <c r="R546">
        <v>0</v>
      </c>
    </row>
    <row r="547" spans="1:18" x14ac:dyDescent="0.25">
      <c r="A547">
        <v>8</v>
      </c>
      <c r="B547">
        <v>8301</v>
      </c>
      <c r="C547" t="s">
        <v>768</v>
      </c>
      <c r="D547" t="s">
        <v>1536</v>
      </c>
      <c r="E547">
        <v>1</v>
      </c>
      <c r="F547" t="s">
        <v>13787</v>
      </c>
      <c r="G547">
        <v>1</v>
      </c>
      <c r="H547" t="s">
        <v>8278</v>
      </c>
      <c r="I547">
        <v>1</v>
      </c>
      <c r="J547" t="s">
        <v>13782</v>
      </c>
      <c r="K547" t="s">
        <v>13788</v>
      </c>
      <c r="L547">
        <v>270107</v>
      </c>
      <c r="M547" t="s">
        <v>13588</v>
      </c>
      <c r="N547">
        <v>270107006</v>
      </c>
      <c r="O547" t="s">
        <v>13613</v>
      </c>
      <c r="P547">
        <v>20106.385082359455</v>
      </c>
      <c r="Q547">
        <v>35190.825051446511</v>
      </c>
      <c r="R547">
        <v>27974.06891599104</v>
      </c>
    </row>
    <row r="548" spans="1:18" x14ac:dyDescent="0.25">
      <c r="A548">
        <v>8</v>
      </c>
      <c r="B548">
        <v>8301</v>
      </c>
      <c r="C548" t="s">
        <v>768</v>
      </c>
      <c r="D548" t="s">
        <v>1536</v>
      </c>
      <c r="E548">
        <v>1</v>
      </c>
      <c r="F548" t="s">
        <v>13787</v>
      </c>
      <c r="G548">
        <v>1</v>
      </c>
      <c r="H548" t="s">
        <v>8278</v>
      </c>
      <c r="I548">
        <v>1</v>
      </c>
      <c r="J548" t="s">
        <v>13782</v>
      </c>
      <c r="K548" t="s">
        <v>13789</v>
      </c>
      <c r="L548">
        <v>270107</v>
      </c>
      <c r="M548" t="s">
        <v>13588</v>
      </c>
      <c r="N548">
        <v>270107006</v>
      </c>
      <c r="O548" t="s">
        <v>13613</v>
      </c>
      <c r="P548">
        <v>788.98973720116271</v>
      </c>
      <c r="Q548">
        <v>923.81511618152911</v>
      </c>
      <c r="R548">
        <v>1960.612470316064</v>
      </c>
    </row>
    <row r="549" spans="1:18" x14ac:dyDescent="0.25">
      <c r="A549">
        <v>8</v>
      </c>
      <c r="B549">
        <v>8301</v>
      </c>
      <c r="C549" t="s">
        <v>768</v>
      </c>
      <c r="D549" t="s">
        <v>1536</v>
      </c>
      <c r="E549">
        <v>1</v>
      </c>
      <c r="F549" t="s">
        <v>13787</v>
      </c>
      <c r="G549">
        <v>2</v>
      </c>
      <c r="H549" t="s">
        <v>13768</v>
      </c>
      <c r="I549">
        <v>1</v>
      </c>
      <c r="J549" t="s">
        <v>13782</v>
      </c>
      <c r="K549" t="s">
        <v>13790</v>
      </c>
      <c r="L549">
        <v>270107</v>
      </c>
      <c r="M549" t="s">
        <v>13588</v>
      </c>
      <c r="N549">
        <v>270107006</v>
      </c>
      <c r="O549" t="s">
        <v>13613</v>
      </c>
      <c r="P549">
        <v>19506.238753435762</v>
      </c>
      <c r="Q549">
        <v>34135.537921498842</v>
      </c>
      <c r="R549">
        <v>22231.15083181551</v>
      </c>
    </row>
    <row r="550" spans="1:18" x14ac:dyDescent="0.25">
      <c r="A550">
        <v>8</v>
      </c>
      <c r="B550">
        <v>8301</v>
      </c>
      <c r="C550" t="s">
        <v>768</v>
      </c>
      <c r="D550" t="s">
        <v>1536</v>
      </c>
      <c r="E550">
        <v>1</v>
      </c>
      <c r="F550" t="s">
        <v>13787</v>
      </c>
      <c r="G550">
        <v>2</v>
      </c>
      <c r="H550" t="s">
        <v>13768</v>
      </c>
      <c r="I550">
        <v>1</v>
      </c>
      <c r="J550" t="s">
        <v>13782</v>
      </c>
      <c r="K550" t="s">
        <v>13791</v>
      </c>
      <c r="L550">
        <v>270107</v>
      </c>
      <c r="M550" t="s">
        <v>13588</v>
      </c>
      <c r="N550">
        <v>270107006</v>
      </c>
      <c r="O550" t="s">
        <v>13613</v>
      </c>
      <c r="P550">
        <v>1389.1360661248541</v>
      </c>
      <c r="Q550">
        <v>1979.1022461291977</v>
      </c>
      <c r="R550">
        <v>7703.5305544916</v>
      </c>
    </row>
    <row r="551" spans="1:18" x14ac:dyDescent="0.25">
      <c r="A551">
        <v>8</v>
      </c>
      <c r="B551">
        <v>8301</v>
      </c>
      <c r="C551" t="s">
        <v>768</v>
      </c>
      <c r="D551" t="s">
        <v>1536</v>
      </c>
      <c r="E551">
        <v>5</v>
      </c>
      <c r="F551" t="s">
        <v>13792</v>
      </c>
      <c r="G551">
        <v>2</v>
      </c>
      <c r="H551" t="s">
        <v>13768</v>
      </c>
      <c r="I551">
        <v>3</v>
      </c>
      <c r="J551" t="s">
        <v>13783</v>
      </c>
      <c r="K551" t="s">
        <v>13790</v>
      </c>
      <c r="L551">
        <v>270107</v>
      </c>
      <c r="M551" t="s">
        <v>13588</v>
      </c>
      <c r="N551">
        <v>270107005</v>
      </c>
      <c r="O551" t="s">
        <v>13608</v>
      </c>
      <c r="P551">
        <v>11999.466097170314</v>
      </c>
      <c r="Q551">
        <v>22620.679873589965</v>
      </c>
      <c r="R551">
        <v>28481.798778513479</v>
      </c>
    </row>
    <row r="552" spans="1:18" x14ac:dyDescent="0.25">
      <c r="A552">
        <v>8</v>
      </c>
      <c r="B552">
        <v>8301</v>
      </c>
      <c r="C552" t="s">
        <v>768</v>
      </c>
      <c r="D552" t="s">
        <v>1536</v>
      </c>
      <c r="E552">
        <v>5</v>
      </c>
      <c r="F552" t="s">
        <v>13792</v>
      </c>
      <c r="G552">
        <v>2</v>
      </c>
      <c r="H552" t="s">
        <v>13768</v>
      </c>
      <c r="I552">
        <v>3</v>
      </c>
      <c r="J552" t="s">
        <v>13783</v>
      </c>
      <c r="K552" t="s">
        <v>13791</v>
      </c>
      <c r="L552">
        <v>270107</v>
      </c>
      <c r="M552" t="s">
        <v>13588</v>
      </c>
      <c r="N552">
        <v>270107005</v>
      </c>
      <c r="O552" t="s">
        <v>13608</v>
      </c>
      <c r="P552">
        <v>1314.4885408633406</v>
      </c>
      <c r="Q552">
        <v>0</v>
      </c>
      <c r="R552">
        <v>1452.8826077936239</v>
      </c>
    </row>
    <row r="553" spans="1:18" x14ac:dyDescent="0.25">
      <c r="A553">
        <v>8</v>
      </c>
      <c r="B553">
        <v>8304</v>
      </c>
      <c r="C553" t="s">
        <v>768</v>
      </c>
      <c r="D553" t="s">
        <v>1545</v>
      </c>
      <c r="E553">
        <v>1</v>
      </c>
      <c r="F553" t="s">
        <v>13787</v>
      </c>
      <c r="G553">
        <v>1</v>
      </c>
      <c r="H553" t="s">
        <v>8278</v>
      </c>
      <c r="I553">
        <v>1</v>
      </c>
      <c r="J553" t="s">
        <v>13782</v>
      </c>
      <c r="K553" t="s">
        <v>13788</v>
      </c>
      <c r="L553">
        <v>270107</v>
      </c>
      <c r="M553" t="s">
        <v>13588</v>
      </c>
      <c r="N553">
        <v>270107006</v>
      </c>
      <c r="O553" t="s">
        <v>13613</v>
      </c>
      <c r="P553">
        <v>0</v>
      </c>
      <c r="Q553">
        <v>25473.638190758113</v>
      </c>
      <c r="R553">
        <v>0</v>
      </c>
    </row>
    <row r="554" spans="1:18" x14ac:dyDescent="0.25">
      <c r="A554">
        <v>8</v>
      </c>
      <c r="B554">
        <v>8304</v>
      </c>
      <c r="C554" t="s">
        <v>768</v>
      </c>
      <c r="D554" t="s">
        <v>1545</v>
      </c>
      <c r="E554">
        <v>1</v>
      </c>
      <c r="F554" t="s">
        <v>13787</v>
      </c>
      <c r="G554">
        <v>2</v>
      </c>
      <c r="H554" t="s">
        <v>13768</v>
      </c>
      <c r="I554">
        <v>1</v>
      </c>
      <c r="J554" t="s">
        <v>13782</v>
      </c>
      <c r="K554" t="s">
        <v>13790</v>
      </c>
      <c r="L554">
        <v>270107</v>
      </c>
      <c r="M554" t="s">
        <v>13588</v>
      </c>
      <c r="N554">
        <v>270107006</v>
      </c>
      <c r="O554" t="s">
        <v>13613</v>
      </c>
      <c r="P554">
        <v>0</v>
      </c>
      <c r="Q554">
        <v>13021.166789622319</v>
      </c>
      <c r="R554">
        <v>0</v>
      </c>
    </row>
    <row r="555" spans="1:18" x14ac:dyDescent="0.25">
      <c r="A555">
        <v>8</v>
      </c>
      <c r="B555">
        <v>8304</v>
      </c>
      <c r="C555" t="s">
        <v>768</v>
      </c>
      <c r="D555" t="s">
        <v>1545</v>
      </c>
      <c r="E555">
        <v>1</v>
      </c>
      <c r="F555" t="s">
        <v>13787</v>
      </c>
      <c r="G555">
        <v>2</v>
      </c>
      <c r="H555" t="s">
        <v>13768</v>
      </c>
      <c r="I555">
        <v>1</v>
      </c>
      <c r="J555" t="s">
        <v>13782</v>
      </c>
      <c r="K555" t="s">
        <v>13791</v>
      </c>
      <c r="L555">
        <v>270107</v>
      </c>
      <c r="M555" t="s">
        <v>13588</v>
      </c>
      <c r="N555">
        <v>270107006</v>
      </c>
      <c r="O555" t="s">
        <v>13613</v>
      </c>
      <c r="P555">
        <v>0</v>
      </c>
      <c r="Q555">
        <v>12452.471401135792</v>
      </c>
      <c r="R555">
        <v>0</v>
      </c>
    </row>
    <row r="556" spans="1:18" x14ac:dyDescent="0.25">
      <c r="A556">
        <v>8</v>
      </c>
      <c r="B556">
        <v>8304</v>
      </c>
      <c r="C556" t="s">
        <v>768</v>
      </c>
      <c r="D556" t="s">
        <v>1545</v>
      </c>
      <c r="E556">
        <v>5</v>
      </c>
      <c r="F556" t="s">
        <v>13792</v>
      </c>
      <c r="G556">
        <v>2</v>
      </c>
      <c r="H556" t="s">
        <v>13768</v>
      </c>
      <c r="I556">
        <v>3</v>
      </c>
      <c r="J556" t="s">
        <v>13783</v>
      </c>
      <c r="K556" t="s">
        <v>13790</v>
      </c>
      <c r="L556">
        <v>270107</v>
      </c>
      <c r="M556" t="s">
        <v>13588</v>
      </c>
      <c r="N556">
        <v>270107005</v>
      </c>
      <c r="O556" t="s">
        <v>13608</v>
      </c>
      <c r="P556">
        <v>0</v>
      </c>
      <c r="Q556">
        <v>17186.009430290203</v>
      </c>
      <c r="R556">
        <v>0</v>
      </c>
    </row>
    <row r="557" spans="1:18" x14ac:dyDescent="0.25">
      <c r="A557">
        <v>8</v>
      </c>
      <c r="B557">
        <v>8305</v>
      </c>
      <c r="C557" t="s">
        <v>768</v>
      </c>
      <c r="D557" t="s">
        <v>1548</v>
      </c>
      <c r="E557">
        <v>1</v>
      </c>
      <c r="F557" t="s">
        <v>13787</v>
      </c>
      <c r="G557">
        <v>1</v>
      </c>
      <c r="H557" t="s">
        <v>8278</v>
      </c>
      <c r="I557">
        <v>1</v>
      </c>
      <c r="J557" t="s">
        <v>13782</v>
      </c>
      <c r="K557" t="s">
        <v>13788</v>
      </c>
      <c r="L557">
        <v>270107</v>
      </c>
      <c r="M557" t="s">
        <v>13588</v>
      </c>
      <c r="N557">
        <v>270107006</v>
      </c>
      <c r="O557" t="s">
        <v>13613</v>
      </c>
      <c r="P557">
        <v>0</v>
      </c>
      <c r="Q557">
        <v>55249.344723369883</v>
      </c>
      <c r="R557">
        <v>27574.530683600471</v>
      </c>
    </row>
    <row r="558" spans="1:18" x14ac:dyDescent="0.25">
      <c r="A558">
        <v>8</v>
      </c>
      <c r="B558">
        <v>8305</v>
      </c>
      <c r="C558" t="s">
        <v>768</v>
      </c>
      <c r="D558" t="s">
        <v>1548</v>
      </c>
      <c r="E558">
        <v>1</v>
      </c>
      <c r="F558" t="s">
        <v>13787</v>
      </c>
      <c r="G558">
        <v>1</v>
      </c>
      <c r="H558" t="s">
        <v>8278</v>
      </c>
      <c r="I558">
        <v>1</v>
      </c>
      <c r="J558" t="s">
        <v>13782</v>
      </c>
      <c r="K558" t="s">
        <v>13789</v>
      </c>
      <c r="L558">
        <v>270107</v>
      </c>
      <c r="M558" t="s">
        <v>13588</v>
      </c>
      <c r="N558">
        <v>270107006</v>
      </c>
      <c r="O558" t="s">
        <v>13613</v>
      </c>
      <c r="P558">
        <v>0</v>
      </c>
      <c r="Q558">
        <v>0</v>
      </c>
      <c r="R558">
        <v>21168.527172157716</v>
      </c>
    </row>
    <row r="559" spans="1:18" x14ac:dyDescent="0.25">
      <c r="A559">
        <v>8</v>
      </c>
      <c r="B559">
        <v>8305</v>
      </c>
      <c r="C559" t="s">
        <v>768</v>
      </c>
      <c r="D559" t="s">
        <v>1548</v>
      </c>
      <c r="E559">
        <v>1</v>
      </c>
      <c r="F559" t="s">
        <v>13787</v>
      </c>
      <c r="G559">
        <v>2</v>
      </c>
      <c r="H559" t="s">
        <v>13768</v>
      </c>
      <c r="I559">
        <v>1</v>
      </c>
      <c r="J559" t="s">
        <v>13782</v>
      </c>
      <c r="K559" t="s">
        <v>13790</v>
      </c>
      <c r="L559">
        <v>270107</v>
      </c>
      <c r="M559" t="s">
        <v>13588</v>
      </c>
      <c r="N559">
        <v>270107006</v>
      </c>
      <c r="O559" t="s">
        <v>13613</v>
      </c>
      <c r="P559">
        <v>0</v>
      </c>
      <c r="Q559">
        <v>55249.344723369883</v>
      </c>
      <c r="R559">
        <v>14852.804642583244</v>
      </c>
    </row>
    <row r="560" spans="1:18" x14ac:dyDescent="0.25">
      <c r="A560">
        <v>8</v>
      </c>
      <c r="B560">
        <v>8305</v>
      </c>
      <c r="C560" t="s">
        <v>768</v>
      </c>
      <c r="D560" t="s">
        <v>1548</v>
      </c>
      <c r="E560">
        <v>1</v>
      </c>
      <c r="F560" t="s">
        <v>13787</v>
      </c>
      <c r="G560">
        <v>2</v>
      </c>
      <c r="H560" t="s">
        <v>13768</v>
      </c>
      <c r="I560">
        <v>1</v>
      </c>
      <c r="J560" t="s">
        <v>13782</v>
      </c>
      <c r="K560" t="s">
        <v>13791</v>
      </c>
      <c r="L560">
        <v>270107</v>
      </c>
      <c r="M560" t="s">
        <v>13588</v>
      </c>
      <c r="N560">
        <v>270107006</v>
      </c>
      <c r="O560" t="s">
        <v>13613</v>
      </c>
      <c r="P560">
        <v>0</v>
      </c>
      <c r="Q560">
        <v>0</v>
      </c>
      <c r="R560">
        <v>33890.253213174947</v>
      </c>
    </row>
    <row r="561" spans="1:18" x14ac:dyDescent="0.25">
      <c r="A561">
        <v>8</v>
      </c>
      <c r="B561">
        <v>8305</v>
      </c>
      <c r="C561" t="s">
        <v>768</v>
      </c>
      <c r="D561" t="s">
        <v>1548</v>
      </c>
      <c r="E561">
        <v>5</v>
      </c>
      <c r="F561" t="s">
        <v>13792</v>
      </c>
      <c r="G561">
        <v>2</v>
      </c>
      <c r="H561" t="s">
        <v>13768</v>
      </c>
      <c r="I561">
        <v>3</v>
      </c>
      <c r="J561" t="s">
        <v>13783</v>
      </c>
      <c r="K561" t="s">
        <v>13790</v>
      </c>
      <c r="L561">
        <v>270107</v>
      </c>
      <c r="M561" t="s">
        <v>13588</v>
      </c>
      <c r="N561">
        <v>270107005</v>
      </c>
      <c r="O561" t="s">
        <v>13608</v>
      </c>
      <c r="P561">
        <v>0</v>
      </c>
      <c r="Q561">
        <v>18885.410688590615</v>
      </c>
      <c r="R561">
        <v>42453.147800050712</v>
      </c>
    </row>
    <row r="562" spans="1:18" x14ac:dyDescent="0.25">
      <c r="A562">
        <v>8</v>
      </c>
      <c r="B562">
        <v>8305</v>
      </c>
      <c r="C562" t="s">
        <v>768</v>
      </c>
      <c r="D562" t="s">
        <v>1548</v>
      </c>
      <c r="E562">
        <v>5</v>
      </c>
      <c r="F562" t="s">
        <v>13792</v>
      </c>
      <c r="G562">
        <v>2</v>
      </c>
      <c r="H562" t="s">
        <v>13768</v>
      </c>
      <c r="I562">
        <v>3</v>
      </c>
      <c r="J562" t="s">
        <v>13783</v>
      </c>
      <c r="K562" t="s">
        <v>13791</v>
      </c>
      <c r="L562">
        <v>270107</v>
      </c>
      <c r="M562" t="s">
        <v>13588</v>
      </c>
      <c r="N562">
        <v>270107005</v>
      </c>
      <c r="O562" t="s">
        <v>13608</v>
      </c>
      <c r="P562">
        <v>0</v>
      </c>
      <c r="Q562">
        <v>0</v>
      </c>
      <c r="R562">
        <v>6289.9100557074735</v>
      </c>
    </row>
    <row r="563" spans="1:18" x14ac:dyDescent="0.25">
      <c r="A563">
        <v>8</v>
      </c>
      <c r="B563">
        <v>8306</v>
      </c>
      <c r="C563" t="s">
        <v>768</v>
      </c>
      <c r="D563" t="s">
        <v>1551</v>
      </c>
      <c r="E563">
        <v>1</v>
      </c>
      <c r="F563" t="s">
        <v>13787</v>
      </c>
      <c r="G563">
        <v>1</v>
      </c>
      <c r="H563" t="s">
        <v>8278</v>
      </c>
      <c r="I563">
        <v>1</v>
      </c>
      <c r="J563" t="s">
        <v>13782</v>
      </c>
      <c r="K563" t="s">
        <v>13788</v>
      </c>
      <c r="L563">
        <v>270107</v>
      </c>
      <c r="M563" t="s">
        <v>13588</v>
      </c>
      <c r="N563">
        <v>270107006</v>
      </c>
      <c r="O563" t="s">
        <v>13613</v>
      </c>
      <c r="P563">
        <v>0</v>
      </c>
      <c r="Q563">
        <v>20384.351026898003</v>
      </c>
      <c r="R563">
        <v>0</v>
      </c>
    </row>
    <row r="564" spans="1:18" x14ac:dyDescent="0.25">
      <c r="A564">
        <v>8</v>
      </c>
      <c r="B564">
        <v>8306</v>
      </c>
      <c r="C564" t="s">
        <v>768</v>
      </c>
      <c r="D564" t="s">
        <v>1551</v>
      </c>
      <c r="E564">
        <v>1</v>
      </c>
      <c r="F564" t="s">
        <v>13787</v>
      </c>
      <c r="G564">
        <v>2</v>
      </c>
      <c r="H564" t="s">
        <v>13768</v>
      </c>
      <c r="I564">
        <v>1</v>
      </c>
      <c r="J564" t="s">
        <v>13782</v>
      </c>
      <c r="K564" t="s">
        <v>13790</v>
      </c>
      <c r="L564">
        <v>270107</v>
      </c>
      <c r="M564" t="s">
        <v>13588</v>
      </c>
      <c r="N564">
        <v>270107006</v>
      </c>
      <c r="O564" t="s">
        <v>13613</v>
      </c>
      <c r="P564">
        <v>0</v>
      </c>
      <c r="Q564">
        <v>20384.351026898003</v>
      </c>
      <c r="R564">
        <v>0</v>
      </c>
    </row>
    <row r="565" spans="1:18" x14ac:dyDescent="0.25">
      <c r="A565">
        <v>8</v>
      </c>
      <c r="B565">
        <v>8306</v>
      </c>
      <c r="C565" t="s">
        <v>768</v>
      </c>
      <c r="D565" t="s">
        <v>1551</v>
      </c>
      <c r="E565">
        <v>5</v>
      </c>
      <c r="F565" t="s">
        <v>13792</v>
      </c>
      <c r="G565">
        <v>2</v>
      </c>
      <c r="H565" t="s">
        <v>13768</v>
      </c>
      <c r="I565">
        <v>3</v>
      </c>
      <c r="J565" t="s">
        <v>13783</v>
      </c>
      <c r="K565" t="s">
        <v>13790</v>
      </c>
      <c r="L565">
        <v>270107</v>
      </c>
      <c r="M565" t="s">
        <v>13588</v>
      </c>
      <c r="N565">
        <v>270107005</v>
      </c>
      <c r="O565" t="s">
        <v>13608</v>
      </c>
      <c r="P565">
        <v>0</v>
      </c>
      <c r="Q565">
        <v>9368.7617232895718</v>
      </c>
      <c r="R565">
        <v>0</v>
      </c>
    </row>
    <row r="566" spans="1:18" x14ac:dyDescent="0.25">
      <c r="A566">
        <v>8</v>
      </c>
      <c r="B566">
        <v>8307</v>
      </c>
      <c r="C566" t="s">
        <v>768</v>
      </c>
      <c r="D566" t="s">
        <v>1554</v>
      </c>
      <c r="E566">
        <v>1</v>
      </c>
      <c r="F566" t="s">
        <v>13787</v>
      </c>
      <c r="G566">
        <v>1</v>
      </c>
      <c r="H566" t="s">
        <v>8278</v>
      </c>
      <c r="I566">
        <v>1</v>
      </c>
      <c r="J566" t="s">
        <v>13782</v>
      </c>
      <c r="K566" t="s">
        <v>13788</v>
      </c>
      <c r="L566">
        <v>270107</v>
      </c>
      <c r="M566" t="s">
        <v>13588</v>
      </c>
      <c r="N566">
        <v>270107006</v>
      </c>
      <c r="O566" t="s">
        <v>13613</v>
      </c>
      <c r="P566">
        <v>0</v>
      </c>
      <c r="Q566">
        <v>50717.22917092211</v>
      </c>
      <c r="R566">
        <v>0</v>
      </c>
    </row>
    <row r="567" spans="1:18" x14ac:dyDescent="0.25">
      <c r="A567">
        <v>8</v>
      </c>
      <c r="B567">
        <v>8307</v>
      </c>
      <c r="C567" t="s">
        <v>768</v>
      </c>
      <c r="D567" t="s">
        <v>1554</v>
      </c>
      <c r="E567">
        <v>1</v>
      </c>
      <c r="F567" t="s">
        <v>13787</v>
      </c>
      <c r="G567">
        <v>2</v>
      </c>
      <c r="H567" t="s">
        <v>13768</v>
      </c>
      <c r="I567">
        <v>1</v>
      </c>
      <c r="J567" t="s">
        <v>13782</v>
      </c>
      <c r="K567" t="s">
        <v>13790</v>
      </c>
      <c r="L567">
        <v>270107</v>
      </c>
      <c r="M567" t="s">
        <v>13588</v>
      </c>
      <c r="N567">
        <v>270107006</v>
      </c>
      <c r="O567" t="s">
        <v>13613</v>
      </c>
      <c r="P567">
        <v>0</v>
      </c>
      <c r="Q567">
        <v>50717.22917092211</v>
      </c>
      <c r="R567">
        <v>0</v>
      </c>
    </row>
    <row r="568" spans="1:18" x14ac:dyDescent="0.25">
      <c r="A568">
        <v>8</v>
      </c>
      <c r="B568">
        <v>8307</v>
      </c>
      <c r="C568" t="s">
        <v>768</v>
      </c>
      <c r="D568" t="s">
        <v>1554</v>
      </c>
      <c r="E568">
        <v>5</v>
      </c>
      <c r="F568" t="s">
        <v>13792</v>
      </c>
      <c r="G568">
        <v>2</v>
      </c>
      <c r="H568" t="s">
        <v>13768</v>
      </c>
      <c r="I568">
        <v>3</v>
      </c>
      <c r="J568" t="s">
        <v>13783</v>
      </c>
      <c r="K568" t="s">
        <v>13790</v>
      </c>
      <c r="L568">
        <v>270107</v>
      </c>
      <c r="M568" t="s">
        <v>13588</v>
      </c>
      <c r="N568">
        <v>270107005</v>
      </c>
      <c r="O568" t="s">
        <v>13608</v>
      </c>
      <c r="P568">
        <v>0</v>
      </c>
      <c r="Q568">
        <v>34997.505741260153</v>
      </c>
      <c r="R568">
        <v>0</v>
      </c>
    </row>
    <row r="569" spans="1:18" x14ac:dyDescent="0.25">
      <c r="A569">
        <v>8</v>
      </c>
      <c r="B569">
        <v>8312</v>
      </c>
      <c r="C569" t="s">
        <v>768</v>
      </c>
      <c r="D569" t="s">
        <v>1568</v>
      </c>
      <c r="E569">
        <v>1</v>
      </c>
      <c r="F569" t="s">
        <v>13787</v>
      </c>
      <c r="G569">
        <v>1</v>
      </c>
      <c r="H569" t="s">
        <v>8278</v>
      </c>
      <c r="I569">
        <v>1</v>
      </c>
      <c r="J569" t="s">
        <v>13782</v>
      </c>
      <c r="K569" t="s">
        <v>13788</v>
      </c>
      <c r="L569">
        <v>270107</v>
      </c>
      <c r="M569" t="s">
        <v>13588</v>
      </c>
      <c r="N569">
        <v>270107006</v>
      </c>
      <c r="O569" t="s">
        <v>13613</v>
      </c>
      <c r="P569">
        <v>0</v>
      </c>
      <c r="Q569">
        <v>32428.646579614735</v>
      </c>
      <c r="R569">
        <v>0</v>
      </c>
    </row>
    <row r="570" spans="1:18" x14ac:dyDescent="0.25">
      <c r="A570">
        <v>8</v>
      </c>
      <c r="B570">
        <v>8312</v>
      </c>
      <c r="C570" t="s">
        <v>768</v>
      </c>
      <c r="D570" t="s">
        <v>1568</v>
      </c>
      <c r="E570">
        <v>1</v>
      </c>
      <c r="F570" t="s">
        <v>13787</v>
      </c>
      <c r="G570">
        <v>2</v>
      </c>
      <c r="H570" t="s">
        <v>13768</v>
      </c>
      <c r="I570">
        <v>1</v>
      </c>
      <c r="J570" t="s">
        <v>13782</v>
      </c>
      <c r="K570" t="s">
        <v>13790</v>
      </c>
      <c r="L570">
        <v>270107</v>
      </c>
      <c r="M570" t="s">
        <v>13588</v>
      </c>
      <c r="N570">
        <v>270107006</v>
      </c>
      <c r="O570" t="s">
        <v>13613</v>
      </c>
      <c r="P570">
        <v>0</v>
      </c>
      <c r="Q570">
        <v>32428.646579614735</v>
      </c>
      <c r="R570">
        <v>0</v>
      </c>
    </row>
    <row r="571" spans="1:18" x14ac:dyDescent="0.25">
      <c r="A571">
        <v>8</v>
      </c>
      <c r="B571">
        <v>8312</v>
      </c>
      <c r="C571" t="s">
        <v>768</v>
      </c>
      <c r="D571" t="s">
        <v>1568</v>
      </c>
      <c r="E571">
        <v>5</v>
      </c>
      <c r="F571" t="s">
        <v>13792</v>
      </c>
      <c r="G571">
        <v>2</v>
      </c>
      <c r="H571" t="s">
        <v>13768</v>
      </c>
      <c r="I571">
        <v>3</v>
      </c>
      <c r="J571" t="s">
        <v>13783</v>
      </c>
      <c r="K571" t="s">
        <v>13790</v>
      </c>
      <c r="L571">
        <v>270107</v>
      </c>
      <c r="M571" t="s">
        <v>13588</v>
      </c>
      <c r="N571">
        <v>270107005</v>
      </c>
      <c r="O571" t="s">
        <v>13608</v>
      </c>
      <c r="P571">
        <v>0</v>
      </c>
      <c r="Q571">
        <v>14128.449308411724</v>
      </c>
      <c r="R571">
        <v>0</v>
      </c>
    </row>
    <row r="572" spans="1:18" x14ac:dyDescent="0.25">
      <c r="A572">
        <v>8</v>
      </c>
      <c r="B572">
        <v>8312</v>
      </c>
      <c r="C572" t="s">
        <v>768</v>
      </c>
      <c r="D572" t="s">
        <v>1568</v>
      </c>
      <c r="E572">
        <v>5</v>
      </c>
      <c r="F572" t="s">
        <v>13792</v>
      </c>
      <c r="G572">
        <v>2</v>
      </c>
      <c r="H572" t="s">
        <v>13768</v>
      </c>
      <c r="I572">
        <v>3</v>
      </c>
      <c r="J572" t="s">
        <v>13783</v>
      </c>
      <c r="K572" t="s">
        <v>13791</v>
      </c>
      <c r="L572">
        <v>270107</v>
      </c>
      <c r="M572" t="s">
        <v>13588</v>
      </c>
      <c r="N572">
        <v>270107005</v>
      </c>
      <c r="O572" t="s">
        <v>13608</v>
      </c>
      <c r="P572">
        <v>0</v>
      </c>
      <c r="Q572">
        <v>10784.498114708864</v>
      </c>
      <c r="R572">
        <v>0</v>
      </c>
    </row>
    <row r="573" spans="1:18" x14ac:dyDescent="0.25">
      <c r="A573">
        <v>8</v>
      </c>
      <c r="B573">
        <v>16101</v>
      </c>
      <c r="C573" t="s">
        <v>768</v>
      </c>
      <c r="D573" t="s">
        <v>2024</v>
      </c>
      <c r="E573">
        <v>1</v>
      </c>
      <c r="F573" t="s">
        <v>13787</v>
      </c>
      <c r="G573">
        <v>1</v>
      </c>
      <c r="H573" t="s">
        <v>8278</v>
      </c>
      <c r="I573">
        <v>1</v>
      </c>
      <c r="J573" t="s">
        <v>13782</v>
      </c>
      <c r="K573" t="s">
        <v>13788</v>
      </c>
      <c r="L573">
        <v>270107</v>
      </c>
      <c r="M573" t="s">
        <v>13588</v>
      </c>
      <c r="N573">
        <v>270107006</v>
      </c>
      <c r="O573" t="s">
        <v>13613</v>
      </c>
      <c r="P573">
        <v>26520.113265460521</v>
      </c>
      <c r="Q573">
        <v>35247.163981716243</v>
      </c>
      <c r="R573">
        <v>0</v>
      </c>
    </row>
    <row r="574" spans="1:18" x14ac:dyDescent="0.25">
      <c r="A574">
        <v>8</v>
      </c>
      <c r="B574">
        <v>16101</v>
      </c>
      <c r="C574" t="s">
        <v>768</v>
      </c>
      <c r="D574" t="s">
        <v>2024</v>
      </c>
      <c r="E574">
        <v>1</v>
      </c>
      <c r="F574" t="s">
        <v>13787</v>
      </c>
      <c r="G574">
        <v>1</v>
      </c>
      <c r="H574" t="s">
        <v>8278</v>
      </c>
      <c r="I574">
        <v>1</v>
      </c>
      <c r="J574" t="s">
        <v>13782</v>
      </c>
      <c r="K574" t="s">
        <v>13789</v>
      </c>
      <c r="L574">
        <v>270107</v>
      </c>
      <c r="M574" t="s">
        <v>13588</v>
      </c>
      <c r="N574">
        <v>270107006</v>
      </c>
      <c r="O574" t="s">
        <v>13613</v>
      </c>
      <c r="P574">
        <v>2392.300542550202</v>
      </c>
      <c r="Q574">
        <v>1851.8805294394492</v>
      </c>
      <c r="R574">
        <v>0</v>
      </c>
    </row>
    <row r="575" spans="1:18" x14ac:dyDescent="0.25">
      <c r="A575">
        <v>8</v>
      </c>
      <c r="B575">
        <v>16101</v>
      </c>
      <c r="C575" t="s">
        <v>768</v>
      </c>
      <c r="D575" t="s">
        <v>2024</v>
      </c>
      <c r="E575">
        <v>1</v>
      </c>
      <c r="F575" t="s">
        <v>13787</v>
      </c>
      <c r="G575">
        <v>2</v>
      </c>
      <c r="H575" t="s">
        <v>13768</v>
      </c>
      <c r="I575">
        <v>1</v>
      </c>
      <c r="J575" t="s">
        <v>13782</v>
      </c>
      <c r="K575" t="s">
        <v>13790</v>
      </c>
      <c r="L575">
        <v>270107</v>
      </c>
      <c r="M575" t="s">
        <v>13588</v>
      </c>
      <c r="N575">
        <v>270107006</v>
      </c>
      <c r="O575" t="s">
        <v>13613</v>
      </c>
      <c r="P575">
        <v>20294.295657436829</v>
      </c>
      <c r="Q575">
        <v>32486.157059444602</v>
      </c>
      <c r="R575">
        <v>0</v>
      </c>
    </row>
    <row r="576" spans="1:18" x14ac:dyDescent="0.25">
      <c r="A576">
        <v>8</v>
      </c>
      <c r="B576">
        <v>16101</v>
      </c>
      <c r="C576" t="s">
        <v>768</v>
      </c>
      <c r="D576" t="s">
        <v>2024</v>
      </c>
      <c r="E576">
        <v>1</v>
      </c>
      <c r="F576" t="s">
        <v>13787</v>
      </c>
      <c r="G576">
        <v>2</v>
      </c>
      <c r="H576" t="s">
        <v>13768</v>
      </c>
      <c r="I576">
        <v>1</v>
      </c>
      <c r="J576" t="s">
        <v>13782</v>
      </c>
      <c r="K576" t="s">
        <v>13791</v>
      </c>
      <c r="L576">
        <v>270107</v>
      </c>
      <c r="M576" t="s">
        <v>13588</v>
      </c>
      <c r="N576">
        <v>270107006</v>
      </c>
      <c r="O576" t="s">
        <v>13613</v>
      </c>
      <c r="P576">
        <v>8618.1181505738932</v>
      </c>
      <c r="Q576">
        <v>4612.8874517110953</v>
      </c>
      <c r="R576">
        <v>0</v>
      </c>
    </row>
    <row r="577" spans="1:18" x14ac:dyDescent="0.25">
      <c r="A577">
        <v>8</v>
      </c>
      <c r="B577">
        <v>16101</v>
      </c>
      <c r="C577" t="s">
        <v>768</v>
      </c>
      <c r="D577" t="s">
        <v>2024</v>
      </c>
      <c r="E577">
        <v>5</v>
      </c>
      <c r="F577" t="s">
        <v>13792</v>
      </c>
      <c r="G577">
        <v>2</v>
      </c>
      <c r="H577" t="s">
        <v>13768</v>
      </c>
      <c r="I577">
        <v>3</v>
      </c>
      <c r="J577" t="s">
        <v>13783</v>
      </c>
      <c r="K577" t="s">
        <v>13790</v>
      </c>
      <c r="L577">
        <v>270107</v>
      </c>
      <c r="M577" t="s">
        <v>13588</v>
      </c>
      <c r="N577">
        <v>270107005</v>
      </c>
      <c r="O577" t="s">
        <v>13608</v>
      </c>
      <c r="P577">
        <v>18984.393575859758</v>
      </c>
      <c r="Q577">
        <v>22069.664026198559</v>
      </c>
      <c r="R577">
        <v>0</v>
      </c>
    </row>
    <row r="578" spans="1:18" x14ac:dyDescent="0.25">
      <c r="A578">
        <v>8</v>
      </c>
      <c r="B578">
        <v>16101</v>
      </c>
      <c r="C578" t="s">
        <v>768</v>
      </c>
      <c r="D578" t="s">
        <v>2024</v>
      </c>
      <c r="E578">
        <v>5</v>
      </c>
      <c r="F578" t="s">
        <v>13792</v>
      </c>
      <c r="G578">
        <v>2</v>
      </c>
      <c r="H578" t="s">
        <v>13768</v>
      </c>
      <c r="I578">
        <v>3</v>
      </c>
      <c r="J578" t="s">
        <v>13783</v>
      </c>
      <c r="K578" t="s">
        <v>13791</v>
      </c>
      <c r="L578">
        <v>270107</v>
      </c>
      <c r="M578" t="s">
        <v>13588</v>
      </c>
      <c r="N578">
        <v>270107005</v>
      </c>
      <c r="O578" t="s">
        <v>13608</v>
      </c>
      <c r="P578">
        <v>1554.1577502539826</v>
      </c>
      <c r="Q578">
        <v>1415.4226047122488</v>
      </c>
      <c r="R578">
        <v>0</v>
      </c>
    </row>
    <row r="579" spans="1:18" x14ac:dyDescent="0.25">
      <c r="A579">
        <v>8</v>
      </c>
      <c r="B579">
        <v>16103</v>
      </c>
      <c r="C579" t="s">
        <v>768</v>
      </c>
      <c r="D579" t="s">
        <v>2030</v>
      </c>
      <c r="E579">
        <v>1</v>
      </c>
      <c r="F579" t="s">
        <v>13787</v>
      </c>
      <c r="G579">
        <v>1</v>
      </c>
      <c r="H579" t="s">
        <v>8278</v>
      </c>
      <c r="I579">
        <v>1</v>
      </c>
      <c r="J579" t="s">
        <v>13782</v>
      </c>
      <c r="K579" t="s">
        <v>13788</v>
      </c>
      <c r="L579">
        <v>270107</v>
      </c>
      <c r="M579" t="s">
        <v>13588</v>
      </c>
      <c r="N579">
        <v>270107006</v>
      </c>
      <c r="O579" t="s">
        <v>13613</v>
      </c>
      <c r="P579">
        <v>0</v>
      </c>
      <c r="Q579">
        <v>36061.38561993355</v>
      </c>
      <c r="R579">
        <v>0</v>
      </c>
    </row>
    <row r="580" spans="1:18" x14ac:dyDescent="0.25">
      <c r="A580">
        <v>8</v>
      </c>
      <c r="B580">
        <v>16103</v>
      </c>
      <c r="C580" t="s">
        <v>768</v>
      </c>
      <c r="D580" t="s">
        <v>2030</v>
      </c>
      <c r="E580">
        <v>1</v>
      </c>
      <c r="F580" t="s">
        <v>13787</v>
      </c>
      <c r="G580">
        <v>2</v>
      </c>
      <c r="H580" t="s">
        <v>13768</v>
      </c>
      <c r="I580">
        <v>1</v>
      </c>
      <c r="J580" t="s">
        <v>13782</v>
      </c>
      <c r="K580" t="s">
        <v>13790</v>
      </c>
      <c r="L580">
        <v>270107</v>
      </c>
      <c r="M580" t="s">
        <v>13588</v>
      </c>
      <c r="N580">
        <v>270107006</v>
      </c>
      <c r="O580" t="s">
        <v>13613</v>
      </c>
      <c r="P580">
        <v>0</v>
      </c>
      <c r="Q580">
        <v>36061.38561993355</v>
      </c>
      <c r="R580">
        <v>0</v>
      </c>
    </row>
    <row r="581" spans="1:18" x14ac:dyDescent="0.25">
      <c r="A581">
        <v>8</v>
      </c>
      <c r="B581">
        <v>16103</v>
      </c>
      <c r="C581" t="s">
        <v>768</v>
      </c>
      <c r="D581" t="s">
        <v>2030</v>
      </c>
      <c r="E581">
        <v>5</v>
      </c>
      <c r="F581" t="s">
        <v>13792</v>
      </c>
      <c r="G581">
        <v>2</v>
      </c>
      <c r="H581" t="s">
        <v>13768</v>
      </c>
      <c r="I581">
        <v>3</v>
      </c>
      <c r="J581" t="s">
        <v>13783</v>
      </c>
      <c r="K581" t="s">
        <v>13790</v>
      </c>
      <c r="L581">
        <v>270107</v>
      </c>
      <c r="M581" t="s">
        <v>13588</v>
      </c>
      <c r="N581">
        <v>270107005</v>
      </c>
      <c r="O581" t="s">
        <v>13608</v>
      </c>
      <c r="P581">
        <v>0</v>
      </c>
      <c r="Q581">
        <v>26844.117291225459</v>
      </c>
      <c r="R581">
        <v>0</v>
      </c>
    </row>
    <row r="582" spans="1:18" x14ac:dyDescent="0.25">
      <c r="A582">
        <v>8</v>
      </c>
      <c r="B582">
        <v>16103</v>
      </c>
      <c r="C582" t="s">
        <v>768</v>
      </c>
      <c r="D582" t="s">
        <v>2030</v>
      </c>
      <c r="E582">
        <v>5</v>
      </c>
      <c r="F582" t="s">
        <v>13792</v>
      </c>
      <c r="G582">
        <v>2</v>
      </c>
      <c r="H582" t="s">
        <v>13768</v>
      </c>
      <c r="I582">
        <v>3</v>
      </c>
      <c r="J582" t="s">
        <v>13783</v>
      </c>
      <c r="K582" t="s">
        <v>13791</v>
      </c>
      <c r="L582">
        <v>270107</v>
      </c>
      <c r="M582" t="s">
        <v>13588</v>
      </c>
      <c r="N582">
        <v>270107005</v>
      </c>
      <c r="O582" t="s">
        <v>13608</v>
      </c>
      <c r="P582">
        <v>0</v>
      </c>
      <c r="Q582">
        <v>3072.422776236032</v>
      </c>
      <c r="R582">
        <v>0</v>
      </c>
    </row>
    <row r="583" spans="1:18" x14ac:dyDescent="0.25">
      <c r="A583">
        <v>8</v>
      </c>
      <c r="B583">
        <v>16107</v>
      </c>
      <c r="C583" t="s">
        <v>768</v>
      </c>
      <c r="D583" t="s">
        <v>2042</v>
      </c>
      <c r="E583">
        <v>1</v>
      </c>
      <c r="F583" t="s">
        <v>13787</v>
      </c>
      <c r="G583">
        <v>1</v>
      </c>
      <c r="H583" t="s">
        <v>8278</v>
      </c>
      <c r="I583">
        <v>1</v>
      </c>
      <c r="J583" t="s">
        <v>13782</v>
      </c>
      <c r="K583" t="s">
        <v>13788</v>
      </c>
      <c r="L583">
        <v>270107</v>
      </c>
      <c r="M583" t="s">
        <v>13588</v>
      </c>
      <c r="N583">
        <v>270107006</v>
      </c>
      <c r="O583" t="s">
        <v>13613</v>
      </c>
      <c r="P583">
        <v>0</v>
      </c>
      <c r="Q583">
        <v>75799.068869595561</v>
      </c>
      <c r="R583">
        <v>0</v>
      </c>
    </row>
    <row r="584" spans="1:18" x14ac:dyDescent="0.25">
      <c r="A584">
        <v>8</v>
      </c>
      <c r="B584">
        <v>16107</v>
      </c>
      <c r="C584" t="s">
        <v>768</v>
      </c>
      <c r="D584" t="s">
        <v>2042</v>
      </c>
      <c r="E584">
        <v>1</v>
      </c>
      <c r="F584" t="s">
        <v>13787</v>
      </c>
      <c r="G584">
        <v>2</v>
      </c>
      <c r="H584" t="s">
        <v>13768</v>
      </c>
      <c r="I584">
        <v>1</v>
      </c>
      <c r="J584" t="s">
        <v>13782</v>
      </c>
      <c r="K584" t="s">
        <v>13790</v>
      </c>
      <c r="L584">
        <v>270107</v>
      </c>
      <c r="M584" t="s">
        <v>13588</v>
      </c>
      <c r="N584">
        <v>270107006</v>
      </c>
      <c r="O584" t="s">
        <v>13613</v>
      </c>
      <c r="P584">
        <v>0</v>
      </c>
      <c r="Q584">
        <v>75799.068869595561</v>
      </c>
      <c r="R584">
        <v>0</v>
      </c>
    </row>
    <row r="585" spans="1:18" x14ac:dyDescent="0.25">
      <c r="A585">
        <v>8</v>
      </c>
      <c r="B585">
        <v>16107</v>
      </c>
      <c r="C585" t="s">
        <v>768</v>
      </c>
      <c r="D585" t="s">
        <v>2042</v>
      </c>
      <c r="E585">
        <v>5</v>
      </c>
      <c r="F585" t="s">
        <v>13792</v>
      </c>
      <c r="G585">
        <v>2</v>
      </c>
      <c r="H585" t="s">
        <v>13768</v>
      </c>
      <c r="I585">
        <v>3</v>
      </c>
      <c r="J585" t="s">
        <v>13783</v>
      </c>
      <c r="K585" t="s">
        <v>13790</v>
      </c>
      <c r="L585">
        <v>270107</v>
      </c>
      <c r="M585" t="s">
        <v>13588</v>
      </c>
      <c r="N585">
        <v>270107005</v>
      </c>
      <c r="O585" t="s">
        <v>13608</v>
      </c>
      <c r="P585">
        <v>0</v>
      </c>
      <c r="Q585">
        <v>42699.230439317151</v>
      </c>
      <c r="R585">
        <v>0</v>
      </c>
    </row>
    <row r="586" spans="1:18" x14ac:dyDescent="0.25">
      <c r="A586">
        <v>8</v>
      </c>
      <c r="B586">
        <v>16301</v>
      </c>
      <c r="C586" t="s">
        <v>768</v>
      </c>
      <c r="D586" t="s">
        <v>2072</v>
      </c>
      <c r="E586">
        <v>1</v>
      </c>
      <c r="F586" t="s">
        <v>13787</v>
      </c>
      <c r="G586">
        <v>1</v>
      </c>
      <c r="H586" t="s">
        <v>8278</v>
      </c>
      <c r="I586">
        <v>1</v>
      </c>
      <c r="J586" t="s">
        <v>13782</v>
      </c>
      <c r="K586" t="s">
        <v>13788</v>
      </c>
      <c r="L586">
        <v>270107</v>
      </c>
      <c r="M586" t="s">
        <v>13588</v>
      </c>
      <c r="N586">
        <v>270107006</v>
      </c>
      <c r="O586" t="s">
        <v>13613</v>
      </c>
      <c r="P586">
        <v>18837.890987347408</v>
      </c>
      <c r="Q586">
        <v>37024.525330126242</v>
      </c>
      <c r="R586">
        <v>0</v>
      </c>
    </row>
    <row r="587" spans="1:18" x14ac:dyDescent="0.25">
      <c r="A587">
        <v>8</v>
      </c>
      <c r="B587">
        <v>16301</v>
      </c>
      <c r="C587" t="s">
        <v>768</v>
      </c>
      <c r="D587" t="s">
        <v>2072</v>
      </c>
      <c r="E587">
        <v>1</v>
      </c>
      <c r="F587" t="s">
        <v>13787</v>
      </c>
      <c r="G587">
        <v>1</v>
      </c>
      <c r="H587" t="s">
        <v>8278</v>
      </c>
      <c r="I587">
        <v>1</v>
      </c>
      <c r="J587" t="s">
        <v>13782</v>
      </c>
      <c r="K587" t="s">
        <v>13789</v>
      </c>
      <c r="L587">
        <v>270107</v>
      </c>
      <c r="M587" t="s">
        <v>13588</v>
      </c>
      <c r="N587">
        <v>270107006</v>
      </c>
      <c r="O587" t="s">
        <v>13613</v>
      </c>
      <c r="P587">
        <v>936.88545879559194</v>
      </c>
      <c r="Q587">
        <v>0</v>
      </c>
      <c r="R587">
        <v>0</v>
      </c>
    </row>
    <row r="588" spans="1:18" x14ac:dyDescent="0.25">
      <c r="A588">
        <v>8</v>
      </c>
      <c r="B588">
        <v>16301</v>
      </c>
      <c r="C588" t="s">
        <v>768</v>
      </c>
      <c r="D588" t="s">
        <v>2072</v>
      </c>
      <c r="E588">
        <v>1</v>
      </c>
      <c r="F588" t="s">
        <v>13787</v>
      </c>
      <c r="G588">
        <v>2</v>
      </c>
      <c r="H588" t="s">
        <v>13768</v>
      </c>
      <c r="I588">
        <v>1</v>
      </c>
      <c r="J588" t="s">
        <v>13782</v>
      </c>
      <c r="K588" t="s">
        <v>13790</v>
      </c>
      <c r="L588">
        <v>270107</v>
      </c>
      <c r="M588" t="s">
        <v>13588</v>
      </c>
      <c r="N588">
        <v>270107006</v>
      </c>
      <c r="O588" t="s">
        <v>13613</v>
      </c>
      <c r="P588">
        <v>18837.890987347408</v>
      </c>
      <c r="Q588">
        <v>37024.525330126242</v>
      </c>
      <c r="R588">
        <v>0</v>
      </c>
    </row>
    <row r="589" spans="1:18" x14ac:dyDescent="0.25">
      <c r="A589">
        <v>8</v>
      </c>
      <c r="B589">
        <v>16301</v>
      </c>
      <c r="C589" t="s">
        <v>768</v>
      </c>
      <c r="D589" t="s">
        <v>2072</v>
      </c>
      <c r="E589">
        <v>1</v>
      </c>
      <c r="F589" t="s">
        <v>13787</v>
      </c>
      <c r="G589">
        <v>2</v>
      </c>
      <c r="H589" t="s">
        <v>13768</v>
      </c>
      <c r="I589">
        <v>1</v>
      </c>
      <c r="J589" t="s">
        <v>13782</v>
      </c>
      <c r="K589" t="s">
        <v>13791</v>
      </c>
      <c r="L589">
        <v>270107</v>
      </c>
      <c r="M589" t="s">
        <v>13588</v>
      </c>
      <c r="N589">
        <v>270107006</v>
      </c>
      <c r="O589" t="s">
        <v>13613</v>
      </c>
      <c r="P589">
        <v>936.88545879559194</v>
      </c>
      <c r="Q589">
        <v>0</v>
      </c>
      <c r="R589">
        <v>0</v>
      </c>
    </row>
    <row r="590" spans="1:18" x14ac:dyDescent="0.25">
      <c r="A590">
        <v>8</v>
      </c>
      <c r="B590">
        <v>16301</v>
      </c>
      <c r="C590" t="s">
        <v>768</v>
      </c>
      <c r="D590" t="s">
        <v>2072</v>
      </c>
      <c r="E590">
        <v>5</v>
      </c>
      <c r="F590" t="s">
        <v>13792</v>
      </c>
      <c r="G590">
        <v>2</v>
      </c>
      <c r="H590" t="s">
        <v>13768</v>
      </c>
      <c r="I590">
        <v>3</v>
      </c>
      <c r="J590" t="s">
        <v>13783</v>
      </c>
      <c r="K590" t="s">
        <v>13790</v>
      </c>
      <c r="L590">
        <v>270107</v>
      </c>
      <c r="M590" t="s">
        <v>13588</v>
      </c>
      <c r="N590">
        <v>270107005</v>
      </c>
      <c r="O590" t="s">
        <v>13608</v>
      </c>
      <c r="P590">
        <v>13539.38629364402</v>
      </c>
      <c r="Q590">
        <v>26342.550964847222</v>
      </c>
      <c r="R590">
        <v>0</v>
      </c>
    </row>
    <row r="591" spans="1:18" x14ac:dyDescent="0.25">
      <c r="A591">
        <v>8</v>
      </c>
      <c r="B591">
        <v>16301</v>
      </c>
      <c r="C591" t="s">
        <v>768</v>
      </c>
      <c r="D591" t="s">
        <v>2072</v>
      </c>
      <c r="E591">
        <v>5</v>
      </c>
      <c r="F591" t="s">
        <v>13792</v>
      </c>
      <c r="G591">
        <v>2</v>
      </c>
      <c r="H591" t="s">
        <v>13768</v>
      </c>
      <c r="I591">
        <v>3</v>
      </c>
      <c r="J591" t="s">
        <v>13783</v>
      </c>
      <c r="K591" t="s">
        <v>13791</v>
      </c>
      <c r="L591">
        <v>270107</v>
      </c>
      <c r="M591" t="s">
        <v>13588</v>
      </c>
      <c r="N591">
        <v>270107005</v>
      </c>
      <c r="O591" t="s">
        <v>13608</v>
      </c>
      <c r="P591">
        <v>936.88545879559194</v>
      </c>
      <c r="Q591">
        <v>0</v>
      </c>
      <c r="R591">
        <v>0</v>
      </c>
    </row>
    <row r="592" spans="1:18" x14ac:dyDescent="0.25">
      <c r="A592">
        <v>8</v>
      </c>
      <c r="B592">
        <v>16305</v>
      </c>
      <c r="C592" t="s">
        <v>768</v>
      </c>
      <c r="D592" t="s">
        <v>2084</v>
      </c>
      <c r="E592">
        <v>1</v>
      </c>
      <c r="F592" t="s">
        <v>13787</v>
      </c>
      <c r="G592">
        <v>1</v>
      </c>
      <c r="H592" t="s">
        <v>8278</v>
      </c>
      <c r="I592">
        <v>1</v>
      </c>
      <c r="J592" t="s">
        <v>13782</v>
      </c>
      <c r="K592" t="s">
        <v>13788</v>
      </c>
      <c r="L592">
        <v>270107</v>
      </c>
      <c r="M592" t="s">
        <v>13588</v>
      </c>
      <c r="N592">
        <v>270107006</v>
      </c>
      <c r="O592" t="s">
        <v>13613</v>
      </c>
      <c r="P592">
        <v>0</v>
      </c>
      <c r="Q592">
        <v>50733.276643990917</v>
      </c>
      <c r="R592">
        <v>0</v>
      </c>
    </row>
    <row r="593" spans="1:18" x14ac:dyDescent="0.25">
      <c r="A593">
        <v>8</v>
      </c>
      <c r="B593">
        <v>16305</v>
      </c>
      <c r="C593" t="s">
        <v>768</v>
      </c>
      <c r="D593" t="s">
        <v>2084</v>
      </c>
      <c r="E593">
        <v>1</v>
      </c>
      <c r="F593" t="s">
        <v>13787</v>
      </c>
      <c r="G593">
        <v>2</v>
      </c>
      <c r="H593" t="s">
        <v>13768</v>
      </c>
      <c r="I593">
        <v>1</v>
      </c>
      <c r="J593" t="s">
        <v>13782</v>
      </c>
      <c r="K593" t="s">
        <v>13790</v>
      </c>
      <c r="L593">
        <v>270107</v>
      </c>
      <c r="M593" t="s">
        <v>13588</v>
      </c>
      <c r="N593">
        <v>270107006</v>
      </c>
      <c r="O593" t="s">
        <v>13613</v>
      </c>
      <c r="P593">
        <v>0</v>
      </c>
      <c r="Q593">
        <v>50733.276643990917</v>
      </c>
      <c r="R593">
        <v>0</v>
      </c>
    </row>
    <row r="594" spans="1:18" x14ac:dyDescent="0.25">
      <c r="A594">
        <v>8</v>
      </c>
      <c r="B594">
        <v>16305</v>
      </c>
      <c r="C594" t="s">
        <v>768</v>
      </c>
      <c r="D594" t="s">
        <v>2084</v>
      </c>
      <c r="E594">
        <v>5</v>
      </c>
      <c r="F594" t="s">
        <v>13792</v>
      </c>
      <c r="G594">
        <v>2</v>
      </c>
      <c r="H594" t="s">
        <v>13768</v>
      </c>
      <c r="I594">
        <v>3</v>
      </c>
      <c r="J594" t="s">
        <v>13783</v>
      </c>
      <c r="K594" t="s">
        <v>13790</v>
      </c>
      <c r="L594">
        <v>270107</v>
      </c>
      <c r="M594" t="s">
        <v>13588</v>
      </c>
      <c r="N594">
        <v>270107005</v>
      </c>
      <c r="O594" t="s">
        <v>13608</v>
      </c>
      <c r="P594">
        <v>0</v>
      </c>
      <c r="Q594">
        <v>33275.294928097843</v>
      </c>
      <c r="R594">
        <v>0</v>
      </c>
    </row>
    <row r="595" spans="1:18" x14ac:dyDescent="0.25">
      <c r="A595">
        <v>9</v>
      </c>
      <c r="B595">
        <v>9101</v>
      </c>
      <c r="C595" t="s">
        <v>762</v>
      </c>
      <c r="D595" t="s">
        <v>1577</v>
      </c>
      <c r="E595">
        <v>1</v>
      </c>
      <c r="F595" t="s">
        <v>13787</v>
      </c>
      <c r="G595">
        <v>1</v>
      </c>
      <c r="H595" t="s">
        <v>8278</v>
      </c>
      <c r="I595">
        <v>1</v>
      </c>
      <c r="J595" t="s">
        <v>13782</v>
      </c>
      <c r="K595" t="s">
        <v>13788</v>
      </c>
      <c r="L595">
        <v>270107</v>
      </c>
      <c r="M595" t="s">
        <v>13588</v>
      </c>
      <c r="N595">
        <v>270107006</v>
      </c>
      <c r="O595" t="s">
        <v>13613</v>
      </c>
      <c r="P595">
        <v>27415.35338727411</v>
      </c>
      <c r="Q595">
        <v>29430.213148613078</v>
      </c>
      <c r="R595">
        <v>37924.491533223088</v>
      </c>
    </row>
    <row r="596" spans="1:18" x14ac:dyDescent="0.25">
      <c r="A596">
        <v>9</v>
      </c>
      <c r="B596">
        <v>9101</v>
      </c>
      <c r="C596" t="s">
        <v>762</v>
      </c>
      <c r="D596" t="s">
        <v>1577</v>
      </c>
      <c r="E596">
        <v>1</v>
      </c>
      <c r="F596" t="s">
        <v>13787</v>
      </c>
      <c r="G596">
        <v>1</v>
      </c>
      <c r="H596" t="s">
        <v>8278</v>
      </c>
      <c r="I596">
        <v>1</v>
      </c>
      <c r="J596" t="s">
        <v>13782</v>
      </c>
      <c r="K596" t="s">
        <v>13789</v>
      </c>
      <c r="L596">
        <v>270107</v>
      </c>
      <c r="M596" t="s">
        <v>13588</v>
      </c>
      <c r="N596">
        <v>270107006</v>
      </c>
      <c r="O596" t="s">
        <v>13613</v>
      </c>
      <c r="P596">
        <v>2177.4830142933665</v>
      </c>
      <c r="Q596">
        <v>1587.2379235683827</v>
      </c>
      <c r="R596">
        <v>408.57836481436016</v>
      </c>
    </row>
    <row r="597" spans="1:18" x14ac:dyDescent="0.25">
      <c r="A597">
        <v>9</v>
      </c>
      <c r="B597">
        <v>9101</v>
      </c>
      <c r="C597" t="s">
        <v>762</v>
      </c>
      <c r="D597" t="s">
        <v>1577</v>
      </c>
      <c r="E597">
        <v>1</v>
      </c>
      <c r="F597" t="s">
        <v>13787</v>
      </c>
      <c r="G597">
        <v>2</v>
      </c>
      <c r="H597" t="s">
        <v>13768</v>
      </c>
      <c r="I597">
        <v>1</v>
      </c>
      <c r="J597" t="s">
        <v>13782</v>
      </c>
      <c r="K597" t="s">
        <v>13790</v>
      </c>
      <c r="L597">
        <v>270107</v>
      </c>
      <c r="M597" t="s">
        <v>13588</v>
      </c>
      <c r="N597">
        <v>270107006</v>
      </c>
      <c r="O597" t="s">
        <v>13613</v>
      </c>
      <c r="P597">
        <v>24918.947872910263</v>
      </c>
      <c r="Q597">
        <v>27881.930132789723</v>
      </c>
      <c r="R597">
        <v>32951.422077776355</v>
      </c>
    </row>
    <row r="598" spans="1:18" x14ac:dyDescent="0.25">
      <c r="A598">
        <v>9</v>
      </c>
      <c r="B598">
        <v>9101</v>
      </c>
      <c r="C598" t="s">
        <v>762</v>
      </c>
      <c r="D598" t="s">
        <v>1577</v>
      </c>
      <c r="E598">
        <v>1</v>
      </c>
      <c r="F598" t="s">
        <v>13787</v>
      </c>
      <c r="G598">
        <v>2</v>
      </c>
      <c r="H598" t="s">
        <v>13768</v>
      </c>
      <c r="I598">
        <v>1</v>
      </c>
      <c r="J598" t="s">
        <v>13782</v>
      </c>
      <c r="K598" t="s">
        <v>13791</v>
      </c>
      <c r="L598">
        <v>270107</v>
      </c>
      <c r="M598" t="s">
        <v>13588</v>
      </c>
      <c r="N598">
        <v>270107006</v>
      </c>
      <c r="O598" t="s">
        <v>13613</v>
      </c>
      <c r="P598">
        <v>4673.8885286572131</v>
      </c>
      <c r="Q598">
        <v>3135.5209393917389</v>
      </c>
      <c r="R598">
        <v>5381.6478202610851</v>
      </c>
    </row>
    <row r="599" spans="1:18" x14ac:dyDescent="0.25">
      <c r="A599">
        <v>9</v>
      </c>
      <c r="B599">
        <v>9101</v>
      </c>
      <c r="C599" t="s">
        <v>762</v>
      </c>
      <c r="D599" t="s">
        <v>1577</v>
      </c>
      <c r="E599">
        <v>5</v>
      </c>
      <c r="F599" t="s">
        <v>13792</v>
      </c>
      <c r="G599">
        <v>2</v>
      </c>
      <c r="H599" t="s">
        <v>13768</v>
      </c>
      <c r="I599">
        <v>3</v>
      </c>
      <c r="J599" t="s">
        <v>13783</v>
      </c>
      <c r="K599" t="s">
        <v>13790</v>
      </c>
      <c r="L599">
        <v>270107</v>
      </c>
      <c r="M599" t="s">
        <v>13588</v>
      </c>
      <c r="N599">
        <v>270107005</v>
      </c>
      <c r="O599" t="s">
        <v>13608</v>
      </c>
      <c r="P599">
        <v>21185.264018493981</v>
      </c>
      <c r="Q599">
        <v>19823.618110510699</v>
      </c>
      <c r="R599">
        <v>34760.819388317839</v>
      </c>
    </row>
    <row r="600" spans="1:18" x14ac:dyDescent="0.25">
      <c r="A600">
        <v>9</v>
      </c>
      <c r="B600">
        <v>9101</v>
      </c>
      <c r="C600" t="s">
        <v>762</v>
      </c>
      <c r="D600" t="s">
        <v>1577</v>
      </c>
      <c r="E600">
        <v>5</v>
      </c>
      <c r="F600" t="s">
        <v>13792</v>
      </c>
      <c r="G600">
        <v>2</v>
      </c>
      <c r="H600" t="s">
        <v>13768</v>
      </c>
      <c r="I600">
        <v>3</v>
      </c>
      <c r="J600" t="s">
        <v>13783</v>
      </c>
      <c r="K600" t="s">
        <v>13791</v>
      </c>
      <c r="L600">
        <v>270107</v>
      </c>
      <c r="M600" t="s">
        <v>13588</v>
      </c>
      <c r="N600">
        <v>270107005</v>
      </c>
      <c r="O600" t="s">
        <v>13608</v>
      </c>
      <c r="P600">
        <v>1957.2326689408249</v>
      </c>
      <c r="Q600">
        <v>996.41072826487868</v>
      </c>
      <c r="R600">
        <v>3458.2253766932236</v>
      </c>
    </row>
    <row r="601" spans="1:18" x14ac:dyDescent="0.25">
      <c r="A601">
        <v>9</v>
      </c>
      <c r="B601">
        <v>9102</v>
      </c>
      <c r="C601" t="s">
        <v>762</v>
      </c>
      <c r="D601" t="s">
        <v>1580</v>
      </c>
      <c r="E601">
        <v>1</v>
      </c>
      <c r="F601" t="s">
        <v>13787</v>
      </c>
      <c r="G601">
        <v>1</v>
      </c>
      <c r="H601" t="s">
        <v>8278</v>
      </c>
      <c r="I601">
        <v>1</v>
      </c>
      <c r="J601" t="s">
        <v>13782</v>
      </c>
      <c r="K601" t="s">
        <v>13788</v>
      </c>
      <c r="L601">
        <v>270107</v>
      </c>
      <c r="M601" t="s">
        <v>13588</v>
      </c>
      <c r="N601">
        <v>270107006</v>
      </c>
      <c r="O601" t="s">
        <v>13613</v>
      </c>
      <c r="P601">
        <v>0</v>
      </c>
      <c r="Q601">
        <v>42939.259533215329</v>
      </c>
      <c r="R601">
        <v>0</v>
      </c>
    </row>
    <row r="602" spans="1:18" x14ac:dyDescent="0.25">
      <c r="A602">
        <v>9</v>
      </c>
      <c r="B602">
        <v>9102</v>
      </c>
      <c r="C602" t="s">
        <v>762</v>
      </c>
      <c r="D602" t="s">
        <v>1580</v>
      </c>
      <c r="E602">
        <v>1</v>
      </c>
      <c r="F602" t="s">
        <v>13787</v>
      </c>
      <c r="G602">
        <v>1</v>
      </c>
      <c r="H602" t="s">
        <v>8278</v>
      </c>
      <c r="I602">
        <v>1</v>
      </c>
      <c r="J602" t="s">
        <v>13782</v>
      </c>
      <c r="K602" t="s">
        <v>13789</v>
      </c>
      <c r="L602">
        <v>270107</v>
      </c>
      <c r="M602" t="s">
        <v>13588</v>
      </c>
      <c r="N602">
        <v>270107006</v>
      </c>
      <c r="O602" t="s">
        <v>13613</v>
      </c>
      <c r="P602">
        <v>0</v>
      </c>
      <c r="Q602">
        <v>3530.6616279202849</v>
      </c>
      <c r="R602">
        <v>0</v>
      </c>
    </row>
    <row r="603" spans="1:18" x14ac:dyDescent="0.25">
      <c r="A603">
        <v>9</v>
      </c>
      <c r="B603">
        <v>9102</v>
      </c>
      <c r="C603" t="s">
        <v>762</v>
      </c>
      <c r="D603" t="s">
        <v>1580</v>
      </c>
      <c r="E603">
        <v>1</v>
      </c>
      <c r="F603" t="s">
        <v>13787</v>
      </c>
      <c r="G603">
        <v>2</v>
      </c>
      <c r="H603" t="s">
        <v>13768</v>
      </c>
      <c r="I603">
        <v>1</v>
      </c>
      <c r="J603" t="s">
        <v>13782</v>
      </c>
      <c r="K603" t="s">
        <v>13790</v>
      </c>
      <c r="L603">
        <v>270107</v>
      </c>
      <c r="M603" t="s">
        <v>13588</v>
      </c>
      <c r="N603">
        <v>270107006</v>
      </c>
      <c r="O603" t="s">
        <v>13613</v>
      </c>
      <c r="P603">
        <v>0</v>
      </c>
      <c r="Q603">
        <v>39818.140582264692</v>
      </c>
      <c r="R603">
        <v>0</v>
      </c>
    </row>
    <row r="604" spans="1:18" x14ac:dyDescent="0.25">
      <c r="A604">
        <v>9</v>
      </c>
      <c r="B604">
        <v>9102</v>
      </c>
      <c r="C604" t="s">
        <v>762</v>
      </c>
      <c r="D604" t="s">
        <v>1580</v>
      </c>
      <c r="E604">
        <v>1</v>
      </c>
      <c r="F604" t="s">
        <v>13787</v>
      </c>
      <c r="G604">
        <v>2</v>
      </c>
      <c r="H604" t="s">
        <v>13768</v>
      </c>
      <c r="I604">
        <v>1</v>
      </c>
      <c r="J604" t="s">
        <v>13782</v>
      </c>
      <c r="K604" t="s">
        <v>13791</v>
      </c>
      <c r="L604">
        <v>270107</v>
      </c>
      <c r="M604" t="s">
        <v>13588</v>
      </c>
      <c r="N604">
        <v>270107006</v>
      </c>
      <c r="O604" t="s">
        <v>13613</v>
      </c>
      <c r="P604">
        <v>0</v>
      </c>
      <c r="Q604">
        <v>6651.7805788709211</v>
      </c>
      <c r="R604">
        <v>0</v>
      </c>
    </row>
    <row r="605" spans="1:18" x14ac:dyDescent="0.25">
      <c r="A605">
        <v>9</v>
      </c>
      <c r="B605">
        <v>9102</v>
      </c>
      <c r="C605" t="s">
        <v>762</v>
      </c>
      <c r="D605" t="s">
        <v>1580</v>
      </c>
      <c r="E605">
        <v>5</v>
      </c>
      <c r="F605" t="s">
        <v>13792</v>
      </c>
      <c r="G605">
        <v>2</v>
      </c>
      <c r="H605" t="s">
        <v>13768</v>
      </c>
      <c r="I605">
        <v>3</v>
      </c>
      <c r="J605" t="s">
        <v>13783</v>
      </c>
      <c r="K605" t="s">
        <v>13790</v>
      </c>
      <c r="L605">
        <v>270107</v>
      </c>
      <c r="M605" t="s">
        <v>13588</v>
      </c>
      <c r="N605">
        <v>270107005</v>
      </c>
      <c r="O605" t="s">
        <v>13608</v>
      </c>
      <c r="P605">
        <v>0</v>
      </c>
      <c r="Q605">
        <v>37517.919013119114</v>
      </c>
      <c r="R605">
        <v>0</v>
      </c>
    </row>
    <row r="606" spans="1:18" x14ac:dyDescent="0.25">
      <c r="A606">
        <v>9</v>
      </c>
      <c r="B606">
        <v>9102</v>
      </c>
      <c r="C606" t="s">
        <v>762</v>
      </c>
      <c r="D606" t="s">
        <v>1580</v>
      </c>
      <c r="E606">
        <v>5</v>
      </c>
      <c r="F606" t="s">
        <v>13792</v>
      </c>
      <c r="G606">
        <v>2</v>
      </c>
      <c r="H606" t="s">
        <v>13768</v>
      </c>
      <c r="I606">
        <v>3</v>
      </c>
      <c r="J606" t="s">
        <v>13783</v>
      </c>
      <c r="K606" t="s">
        <v>13791</v>
      </c>
      <c r="L606">
        <v>270107</v>
      </c>
      <c r="M606" t="s">
        <v>13588</v>
      </c>
      <c r="N606">
        <v>270107005</v>
      </c>
      <c r="O606" t="s">
        <v>13608</v>
      </c>
      <c r="P606">
        <v>0</v>
      </c>
      <c r="Q606">
        <v>2300.2215691455831</v>
      </c>
      <c r="R606">
        <v>0</v>
      </c>
    </row>
    <row r="607" spans="1:18" x14ac:dyDescent="0.25">
      <c r="A607">
        <v>9</v>
      </c>
      <c r="B607">
        <v>9103</v>
      </c>
      <c r="C607" t="s">
        <v>762</v>
      </c>
      <c r="D607" t="s">
        <v>1583</v>
      </c>
      <c r="E607">
        <v>1</v>
      </c>
      <c r="F607" t="s">
        <v>13787</v>
      </c>
      <c r="G607">
        <v>1</v>
      </c>
      <c r="H607" t="s">
        <v>8278</v>
      </c>
      <c r="I607">
        <v>1</v>
      </c>
      <c r="J607" t="s">
        <v>13782</v>
      </c>
      <c r="K607" t="s">
        <v>13788</v>
      </c>
      <c r="L607">
        <v>270107</v>
      </c>
      <c r="M607" t="s">
        <v>13588</v>
      </c>
      <c r="N607">
        <v>270107006</v>
      </c>
      <c r="O607" t="s">
        <v>13613</v>
      </c>
      <c r="P607">
        <v>0</v>
      </c>
      <c r="Q607">
        <v>12622.462343987921</v>
      </c>
      <c r="R607">
        <v>0</v>
      </c>
    </row>
    <row r="608" spans="1:18" x14ac:dyDescent="0.25">
      <c r="A608">
        <v>9</v>
      </c>
      <c r="B608">
        <v>9103</v>
      </c>
      <c r="C608" t="s">
        <v>762</v>
      </c>
      <c r="D608" t="s">
        <v>1583</v>
      </c>
      <c r="E608">
        <v>1</v>
      </c>
      <c r="F608" t="s">
        <v>13787</v>
      </c>
      <c r="G608">
        <v>2</v>
      </c>
      <c r="H608" t="s">
        <v>13768</v>
      </c>
      <c r="I608">
        <v>1</v>
      </c>
      <c r="J608" t="s">
        <v>13782</v>
      </c>
      <c r="K608" t="s">
        <v>13790</v>
      </c>
      <c r="L608">
        <v>270107</v>
      </c>
      <c r="M608" t="s">
        <v>13588</v>
      </c>
      <c r="N608">
        <v>270107006</v>
      </c>
      <c r="O608" t="s">
        <v>13613</v>
      </c>
      <c r="P608">
        <v>0</v>
      </c>
      <c r="Q608">
        <v>12622.462343987921</v>
      </c>
      <c r="R608">
        <v>0</v>
      </c>
    </row>
    <row r="609" spans="1:18" x14ac:dyDescent="0.25">
      <c r="A609">
        <v>9</v>
      </c>
      <c r="B609">
        <v>9103</v>
      </c>
      <c r="C609" t="s">
        <v>762</v>
      </c>
      <c r="D609" t="s">
        <v>1583</v>
      </c>
      <c r="E609">
        <v>5</v>
      </c>
      <c r="F609" t="s">
        <v>13792</v>
      </c>
      <c r="G609">
        <v>2</v>
      </c>
      <c r="H609" t="s">
        <v>13768</v>
      </c>
      <c r="I609">
        <v>3</v>
      </c>
      <c r="J609" t="s">
        <v>13783</v>
      </c>
      <c r="K609" t="s">
        <v>13790</v>
      </c>
      <c r="L609">
        <v>270107</v>
      </c>
      <c r="M609" t="s">
        <v>13588</v>
      </c>
      <c r="N609">
        <v>270107005</v>
      </c>
      <c r="O609" t="s">
        <v>13608</v>
      </c>
      <c r="P609">
        <v>0</v>
      </c>
      <c r="Q609">
        <v>9379.114134358404</v>
      </c>
      <c r="R609">
        <v>0</v>
      </c>
    </row>
    <row r="610" spans="1:18" x14ac:dyDescent="0.25">
      <c r="A610">
        <v>9</v>
      </c>
      <c r="B610">
        <v>9105</v>
      </c>
      <c r="C610" t="s">
        <v>762</v>
      </c>
      <c r="D610" t="s">
        <v>1589</v>
      </c>
      <c r="E610">
        <v>1</v>
      </c>
      <c r="F610" t="s">
        <v>13787</v>
      </c>
      <c r="G610">
        <v>1</v>
      </c>
      <c r="H610" t="s">
        <v>8278</v>
      </c>
      <c r="I610">
        <v>1</v>
      </c>
      <c r="J610" t="s">
        <v>13782</v>
      </c>
      <c r="K610" t="s">
        <v>13788</v>
      </c>
      <c r="L610">
        <v>270107</v>
      </c>
      <c r="M610" t="s">
        <v>13588</v>
      </c>
      <c r="N610">
        <v>270107006</v>
      </c>
      <c r="O610" t="s">
        <v>13613</v>
      </c>
      <c r="P610">
        <v>0</v>
      </c>
      <c r="Q610">
        <v>14912.665899466019</v>
      </c>
      <c r="R610">
        <v>42889.756876166583</v>
      </c>
    </row>
    <row r="611" spans="1:18" x14ac:dyDescent="0.25">
      <c r="A611">
        <v>9</v>
      </c>
      <c r="B611">
        <v>9105</v>
      </c>
      <c r="C611" t="s">
        <v>762</v>
      </c>
      <c r="D611" t="s">
        <v>1589</v>
      </c>
      <c r="E611">
        <v>1</v>
      </c>
      <c r="F611" t="s">
        <v>13787</v>
      </c>
      <c r="G611">
        <v>1</v>
      </c>
      <c r="H611" t="s">
        <v>8278</v>
      </c>
      <c r="I611">
        <v>1</v>
      </c>
      <c r="J611" t="s">
        <v>13782</v>
      </c>
      <c r="K611" t="s">
        <v>13789</v>
      </c>
      <c r="L611">
        <v>270107</v>
      </c>
      <c r="M611" t="s">
        <v>13588</v>
      </c>
      <c r="N611">
        <v>270107006</v>
      </c>
      <c r="O611" t="s">
        <v>13613</v>
      </c>
      <c r="P611">
        <v>0</v>
      </c>
      <c r="Q611">
        <v>3543.3718980421595</v>
      </c>
      <c r="R611">
        <v>0</v>
      </c>
    </row>
    <row r="612" spans="1:18" x14ac:dyDescent="0.25">
      <c r="A612">
        <v>9</v>
      </c>
      <c r="B612">
        <v>9105</v>
      </c>
      <c r="C612" t="s">
        <v>762</v>
      </c>
      <c r="D612" t="s">
        <v>1589</v>
      </c>
      <c r="E612">
        <v>1</v>
      </c>
      <c r="F612" t="s">
        <v>13787</v>
      </c>
      <c r="G612">
        <v>2</v>
      </c>
      <c r="H612" t="s">
        <v>13768</v>
      </c>
      <c r="I612">
        <v>1</v>
      </c>
      <c r="J612" t="s">
        <v>13782</v>
      </c>
      <c r="K612" t="s">
        <v>13790</v>
      </c>
      <c r="L612">
        <v>270107</v>
      </c>
      <c r="M612" t="s">
        <v>13588</v>
      </c>
      <c r="N612">
        <v>270107006</v>
      </c>
      <c r="O612" t="s">
        <v>13613</v>
      </c>
      <c r="P612">
        <v>0</v>
      </c>
      <c r="Q612">
        <v>14912.665899466019</v>
      </c>
      <c r="R612">
        <v>39096.282044765634</v>
      </c>
    </row>
    <row r="613" spans="1:18" x14ac:dyDescent="0.25">
      <c r="A613">
        <v>9</v>
      </c>
      <c r="B613">
        <v>9105</v>
      </c>
      <c r="C613" t="s">
        <v>762</v>
      </c>
      <c r="D613" t="s">
        <v>1589</v>
      </c>
      <c r="E613">
        <v>1</v>
      </c>
      <c r="F613" t="s">
        <v>13787</v>
      </c>
      <c r="G613">
        <v>2</v>
      </c>
      <c r="H613" t="s">
        <v>13768</v>
      </c>
      <c r="I613">
        <v>1</v>
      </c>
      <c r="J613" t="s">
        <v>13782</v>
      </c>
      <c r="K613" t="s">
        <v>13791</v>
      </c>
      <c r="L613">
        <v>270107</v>
      </c>
      <c r="M613" t="s">
        <v>13588</v>
      </c>
      <c r="N613">
        <v>270107006</v>
      </c>
      <c r="O613" t="s">
        <v>13613</v>
      </c>
      <c r="P613">
        <v>0</v>
      </c>
      <c r="Q613">
        <v>3543.3718980421595</v>
      </c>
      <c r="R613">
        <v>3793.474831400948</v>
      </c>
    </row>
    <row r="614" spans="1:18" x14ac:dyDescent="0.25">
      <c r="A614">
        <v>9</v>
      </c>
      <c r="B614">
        <v>9105</v>
      </c>
      <c r="C614" t="s">
        <v>762</v>
      </c>
      <c r="D614" t="s">
        <v>1589</v>
      </c>
      <c r="E614">
        <v>5</v>
      </c>
      <c r="F614" t="s">
        <v>13792</v>
      </c>
      <c r="G614">
        <v>2</v>
      </c>
      <c r="H614" t="s">
        <v>13768</v>
      </c>
      <c r="I614">
        <v>3</v>
      </c>
      <c r="J614" t="s">
        <v>13783</v>
      </c>
      <c r="K614" t="s">
        <v>13790</v>
      </c>
      <c r="L614">
        <v>270107</v>
      </c>
      <c r="M614" t="s">
        <v>13588</v>
      </c>
      <c r="N614">
        <v>270107005</v>
      </c>
      <c r="O614" t="s">
        <v>13608</v>
      </c>
      <c r="P614">
        <v>0</v>
      </c>
      <c r="Q614">
        <v>10176.7615369298</v>
      </c>
      <c r="R614">
        <v>33526.495807392428</v>
      </c>
    </row>
    <row r="615" spans="1:18" x14ac:dyDescent="0.25">
      <c r="A615">
        <v>9</v>
      </c>
      <c r="B615">
        <v>9105</v>
      </c>
      <c r="C615" t="s">
        <v>762</v>
      </c>
      <c r="D615" t="s">
        <v>1589</v>
      </c>
      <c r="E615">
        <v>5</v>
      </c>
      <c r="F615" t="s">
        <v>13792</v>
      </c>
      <c r="G615">
        <v>2</v>
      </c>
      <c r="H615" t="s">
        <v>13768</v>
      </c>
      <c r="I615">
        <v>3</v>
      </c>
      <c r="J615" t="s">
        <v>13783</v>
      </c>
      <c r="K615" t="s">
        <v>13791</v>
      </c>
      <c r="L615">
        <v>270107</v>
      </c>
      <c r="M615" t="s">
        <v>13588</v>
      </c>
      <c r="N615">
        <v>270107005</v>
      </c>
      <c r="O615" t="s">
        <v>13608</v>
      </c>
      <c r="P615">
        <v>0</v>
      </c>
      <c r="Q615">
        <v>0</v>
      </c>
      <c r="R615">
        <v>9363.2610687741526</v>
      </c>
    </row>
    <row r="616" spans="1:18" x14ac:dyDescent="0.25">
      <c r="A616">
        <v>9</v>
      </c>
      <c r="B616">
        <v>9107</v>
      </c>
      <c r="C616" t="s">
        <v>762</v>
      </c>
      <c r="D616" t="s">
        <v>1595</v>
      </c>
      <c r="E616">
        <v>1</v>
      </c>
      <c r="F616" t="s">
        <v>13787</v>
      </c>
      <c r="G616">
        <v>1</v>
      </c>
      <c r="H616" t="s">
        <v>8278</v>
      </c>
      <c r="I616">
        <v>1</v>
      </c>
      <c r="J616" t="s">
        <v>13782</v>
      </c>
      <c r="K616" t="s">
        <v>13788</v>
      </c>
      <c r="L616">
        <v>270107</v>
      </c>
      <c r="M616" t="s">
        <v>13588</v>
      </c>
      <c r="N616">
        <v>270107006</v>
      </c>
      <c r="O616" t="s">
        <v>13613</v>
      </c>
      <c r="P616">
        <v>0</v>
      </c>
      <c r="Q616">
        <v>0</v>
      </c>
      <c r="R616">
        <v>61181.180110388304</v>
      </c>
    </row>
    <row r="617" spans="1:18" x14ac:dyDescent="0.25">
      <c r="A617">
        <v>9</v>
      </c>
      <c r="B617">
        <v>9107</v>
      </c>
      <c r="C617" t="s">
        <v>762</v>
      </c>
      <c r="D617" t="s">
        <v>1595</v>
      </c>
      <c r="E617">
        <v>1</v>
      </c>
      <c r="F617" t="s">
        <v>13787</v>
      </c>
      <c r="G617">
        <v>2</v>
      </c>
      <c r="H617" t="s">
        <v>13768</v>
      </c>
      <c r="I617">
        <v>1</v>
      </c>
      <c r="J617" t="s">
        <v>13782</v>
      </c>
      <c r="K617" t="s">
        <v>13790</v>
      </c>
      <c r="L617">
        <v>270107</v>
      </c>
      <c r="M617" t="s">
        <v>13588</v>
      </c>
      <c r="N617">
        <v>270107006</v>
      </c>
      <c r="O617" t="s">
        <v>13613</v>
      </c>
      <c r="P617">
        <v>0</v>
      </c>
      <c r="Q617">
        <v>0</v>
      </c>
      <c r="R617">
        <v>57089.087887849812</v>
      </c>
    </row>
    <row r="618" spans="1:18" x14ac:dyDescent="0.25">
      <c r="A618">
        <v>9</v>
      </c>
      <c r="B618">
        <v>9107</v>
      </c>
      <c r="C618" t="s">
        <v>762</v>
      </c>
      <c r="D618" t="s">
        <v>1595</v>
      </c>
      <c r="E618">
        <v>1</v>
      </c>
      <c r="F618" t="s">
        <v>13787</v>
      </c>
      <c r="G618">
        <v>2</v>
      </c>
      <c r="H618" t="s">
        <v>13768</v>
      </c>
      <c r="I618">
        <v>1</v>
      </c>
      <c r="J618" t="s">
        <v>13782</v>
      </c>
      <c r="K618" t="s">
        <v>13791</v>
      </c>
      <c r="L618">
        <v>270107</v>
      </c>
      <c r="M618" t="s">
        <v>13588</v>
      </c>
      <c r="N618">
        <v>270107006</v>
      </c>
      <c r="O618" t="s">
        <v>13613</v>
      </c>
      <c r="P618">
        <v>0</v>
      </c>
      <c r="Q618">
        <v>0</v>
      </c>
      <c r="R618">
        <v>4092.0922225384857</v>
      </c>
    </row>
    <row r="619" spans="1:18" x14ac:dyDescent="0.25">
      <c r="A619">
        <v>9</v>
      </c>
      <c r="B619">
        <v>9107</v>
      </c>
      <c r="C619" t="s">
        <v>762</v>
      </c>
      <c r="D619" t="s">
        <v>1595</v>
      </c>
      <c r="E619">
        <v>5</v>
      </c>
      <c r="F619" t="s">
        <v>13792</v>
      </c>
      <c r="G619">
        <v>2</v>
      </c>
      <c r="H619" t="s">
        <v>13768</v>
      </c>
      <c r="I619">
        <v>3</v>
      </c>
      <c r="J619" t="s">
        <v>13783</v>
      </c>
      <c r="K619" t="s">
        <v>13790</v>
      </c>
      <c r="L619">
        <v>270107</v>
      </c>
      <c r="M619" t="s">
        <v>13588</v>
      </c>
      <c r="N619">
        <v>270107005</v>
      </c>
      <c r="O619" t="s">
        <v>13608</v>
      </c>
      <c r="P619">
        <v>0</v>
      </c>
      <c r="Q619">
        <v>0</v>
      </c>
      <c r="R619">
        <v>54808.803522071132</v>
      </c>
    </row>
    <row r="620" spans="1:18" x14ac:dyDescent="0.25">
      <c r="A620">
        <v>9</v>
      </c>
      <c r="B620">
        <v>9107</v>
      </c>
      <c r="C620" t="s">
        <v>762</v>
      </c>
      <c r="D620" t="s">
        <v>1595</v>
      </c>
      <c r="E620">
        <v>5</v>
      </c>
      <c r="F620" t="s">
        <v>13792</v>
      </c>
      <c r="G620">
        <v>2</v>
      </c>
      <c r="H620" t="s">
        <v>13768</v>
      </c>
      <c r="I620">
        <v>3</v>
      </c>
      <c r="J620" t="s">
        <v>13783</v>
      </c>
      <c r="K620" t="s">
        <v>13791</v>
      </c>
      <c r="L620">
        <v>270107</v>
      </c>
      <c r="M620" t="s">
        <v>13588</v>
      </c>
      <c r="N620">
        <v>270107005</v>
      </c>
      <c r="O620" t="s">
        <v>13608</v>
      </c>
      <c r="P620">
        <v>0</v>
      </c>
      <c r="Q620">
        <v>0</v>
      </c>
      <c r="R620">
        <v>6372.3765883171718</v>
      </c>
    </row>
    <row r="621" spans="1:18" x14ac:dyDescent="0.25">
      <c r="A621">
        <v>9</v>
      </c>
      <c r="B621">
        <v>9108</v>
      </c>
      <c r="C621" t="s">
        <v>762</v>
      </c>
      <c r="D621" t="s">
        <v>1598</v>
      </c>
      <c r="E621">
        <v>1</v>
      </c>
      <c r="F621" t="s">
        <v>13787</v>
      </c>
      <c r="G621">
        <v>1</v>
      </c>
      <c r="H621" t="s">
        <v>8278</v>
      </c>
      <c r="I621">
        <v>1</v>
      </c>
      <c r="J621" t="s">
        <v>13782</v>
      </c>
      <c r="K621" t="s">
        <v>13788</v>
      </c>
      <c r="L621">
        <v>270107</v>
      </c>
      <c r="M621" t="s">
        <v>13588</v>
      </c>
      <c r="N621">
        <v>270107006</v>
      </c>
      <c r="O621" t="s">
        <v>13613</v>
      </c>
      <c r="P621">
        <v>0</v>
      </c>
      <c r="Q621">
        <v>26293.693506851563</v>
      </c>
      <c r="R621">
        <v>32534.052608656169</v>
      </c>
    </row>
    <row r="622" spans="1:18" x14ac:dyDescent="0.25">
      <c r="A622">
        <v>9</v>
      </c>
      <c r="B622">
        <v>9108</v>
      </c>
      <c r="C622" t="s">
        <v>762</v>
      </c>
      <c r="D622" t="s">
        <v>1598</v>
      </c>
      <c r="E622">
        <v>1</v>
      </c>
      <c r="F622" t="s">
        <v>13787</v>
      </c>
      <c r="G622">
        <v>1</v>
      </c>
      <c r="H622" t="s">
        <v>8278</v>
      </c>
      <c r="I622">
        <v>1</v>
      </c>
      <c r="J622" t="s">
        <v>13782</v>
      </c>
      <c r="K622" t="s">
        <v>13789</v>
      </c>
      <c r="L622">
        <v>270107</v>
      </c>
      <c r="M622" t="s">
        <v>13588</v>
      </c>
      <c r="N622">
        <v>270107006</v>
      </c>
      <c r="O622" t="s">
        <v>13613</v>
      </c>
      <c r="P622">
        <v>0</v>
      </c>
      <c r="Q622">
        <v>1473.0731808869161</v>
      </c>
      <c r="R622">
        <v>0</v>
      </c>
    </row>
    <row r="623" spans="1:18" x14ac:dyDescent="0.25">
      <c r="A623">
        <v>9</v>
      </c>
      <c r="B623">
        <v>9108</v>
      </c>
      <c r="C623" t="s">
        <v>762</v>
      </c>
      <c r="D623" t="s">
        <v>1598</v>
      </c>
      <c r="E623">
        <v>1</v>
      </c>
      <c r="F623" t="s">
        <v>13787</v>
      </c>
      <c r="G623">
        <v>2</v>
      </c>
      <c r="H623" t="s">
        <v>13768</v>
      </c>
      <c r="I623">
        <v>1</v>
      </c>
      <c r="J623" t="s">
        <v>13782</v>
      </c>
      <c r="K623" t="s">
        <v>13790</v>
      </c>
      <c r="L623">
        <v>270107</v>
      </c>
      <c r="M623" t="s">
        <v>13588</v>
      </c>
      <c r="N623">
        <v>270107006</v>
      </c>
      <c r="O623" t="s">
        <v>13613</v>
      </c>
      <c r="P623">
        <v>0</v>
      </c>
      <c r="Q623">
        <v>26293.693506851563</v>
      </c>
      <c r="R623">
        <v>27647.424044580755</v>
      </c>
    </row>
    <row r="624" spans="1:18" x14ac:dyDescent="0.25">
      <c r="A624">
        <v>9</v>
      </c>
      <c r="B624">
        <v>9108</v>
      </c>
      <c r="C624" t="s">
        <v>762</v>
      </c>
      <c r="D624" t="s">
        <v>1598</v>
      </c>
      <c r="E624">
        <v>1</v>
      </c>
      <c r="F624" t="s">
        <v>13787</v>
      </c>
      <c r="G624">
        <v>2</v>
      </c>
      <c r="H624" t="s">
        <v>13768</v>
      </c>
      <c r="I624">
        <v>1</v>
      </c>
      <c r="J624" t="s">
        <v>13782</v>
      </c>
      <c r="K624" t="s">
        <v>13791</v>
      </c>
      <c r="L624">
        <v>270107</v>
      </c>
      <c r="M624" t="s">
        <v>13588</v>
      </c>
      <c r="N624">
        <v>270107006</v>
      </c>
      <c r="O624" t="s">
        <v>13613</v>
      </c>
      <c r="P624">
        <v>0</v>
      </c>
      <c r="Q624">
        <v>1473.0731808869161</v>
      </c>
      <c r="R624">
        <v>4886.6285640754068</v>
      </c>
    </row>
    <row r="625" spans="1:18" x14ac:dyDescent="0.25">
      <c r="A625">
        <v>9</v>
      </c>
      <c r="B625">
        <v>9108</v>
      </c>
      <c r="C625" t="s">
        <v>762</v>
      </c>
      <c r="D625" t="s">
        <v>1598</v>
      </c>
      <c r="E625">
        <v>5</v>
      </c>
      <c r="F625" t="s">
        <v>13792</v>
      </c>
      <c r="G625">
        <v>2</v>
      </c>
      <c r="H625" t="s">
        <v>13768</v>
      </c>
      <c r="I625">
        <v>3</v>
      </c>
      <c r="J625" t="s">
        <v>13783</v>
      </c>
      <c r="K625" t="s">
        <v>13790</v>
      </c>
      <c r="L625">
        <v>270107</v>
      </c>
      <c r="M625" t="s">
        <v>13588</v>
      </c>
      <c r="N625">
        <v>270107005</v>
      </c>
      <c r="O625" t="s">
        <v>13608</v>
      </c>
      <c r="P625">
        <v>0</v>
      </c>
      <c r="Q625">
        <v>18486.13664158728</v>
      </c>
      <c r="R625">
        <v>24320.122037688903</v>
      </c>
    </row>
    <row r="626" spans="1:18" x14ac:dyDescent="0.25">
      <c r="A626">
        <v>9</v>
      </c>
      <c r="B626">
        <v>9108</v>
      </c>
      <c r="C626" t="s">
        <v>762</v>
      </c>
      <c r="D626" t="s">
        <v>1598</v>
      </c>
      <c r="E626">
        <v>5</v>
      </c>
      <c r="F626" t="s">
        <v>13792</v>
      </c>
      <c r="G626">
        <v>2</v>
      </c>
      <c r="H626" t="s">
        <v>13768</v>
      </c>
      <c r="I626">
        <v>3</v>
      </c>
      <c r="J626" t="s">
        <v>13783</v>
      </c>
      <c r="K626" t="s">
        <v>13791</v>
      </c>
      <c r="L626">
        <v>270107</v>
      </c>
      <c r="M626" t="s">
        <v>13588</v>
      </c>
      <c r="N626">
        <v>270107005</v>
      </c>
      <c r="O626" t="s">
        <v>13608</v>
      </c>
      <c r="P626">
        <v>0</v>
      </c>
      <c r="Q626">
        <v>0</v>
      </c>
      <c r="R626">
        <v>8213.9305709672626</v>
      </c>
    </row>
    <row r="627" spans="1:18" x14ac:dyDescent="0.25">
      <c r="A627">
        <v>9</v>
      </c>
      <c r="B627">
        <v>9109</v>
      </c>
      <c r="C627" t="s">
        <v>762</v>
      </c>
      <c r="D627" t="s">
        <v>1601</v>
      </c>
      <c r="E627">
        <v>1</v>
      </c>
      <c r="F627" t="s">
        <v>13787</v>
      </c>
      <c r="G627">
        <v>1</v>
      </c>
      <c r="H627" t="s">
        <v>8278</v>
      </c>
      <c r="I627">
        <v>1</v>
      </c>
      <c r="J627" t="s">
        <v>13782</v>
      </c>
      <c r="K627" t="s">
        <v>13788</v>
      </c>
      <c r="L627">
        <v>270107</v>
      </c>
      <c r="M627" t="s">
        <v>13588</v>
      </c>
      <c r="N627">
        <v>270107006</v>
      </c>
      <c r="O627" t="s">
        <v>13613</v>
      </c>
      <c r="P627">
        <v>0</v>
      </c>
      <c r="Q627">
        <v>13201.795652910114</v>
      </c>
      <c r="R627">
        <v>76780.313469879518</v>
      </c>
    </row>
    <row r="628" spans="1:18" x14ac:dyDescent="0.25">
      <c r="A628">
        <v>9</v>
      </c>
      <c r="B628">
        <v>9109</v>
      </c>
      <c r="C628" t="s">
        <v>762</v>
      </c>
      <c r="D628" t="s">
        <v>1601</v>
      </c>
      <c r="E628">
        <v>1</v>
      </c>
      <c r="F628" t="s">
        <v>13787</v>
      </c>
      <c r="G628">
        <v>2</v>
      </c>
      <c r="H628" t="s">
        <v>13768</v>
      </c>
      <c r="I628">
        <v>1</v>
      </c>
      <c r="J628" t="s">
        <v>13782</v>
      </c>
      <c r="K628" t="s">
        <v>13790</v>
      </c>
      <c r="L628">
        <v>270107</v>
      </c>
      <c r="M628" t="s">
        <v>13588</v>
      </c>
      <c r="N628">
        <v>270107006</v>
      </c>
      <c r="O628" t="s">
        <v>13613</v>
      </c>
      <c r="P628">
        <v>0</v>
      </c>
      <c r="Q628">
        <v>13201.795652910114</v>
      </c>
      <c r="R628">
        <v>68257.129361128871</v>
      </c>
    </row>
    <row r="629" spans="1:18" x14ac:dyDescent="0.25">
      <c r="A629">
        <v>9</v>
      </c>
      <c r="B629">
        <v>9109</v>
      </c>
      <c r="C629" t="s">
        <v>762</v>
      </c>
      <c r="D629" t="s">
        <v>1601</v>
      </c>
      <c r="E629">
        <v>1</v>
      </c>
      <c r="F629" t="s">
        <v>13787</v>
      </c>
      <c r="G629">
        <v>2</v>
      </c>
      <c r="H629" t="s">
        <v>13768</v>
      </c>
      <c r="I629">
        <v>1</v>
      </c>
      <c r="J629" t="s">
        <v>13782</v>
      </c>
      <c r="K629" t="s">
        <v>13791</v>
      </c>
      <c r="L629">
        <v>270107</v>
      </c>
      <c r="M629" t="s">
        <v>13588</v>
      </c>
      <c r="N629">
        <v>270107006</v>
      </c>
      <c r="O629" t="s">
        <v>13613</v>
      </c>
      <c r="P629">
        <v>0</v>
      </c>
      <c r="Q629">
        <v>0</v>
      </c>
      <c r="R629">
        <v>8523.1841087506691</v>
      </c>
    </row>
    <row r="630" spans="1:18" x14ac:dyDescent="0.25">
      <c r="A630">
        <v>9</v>
      </c>
      <c r="B630">
        <v>9109</v>
      </c>
      <c r="C630" t="s">
        <v>762</v>
      </c>
      <c r="D630" t="s">
        <v>1601</v>
      </c>
      <c r="E630">
        <v>5</v>
      </c>
      <c r="F630" t="s">
        <v>13792</v>
      </c>
      <c r="G630">
        <v>2</v>
      </c>
      <c r="H630" t="s">
        <v>13768</v>
      </c>
      <c r="I630">
        <v>3</v>
      </c>
      <c r="J630" t="s">
        <v>13783</v>
      </c>
      <c r="K630" t="s">
        <v>13790</v>
      </c>
      <c r="L630">
        <v>270107</v>
      </c>
      <c r="M630" t="s">
        <v>13588</v>
      </c>
      <c r="N630">
        <v>270107005</v>
      </c>
      <c r="O630" t="s">
        <v>13608</v>
      </c>
      <c r="P630">
        <v>0</v>
      </c>
      <c r="Q630">
        <v>9979.3111522114559</v>
      </c>
      <c r="R630">
        <v>72882.52965126904</v>
      </c>
    </row>
    <row r="631" spans="1:18" x14ac:dyDescent="0.25">
      <c r="A631">
        <v>9</v>
      </c>
      <c r="B631">
        <v>9109</v>
      </c>
      <c r="C631" t="s">
        <v>762</v>
      </c>
      <c r="D631" t="s">
        <v>1601</v>
      </c>
      <c r="E631">
        <v>5</v>
      </c>
      <c r="F631" t="s">
        <v>13792</v>
      </c>
      <c r="G631">
        <v>2</v>
      </c>
      <c r="H631" t="s">
        <v>13768</v>
      </c>
      <c r="I631">
        <v>3</v>
      </c>
      <c r="J631" t="s">
        <v>13783</v>
      </c>
      <c r="K631" t="s">
        <v>13791</v>
      </c>
      <c r="L631">
        <v>270107</v>
      </c>
      <c r="M631" t="s">
        <v>13588</v>
      </c>
      <c r="N631">
        <v>270107005</v>
      </c>
      <c r="O631" t="s">
        <v>13608</v>
      </c>
      <c r="P631">
        <v>0</v>
      </c>
      <c r="Q631">
        <v>0</v>
      </c>
      <c r="R631">
        <v>3897.7838186104941</v>
      </c>
    </row>
    <row r="632" spans="1:18" x14ac:dyDescent="0.25">
      <c r="A632">
        <v>9</v>
      </c>
      <c r="B632">
        <v>9111</v>
      </c>
      <c r="C632" t="s">
        <v>762</v>
      </c>
      <c r="D632" t="s">
        <v>1607</v>
      </c>
      <c r="E632">
        <v>1</v>
      </c>
      <c r="F632" t="s">
        <v>13787</v>
      </c>
      <c r="G632">
        <v>1</v>
      </c>
      <c r="H632" t="s">
        <v>8278</v>
      </c>
      <c r="I632">
        <v>1</v>
      </c>
      <c r="J632" t="s">
        <v>13782</v>
      </c>
      <c r="K632" t="s">
        <v>13788</v>
      </c>
      <c r="L632">
        <v>270107</v>
      </c>
      <c r="M632" t="s">
        <v>13588</v>
      </c>
      <c r="N632">
        <v>270107006</v>
      </c>
      <c r="O632" t="s">
        <v>13613</v>
      </c>
      <c r="P632">
        <v>14709.963918956426</v>
      </c>
      <c r="Q632">
        <v>0</v>
      </c>
      <c r="R632">
        <v>29728.985161652006</v>
      </c>
    </row>
    <row r="633" spans="1:18" x14ac:dyDescent="0.25">
      <c r="A633">
        <v>9</v>
      </c>
      <c r="B633">
        <v>9111</v>
      </c>
      <c r="C633" t="s">
        <v>762</v>
      </c>
      <c r="D633" t="s">
        <v>1607</v>
      </c>
      <c r="E633">
        <v>1</v>
      </c>
      <c r="F633" t="s">
        <v>13787</v>
      </c>
      <c r="G633">
        <v>1</v>
      </c>
      <c r="H633" t="s">
        <v>8278</v>
      </c>
      <c r="I633">
        <v>1</v>
      </c>
      <c r="J633" t="s">
        <v>13782</v>
      </c>
      <c r="K633" t="s">
        <v>13789</v>
      </c>
      <c r="L633">
        <v>270107</v>
      </c>
      <c r="M633" t="s">
        <v>13588</v>
      </c>
      <c r="N633">
        <v>270107006</v>
      </c>
      <c r="O633" t="s">
        <v>13613</v>
      </c>
      <c r="P633">
        <v>3965.8309433496779</v>
      </c>
      <c r="Q633">
        <v>0</v>
      </c>
      <c r="R633">
        <v>0</v>
      </c>
    </row>
    <row r="634" spans="1:18" x14ac:dyDescent="0.25">
      <c r="A634">
        <v>9</v>
      </c>
      <c r="B634">
        <v>9111</v>
      </c>
      <c r="C634" t="s">
        <v>762</v>
      </c>
      <c r="D634" t="s">
        <v>1607</v>
      </c>
      <c r="E634">
        <v>1</v>
      </c>
      <c r="F634" t="s">
        <v>13787</v>
      </c>
      <c r="G634">
        <v>2</v>
      </c>
      <c r="H634" t="s">
        <v>13768</v>
      </c>
      <c r="I634">
        <v>1</v>
      </c>
      <c r="J634" t="s">
        <v>13782</v>
      </c>
      <c r="K634" t="s">
        <v>13790</v>
      </c>
      <c r="L634">
        <v>270107</v>
      </c>
      <c r="M634" t="s">
        <v>13588</v>
      </c>
      <c r="N634">
        <v>270107006</v>
      </c>
      <c r="O634" t="s">
        <v>13613</v>
      </c>
      <c r="P634">
        <v>14099.361643075215</v>
      </c>
      <c r="Q634">
        <v>0</v>
      </c>
      <c r="R634">
        <v>27893.801072271272</v>
      </c>
    </row>
    <row r="635" spans="1:18" x14ac:dyDescent="0.25">
      <c r="A635">
        <v>9</v>
      </c>
      <c r="B635">
        <v>9111</v>
      </c>
      <c r="C635" t="s">
        <v>762</v>
      </c>
      <c r="D635" t="s">
        <v>1607</v>
      </c>
      <c r="E635">
        <v>1</v>
      </c>
      <c r="F635" t="s">
        <v>13787</v>
      </c>
      <c r="G635">
        <v>2</v>
      </c>
      <c r="H635" t="s">
        <v>13768</v>
      </c>
      <c r="I635">
        <v>1</v>
      </c>
      <c r="J635" t="s">
        <v>13782</v>
      </c>
      <c r="K635" t="s">
        <v>13791</v>
      </c>
      <c r="L635">
        <v>270107</v>
      </c>
      <c r="M635" t="s">
        <v>13588</v>
      </c>
      <c r="N635">
        <v>270107006</v>
      </c>
      <c r="O635" t="s">
        <v>13613</v>
      </c>
      <c r="P635">
        <v>4576.4332192308875</v>
      </c>
      <c r="Q635">
        <v>0</v>
      </c>
      <c r="R635">
        <v>1835.1840893807318</v>
      </c>
    </row>
    <row r="636" spans="1:18" x14ac:dyDescent="0.25">
      <c r="A636">
        <v>9</v>
      </c>
      <c r="B636">
        <v>9111</v>
      </c>
      <c r="C636" t="s">
        <v>762</v>
      </c>
      <c r="D636" t="s">
        <v>1607</v>
      </c>
      <c r="E636">
        <v>5</v>
      </c>
      <c r="F636" t="s">
        <v>13792</v>
      </c>
      <c r="G636">
        <v>2</v>
      </c>
      <c r="H636" t="s">
        <v>13768</v>
      </c>
      <c r="I636">
        <v>3</v>
      </c>
      <c r="J636" t="s">
        <v>13783</v>
      </c>
      <c r="K636" t="s">
        <v>13790</v>
      </c>
      <c r="L636">
        <v>270107</v>
      </c>
      <c r="M636" t="s">
        <v>13588</v>
      </c>
      <c r="N636">
        <v>270107005</v>
      </c>
      <c r="O636" t="s">
        <v>13608</v>
      </c>
      <c r="P636">
        <v>13300.644524624542</v>
      </c>
      <c r="Q636">
        <v>0</v>
      </c>
      <c r="R636">
        <v>28706.344087168909</v>
      </c>
    </row>
    <row r="637" spans="1:18" x14ac:dyDescent="0.25">
      <c r="A637">
        <v>9</v>
      </c>
      <c r="B637">
        <v>9111</v>
      </c>
      <c r="C637" t="s">
        <v>762</v>
      </c>
      <c r="D637" t="s">
        <v>1607</v>
      </c>
      <c r="E637">
        <v>5</v>
      </c>
      <c r="F637" t="s">
        <v>13792</v>
      </c>
      <c r="G637">
        <v>2</v>
      </c>
      <c r="H637" t="s">
        <v>13768</v>
      </c>
      <c r="I637">
        <v>3</v>
      </c>
      <c r="J637" t="s">
        <v>13783</v>
      </c>
      <c r="K637" t="s">
        <v>13791</v>
      </c>
      <c r="L637">
        <v>270107</v>
      </c>
      <c r="M637" t="s">
        <v>13588</v>
      </c>
      <c r="N637">
        <v>270107005</v>
      </c>
      <c r="O637" t="s">
        <v>13608</v>
      </c>
      <c r="P637">
        <v>3466.2472630832331</v>
      </c>
      <c r="Q637">
        <v>0</v>
      </c>
      <c r="R637">
        <v>1022.6410744830961</v>
      </c>
    </row>
    <row r="638" spans="1:18" x14ac:dyDescent="0.25">
      <c r="A638">
        <v>9</v>
      </c>
      <c r="B638">
        <v>9112</v>
      </c>
      <c r="C638" t="s">
        <v>762</v>
      </c>
      <c r="D638" t="s">
        <v>1610</v>
      </c>
      <c r="E638">
        <v>1</v>
      </c>
      <c r="F638" t="s">
        <v>13787</v>
      </c>
      <c r="G638">
        <v>1</v>
      </c>
      <c r="H638" t="s">
        <v>8278</v>
      </c>
      <c r="I638">
        <v>1</v>
      </c>
      <c r="J638" t="s">
        <v>13782</v>
      </c>
      <c r="K638" t="s">
        <v>13788</v>
      </c>
      <c r="L638">
        <v>270107</v>
      </c>
      <c r="M638" t="s">
        <v>13588</v>
      </c>
      <c r="N638">
        <v>270107006</v>
      </c>
      <c r="O638" t="s">
        <v>13613</v>
      </c>
      <c r="P638">
        <v>15936.520003801197</v>
      </c>
      <c r="Q638">
        <v>8980.2081083806352</v>
      </c>
      <c r="R638">
        <v>25105.780785686111</v>
      </c>
    </row>
    <row r="639" spans="1:18" x14ac:dyDescent="0.25">
      <c r="A639">
        <v>9</v>
      </c>
      <c r="B639">
        <v>9112</v>
      </c>
      <c r="C639" t="s">
        <v>762</v>
      </c>
      <c r="D639" t="s">
        <v>1610</v>
      </c>
      <c r="E639">
        <v>1</v>
      </c>
      <c r="F639" t="s">
        <v>13787</v>
      </c>
      <c r="G639">
        <v>1</v>
      </c>
      <c r="H639" t="s">
        <v>8278</v>
      </c>
      <c r="I639">
        <v>1</v>
      </c>
      <c r="J639" t="s">
        <v>13782</v>
      </c>
      <c r="K639" t="s">
        <v>13789</v>
      </c>
      <c r="L639">
        <v>270107</v>
      </c>
      <c r="M639" t="s">
        <v>13588</v>
      </c>
      <c r="N639">
        <v>270107006</v>
      </c>
      <c r="O639" t="s">
        <v>13613</v>
      </c>
      <c r="P639">
        <v>184.62958689129934</v>
      </c>
      <c r="Q639">
        <v>1892.9689247376555</v>
      </c>
      <c r="R639">
        <v>754.92647651946152</v>
      </c>
    </row>
    <row r="640" spans="1:18" x14ac:dyDescent="0.25">
      <c r="A640">
        <v>9</v>
      </c>
      <c r="B640">
        <v>9112</v>
      </c>
      <c r="C640" t="s">
        <v>762</v>
      </c>
      <c r="D640" t="s">
        <v>1610</v>
      </c>
      <c r="E640">
        <v>1</v>
      </c>
      <c r="F640" t="s">
        <v>13787</v>
      </c>
      <c r="G640">
        <v>2</v>
      </c>
      <c r="H640" t="s">
        <v>13768</v>
      </c>
      <c r="I640">
        <v>1</v>
      </c>
      <c r="J640" t="s">
        <v>13782</v>
      </c>
      <c r="K640" t="s">
        <v>13790</v>
      </c>
      <c r="L640">
        <v>270107</v>
      </c>
      <c r="M640" t="s">
        <v>13588</v>
      </c>
      <c r="N640">
        <v>270107006</v>
      </c>
      <c r="O640" t="s">
        <v>13613</v>
      </c>
      <c r="P640">
        <v>14272.138580795809</v>
      </c>
      <c r="Q640">
        <v>8980.2081083806352</v>
      </c>
      <c r="R640">
        <v>22365.47478186166</v>
      </c>
    </row>
    <row r="641" spans="1:18" x14ac:dyDescent="0.25">
      <c r="A641">
        <v>9</v>
      </c>
      <c r="B641">
        <v>9112</v>
      </c>
      <c r="C641" t="s">
        <v>762</v>
      </c>
      <c r="D641" t="s">
        <v>1610</v>
      </c>
      <c r="E641">
        <v>1</v>
      </c>
      <c r="F641" t="s">
        <v>13787</v>
      </c>
      <c r="G641">
        <v>2</v>
      </c>
      <c r="H641" t="s">
        <v>13768</v>
      </c>
      <c r="I641">
        <v>1</v>
      </c>
      <c r="J641" t="s">
        <v>13782</v>
      </c>
      <c r="K641" t="s">
        <v>13791</v>
      </c>
      <c r="L641">
        <v>270107</v>
      </c>
      <c r="M641" t="s">
        <v>13588</v>
      </c>
      <c r="N641">
        <v>270107006</v>
      </c>
      <c r="O641" t="s">
        <v>13613</v>
      </c>
      <c r="P641">
        <v>1849.0110098966888</v>
      </c>
      <c r="Q641">
        <v>1892.9689247376555</v>
      </c>
      <c r="R641">
        <v>2740.3060038244544</v>
      </c>
    </row>
    <row r="642" spans="1:18" x14ac:dyDescent="0.25">
      <c r="A642">
        <v>9</v>
      </c>
      <c r="B642">
        <v>9112</v>
      </c>
      <c r="C642" t="s">
        <v>762</v>
      </c>
      <c r="D642" t="s">
        <v>1610</v>
      </c>
      <c r="E642">
        <v>5</v>
      </c>
      <c r="F642" t="s">
        <v>13792</v>
      </c>
      <c r="G642">
        <v>2</v>
      </c>
      <c r="H642" t="s">
        <v>13768</v>
      </c>
      <c r="I642">
        <v>3</v>
      </c>
      <c r="J642" t="s">
        <v>13783</v>
      </c>
      <c r="K642" t="s">
        <v>13790</v>
      </c>
      <c r="L642">
        <v>270107</v>
      </c>
      <c r="M642" t="s">
        <v>13588</v>
      </c>
      <c r="N642">
        <v>270107005</v>
      </c>
      <c r="O642" t="s">
        <v>13608</v>
      </c>
      <c r="P642">
        <v>9329.2244199780071</v>
      </c>
      <c r="Q642">
        <v>8075.1471439837269</v>
      </c>
      <c r="R642">
        <v>18515.382369633655</v>
      </c>
    </row>
    <row r="643" spans="1:18" x14ac:dyDescent="0.25">
      <c r="A643">
        <v>9</v>
      </c>
      <c r="B643">
        <v>9112</v>
      </c>
      <c r="C643" t="s">
        <v>762</v>
      </c>
      <c r="D643" t="s">
        <v>1610</v>
      </c>
      <c r="E643">
        <v>5</v>
      </c>
      <c r="F643" t="s">
        <v>13792</v>
      </c>
      <c r="G643">
        <v>2</v>
      </c>
      <c r="H643" t="s">
        <v>13768</v>
      </c>
      <c r="I643">
        <v>3</v>
      </c>
      <c r="J643" t="s">
        <v>13783</v>
      </c>
      <c r="K643" t="s">
        <v>13791</v>
      </c>
      <c r="L643">
        <v>270107</v>
      </c>
      <c r="M643" t="s">
        <v>13588</v>
      </c>
      <c r="N643">
        <v>270107005</v>
      </c>
      <c r="O643" t="s">
        <v>13608</v>
      </c>
      <c r="P643">
        <v>555.2463311657458</v>
      </c>
      <c r="Q643">
        <v>0</v>
      </c>
      <c r="R643">
        <v>6924.6483906499134</v>
      </c>
    </row>
    <row r="644" spans="1:18" x14ac:dyDescent="0.25">
      <c r="A644">
        <v>9</v>
      </c>
      <c r="B644">
        <v>9113</v>
      </c>
      <c r="C644" t="s">
        <v>762</v>
      </c>
      <c r="D644" t="s">
        <v>1613</v>
      </c>
      <c r="E644">
        <v>1</v>
      </c>
      <c r="F644" t="s">
        <v>13787</v>
      </c>
      <c r="G644">
        <v>1</v>
      </c>
      <c r="H644" t="s">
        <v>8278</v>
      </c>
      <c r="I644">
        <v>1</v>
      </c>
      <c r="J644" t="s">
        <v>13782</v>
      </c>
      <c r="K644" t="s">
        <v>13788</v>
      </c>
      <c r="L644">
        <v>270107</v>
      </c>
      <c r="M644" t="s">
        <v>13588</v>
      </c>
      <c r="N644">
        <v>270107006</v>
      </c>
      <c r="O644" t="s">
        <v>13613</v>
      </c>
      <c r="P644">
        <v>0</v>
      </c>
      <c r="Q644">
        <v>0</v>
      </c>
      <c r="R644">
        <v>42778.877181900825</v>
      </c>
    </row>
    <row r="645" spans="1:18" x14ac:dyDescent="0.25">
      <c r="A645">
        <v>9</v>
      </c>
      <c r="B645">
        <v>9113</v>
      </c>
      <c r="C645" t="s">
        <v>762</v>
      </c>
      <c r="D645" t="s">
        <v>1613</v>
      </c>
      <c r="E645">
        <v>1</v>
      </c>
      <c r="F645" t="s">
        <v>13787</v>
      </c>
      <c r="G645">
        <v>2</v>
      </c>
      <c r="H645" t="s">
        <v>13768</v>
      </c>
      <c r="I645">
        <v>1</v>
      </c>
      <c r="J645" t="s">
        <v>13782</v>
      </c>
      <c r="K645" t="s">
        <v>13790</v>
      </c>
      <c r="L645">
        <v>270107</v>
      </c>
      <c r="M645" t="s">
        <v>13588</v>
      </c>
      <c r="N645">
        <v>270107006</v>
      </c>
      <c r="O645" t="s">
        <v>13613</v>
      </c>
      <c r="P645">
        <v>0</v>
      </c>
      <c r="Q645">
        <v>0</v>
      </c>
      <c r="R645">
        <v>42778.877181900825</v>
      </c>
    </row>
    <row r="646" spans="1:18" x14ac:dyDescent="0.25">
      <c r="A646">
        <v>9</v>
      </c>
      <c r="B646">
        <v>9113</v>
      </c>
      <c r="C646" t="s">
        <v>762</v>
      </c>
      <c r="D646" t="s">
        <v>1613</v>
      </c>
      <c r="E646">
        <v>5</v>
      </c>
      <c r="F646" t="s">
        <v>13792</v>
      </c>
      <c r="G646">
        <v>2</v>
      </c>
      <c r="H646" t="s">
        <v>13768</v>
      </c>
      <c r="I646">
        <v>3</v>
      </c>
      <c r="J646" t="s">
        <v>13783</v>
      </c>
      <c r="K646" t="s">
        <v>13790</v>
      </c>
      <c r="L646">
        <v>270107</v>
      </c>
      <c r="M646" t="s">
        <v>13588</v>
      </c>
      <c r="N646">
        <v>270107005</v>
      </c>
      <c r="O646" t="s">
        <v>13608</v>
      </c>
      <c r="P646">
        <v>0</v>
      </c>
      <c r="Q646">
        <v>0</v>
      </c>
      <c r="R646">
        <v>42778.877181900825</v>
      </c>
    </row>
    <row r="647" spans="1:18" x14ac:dyDescent="0.25">
      <c r="A647">
        <v>9</v>
      </c>
      <c r="B647">
        <v>9115</v>
      </c>
      <c r="C647" t="s">
        <v>762</v>
      </c>
      <c r="D647" t="s">
        <v>1619</v>
      </c>
      <c r="E647">
        <v>1</v>
      </c>
      <c r="F647" t="s">
        <v>13787</v>
      </c>
      <c r="G647">
        <v>1</v>
      </c>
      <c r="H647" t="s">
        <v>8278</v>
      </c>
      <c r="I647">
        <v>1</v>
      </c>
      <c r="J647" t="s">
        <v>13782</v>
      </c>
      <c r="K647" t="s">
        <v>13788</v>
      </c>
      <c r="L647">
        <v>270107</v>
      </c>
      <c r="M647" t="s">
        <v>13588</v>
      </c>
      <c r="N647">
        <v>270107006</v>
      </c>
      <c r="O647" t="s">
        <v>13613</v>
      </c>
      <c r="P647">
        <v>0</v>
      </c>
      <c r="Q647">
        <v>55077.418047314182</v>
      </c>
      <c r="R647">
        <v>29641.595836892142</v>
      </c>
    </row>
    <row r="648" spans="1:18" x14ac:dyDescent="0.25">
      <c r="A648">
        <v>9</v>
      </c>
      <c r="B648">
        <v>9115</v>
      </c>
      <c r="C648" t="s">
        <v>762</v>
      </c>
      <c r="D648" t="s">
        <v>1619</v>
      </c>
      <c r="E648">
        <v>1</v>
      </c>
      <c r="F648" t="s">
        <v>13787</v>
      </c>
      <c r="G648">
        <v>1</v>
      </c>
      <c r="H648" t="s">
        <v>8278</v>
      </c>
      <c r="I648">
        <v>1</v>
      </c>
      <c r="J648" t="s">
        <v>13782</v>
      </c>
      <c r="K648" t="s">
        <v>13789</v>
      </c>
      <c r="L648">
        <v>270107</v>
      </c>
      <c r="M648" t="s">
        <v>13588</v>
      </c>
      <c r="N648">
        <v>270107006</v>
      </c>
      <c r="O648" t="s">
        <v>13613</v>
      </c>
      <c r="P648">
        <v>0</v>
      </c>
      <c r="Q648">
        <v>0</v>
      </c>
      <c r="R648">
        <v>7234.5805445496544</v>
      </c>
    </row>
    <row r="649" spans="1:18" x14ac:dyDescent="0.25">
      <c r="A649">
        <v>9</v>
      </c>
      <c r="B649">
        <v>9115</v>
      </c>
      <c r="C649" t="s">
        <v>762</v>
      </c>
      <c r="D649" t="s">
        <v>1619</v>
      </c>
      <c r="E649">
        <v>1</v>
      </c>
      <c r="F649" t="s">
        <v>13787</v>
      </c>
      <c r="G649">
        <v>2</v>
      </c>
      <c r="H649" t="s">
        <v>13768</v>
      </c>
      <c r="I649">
        <v>1</v>
      </c>
      <c r="J649" t="s">
        <v>13782</v>
      </c>
      <c r="K649" t="s">
        <v>13790</v>
      </c>
      <c r="L649">
        <v>270107</v>
      </c>
      <c r="M649" t="s">
        <v>13588</v>
      </c>
      <c r="N649">
        <v>270107006</v>
      </c>
      <c r="O649" t="s">
        <v>13613</v>
      </c>
      <c r="P649">
        <v>0</v>
      </c>
      <c r="Q649">
        <v>48856.459939333232</v>
      </c>
      <c r="R649">
        <v>16295.249948909977</v>
      </c>
    </row>
    <row r="650" spans="1:18" x14ac:dyDescent="0.25">
      <c r="A650">
        <v>9</v>
      </c>
      <c r="B650">
        <v>9115</v>
      </c>
      <c r="C650" t="s">
        <v>762</v>
      </c>
      <c r="D650" t="s">
        <v>1619</v>
      </c>
      <c r="E650">
        <v>1</v>
      </c>
      <c r="F650" t="s">
        <v>13787</v>
      </c>
      <c r="G650">
        <v>2</v>
      </c>
      <c r="H650" t="s">
        <v>13768</v>
      </c>
      <c r="I650">
        <v>1</v>
      </c>
      <c r="J650" t="s">
        <v>13782</v>
      </c>
      <c r="K650" t="s">
        <v>13791</v>
      </c>
      <c r="L650">
        <v>270107</v>
      </c>
      <c r="M650" t="s">
        <v>13588</v>
      </c>
      <c r="N650">
        <v>270107006</v>
      </c>
      <c r="O650" t="s">
        <v>13613</v>
      </c>
      <c r="P650">
        <v>0</v>
      </c>
      <c r="Q650">
        <v>6220.9581079809495</v>
      </c>
      <c r="R650">
        <v>20580.926432531822</v>
      </c>
    </row>
    <row r="651" spans="1:18" x14ac:dyDescent="0.25">
      <c r="A651">
        <v>9</v>
      </c>
      <c r="B651">
        <v>9115</v>
      </c>
      <c r="C651" t="s">
        <v>762</v>
      </c>
      <c r="D651" t="s">
        <v>1619</v>
      </c>
      <c r="E651">
        <v>5</v>
      </c>
      <c r="F651" t="s">
        <v>13792</v>
      </c>
      <c r="G651">
        <v>2</v>
      </c>
      <c r="H651" t="s">
        <v>13768</v>
      </c>
      <c r="I651">
        <v>3</v>
      </c>
      <c r="J651" t="s">
        <v>13783</v>
      </c>
      <c r="K651" t="s">
        <v>13790</v>
      </c>
      <c r="L651">
        <v>270107</v>
      </c>
      <c r="M651" t="s">
        <v>13588</v>
      </c>
      <c r="N651">
        <v>270107005</v>
      </c>
      <c r="O651" t="s">
        <v>13608</v>
      </c>
      <c r="P651">
        <v>0</v>
      </c>
      <c r="Q651">
        <v>25593.099630769146</v>
      </c>
      <c r="R651">
        <v>29641.595836892142</v>
      </c>
    </row>
    <row r="652" spans="1:18" x14ac:dyDescent="0.25">
      <c r="A652">
        <v>9</v>
      </c>
      <c r="B652">
        <v>9115</v>
      </c>
      <c r="C652" t="s">
        <v>762</v>
      </c>
      <c r="D652" t="s">
        <v>1619</v>
      </c>
      <c r="E652">
        <v>5</v>
      </c>
      <c r="F652" t="s">
        <v>13792</v>
      </c>
      <c r="G652">
        <v>2</v>
      </c>
      <c r="H652" t="s">
        <v>13768</v>
      </c>
      <c r="I652">
        <v>3</v>
      </c>
      <c r="J652" t="s">
        <v>13783</v>
      </c>
      <c r="K652" t="s">
        <v>13791</v>
      </c>
      <c r="L652">
        <v>270107</v>
      </c>
      <c r="M652" t="s">
        <v>13588</v>
      </c>
      <c r="N652">
        <v>270107005</v>
      </c>
      <c r="O652" t="s">
        <v>13608</v>
      </c>
      <c r="P652">
        <v>0</v>
      </c>
      <c r="Q652">
        <v>0</v>
      </c>
      <c r="R652">
        <v>7234.5805445496544</v>
      </c>
    </row>
    <row r="653" spans="1:18" x14ac:dyDescent="0.25">
      <c r="A653">
        <v>9</v>
      </c>
      <c r="B653">
        <v>9117</v>
      </c>
      <c r="C653" t="s">
        <v>762</v>
      </c>
      <c r="D653" t="s">
        <v>1625</v>
      </c>
      <c r="E653">
        <v>1</v>
      </c>
      <c r="F653" t="s">
        <v>13787</v>
      </c>
      <c r="G653">
        <v>1</v>
      </c>
      <c r="H653" t="s">
        <v>8278</v>
      </c>
      <c r="I653">
        <v>1</v>
      </c>
      <c r="J653" t="s">
        <v>13782</v>
      </c>
      <c r="K653" t="s">
        <v>13788</v>
      </c>
      <c r="L653">
        <v>270107</v>
      </c>
      <c r="M653" t="s">
        <v>13588</v>
      </c>
      <c r="N653">
        <v>270107006</v>
      </c>
      <c r="O653" t="s">
        <v>13613</v>
      </c>
      <c r="P653">
        <v>0</v>
      </c>
      <c r="Q653">
        <v>48541.740382975651</v>
      </c>
      <c r="R653">
        <v>0</v>
      </c>
    </row>
    <row r="654" spans="1:18" x14ac:dyDescent="0.25">
      <c r="A654">
        <v>9</v>
      </c>
      <c r="B654">
        <v>9117</v>
      </c>
      <c r="C654" t="s">
        <v>762</v>
      </c>
      <c r="D654" t="s">
        <v>1625</v>
      </c>
      <c r="E654">
        <v>1</v>
      </c>
      <c r="F654" t="s">
        <v>13787</v>
      </c>
      <c r="G654">
        <v>2</v>
      </c>
      <c r="H654" t="s">
        <v>13768</v>
      </c>
      <c r="I654">
        <v>1</v>
      </c>
      <c r="J654" t="s">
        <v>13782</v>
      </c>
      <c r="K654" t="s">
        <v>13790</v>
      </c>
      <c r="L654">
        <v>270107</v>
      </c>
      <c r="M654" t="s">
        <v>13588</v>
      </c>
      <c r="N654">
        <v>270107006</v>
      </c>
      <c r="O654" t="s">
        <v>13613</v>
      </c>
      <c r="P654">
        <v>0</v>
      </c>
      <c r="Q654">
        <v>45321.17706234879</v>
      </c>
      <c r="R654">
        <v>0</v>
      </c>
    </row>
    <row r="655" spans="1:18" x14ac:dyDescent="0.25">
      <c r="A655">
        <v>9</v>
      </c>
      <c r="B655">
        <v>9117</v>
      </c>
      <c r="C655" t="s">
        <v>762</v>
      </c>
      <c r="D655" t="s">
        <v>1625</v>
      </c>
      <c r="E655">
        <v>1</v>
      </c>
      <c r="F655" t="s">
        <v>13787</v>
      </c>
      <c r="G655">
        <v>2</v>
      </c>
      <c r="H655" t="s">
        <v>13768</v>
      </c>
      <c r="I655">
        <v>1</v>
      </c>
      <c r="J655" t="s">
        <v>13782</v>
      </c>
      <c r="K655" t="s">
        <v>13791</v>
      </c>
      <c r="L655">
        <v>270107</v>
      </c>
      <c r="M655" t="s">
        <v>13588</v>
      </c>
      <c r="N655">
        <v>270107006</v>
      </c>
      <c r="O655" t="s">
        <v>13613</v>
      </c>
      <c r="P655">
        <v>0</v>
      </c>
      <c r="Q655">
        <v>3220.5633206268553</v>
      </c>
      <c r="R655">
        <v>0</v>
      </c>
    </row>
    <row r="656" spans="1:18" x14ac:dyDescent="0.25">
      <c r="A656">
        <v>9</v>
      </c>
      <c r="B656">
        <v>9117</v>
      </c>
      <c r="C656" t="s">
        <v>762</v>
      </c>
      <c r="D656" t="s">
        <v>1625</v>
      </c>
      <c r="E656">
        <v>5</v>
      </c>
      <c r="F656" t="s">
        <v>13792</v>
      </c>
      <c r="G656">
        <v>2</v>
      </c>
      <c r="H656" t="s">
        <v>13768</v>
      </c>
      <c r="I656">
        <v>3</v>
      </c>
      <c r="J656" t="s">
        <v>13783</v>
      </c>
      <c r="K656" t="s">
        <v>13790</v>
      </c>
      <c r="L656">
        <v>270107</v>
      </c>
      <c r="M656" t="s">
        <v>13588</v>
      </c>
      <c r="N656">
        <v>270107005</v>
      </c>
      <c r="O656" t="s">
        <v>13608</v>
      </c>
      <c r="P656">
        <v>0</v>
      </c>
      <c r="Q656">
        <v>25063.764366899995</v>
      </c>
      <c r="R656">
        <v>0</v>
      </c>
    </row>
    <row r="657" spans="1:18" x14ac:dyDescent="0.25">
      <c r="A657">
        <v>9</v>
      </c>
      <c r="B657">
        <v>9118</v>
      </c>
      <c r="C657" t="s">
        <v>762</v>
      </c>
      <c r="D657" t="s">
        <v>1628</v>
      </c>
      <c r="E657">
        <v>1</v>
      </c>
      <c r="F657" t="s">
        <v>13787</v>
      </c>
      <c r="G657">
        <v>1</v>
      </c>
      <c r="H657" t="s">
        <v>8278</v>
      </c>
      <c r="I657">
        <v>1</v>
      </c>
      <c r="J657" t="s">
        <v>13782</v>
      </c>
      <c r="K657" t="s">
        <v>13788</v>
      </c>
      <c r="L657">
        <v>270107</v>
      </c>
      <c r="M657" t="s">
        <v>13588</v>
      </c>
      <c r="N657">
        <v>270107006</v>
      </c>
      <c r="O657" t="s">
        <v>13613</v>
      </c>
      <c r="P657">
        <v>0</v>
      </c>
      <c r="Q657">
        <v>39697.347668677736</v>
      </c>
      <c r="R657">
        <v>0</v>
      </c>
    </row>
    <row r="658" spans="1:18" x14ac:dyDescent="0.25">
      <c r="A658">
        <v>9</v>
      </c>
      <c r="B658">
        <v>9118</v>
      </c>
      <c r="C658" t="s">
        <v>762</v>
      </c>
      <c r="D658" t="s">
        <v>1628</v>
      </c>
      <c r="E658">
        <v>1</v>
      </c>
      <c r="F658" t="s">
        <v>13787</v>
      </c>
      <c r="G658">
        <v>2</v>
      </c>
      <c r="H658" t="s">
        <v>13768</v>
      </c>
      <c r="I658">
        <v>1</v>
      </c>
      <c r="J658" t="s">
        <v>13782</v>
      </c>
      <c r="K658" t="s">
        <v>13790</v>
      </c>
      <c r="L658">
        <v>270107</v>
      </c>
      <c r="M658" t="s">
        <v>13588</v>
      </c>
      <c r="N658">
        <v>270107006</v>
      </c>
      <c r="O658" t="s">
        <v>13613</v>
      </c>
      <c r="P658">
        <v>0</v>
      </c>
      <c r="Q658">
        <v>39697.347668677736</v>
      </c>
      <c r="R658">
        <v>0</v>
      </c>
    </row>
    <row r="659" spans="1:18" x14ac:dyDescent="0.25">
      <c r="A659">
        <v>9</v>
      </c>
      <c r="B659">
        <v>9118</v>
      </c>
      <c r="C659" t="s">
        <v>762</v>
      </c>
      <c r="D659" t="s">
        <v>1628</v>
      </c>
      <c r="E659">
        <v>5</v>
      </c>
      <c r="F659" t="s">
        <v>13792</v>
      </c>
      <c r="G659">
        <v>2</v>
      </c>
      <c r="H659" t="s">
        <v>13768</v>
      </c>
      <c r="I659">
        <v>3</v>
      </c>
      <c r="J659" t="s">
        <v>13783</v>
      </c>
      <c r="K659" t="s">
        <v>13790</v>
      </c>
      <c r="L659">
        <v>270107</v>
      </c>
      <c r="M659" t="s">
        <v>13588</v>
      </c>
      <c r="N659">
        <v>270107005</v>
      </c>
      <c r="O659" t="s">
        <v>13608</v>
      </c>
      <c r="P659">
        <v>0</v>
      </c>
      <c r="Q659">
        <v>34691.257735173218</v>
      </c>
      <c r="R659">
        <v>0</v>
      </c>
    </row>
    <row r="660" spans="1:18" x14ac:dyDescent="0.25">
      <c r="A660">
        <v>9</v>
      </c>
      <c r="B660">
        <v>9119</v>
      </c>
      <c r="C660" t="s">
        <v>762</v>
      </c>
      <c r="D660" t="s">
        <v>1631</v>
      </c>
      <c r="E660">
        <v>1</v>
      </c>
      <c r="F660" t="s">
        <v>13787</v>
      </c>
      <c r="G660">
        <v>1</v>
      </c>
      <c r="H660" t="s">
        <v>8278</v>
      </c>
      <c r="I660">
        <v>1</v>
      </c>
      <c r="J660" t="s">
        <v>13782</v>
      </c>
      <c r="K660" t="s">
        <v>13788</v>
      </c>
      <c r="L660">
        <v>270107</v>
      </c>
      <c r="M660" t="s">
        <v>13588</v>
      </c>
      <c r="N660">
        <v>270107006</v>
      </c>
      <c r="O660" t="s">
        <v>13613</v>
      </c>
      <c r="P660">
        <v>0</v>
      </c>
      <c r="Q660">
        <v>7816.8521486591999</v>
      </c>
      <c r="R660">
        <v>15135.338897030899</v>
      </c>
    </row>
    <row r="661" spans="1:18" x14ac:dyDescent="0.25">
      <c r="A661">
        <v>9</v>
      </c>
      <c r="B661">
        <v>9119</v>
      </c>
      <c r="C661" t="s">
        <v>762</v>
      </c>
      <c r="D661" t="s">
        <v>1631</v>
      </c>
      <c r="E661">
        <v>1</v>
      </c>
      <c r="F661" t="s">
        <v>13787</v>
      </c>
      <c r="G661">
        <v>1</v>
      </c>
      <c r="H661" t="s">
        <v>8278</v>
      </c>
      <c r="I661">
        <v>1</v>
      </c>
      <c r="J661" t="s">
        <v>13782</v>
      </c>
      <c r="K661" t="s">
        <v>13789</v>
      </c>
      <c r="L661">
        <v>270107</v>
      </c>
      <c r="M661" t="s">
        <v>13588</v>
      </c>
      <c r="N661">
        <v>270107006</v>
      </c>
      <c r="O661" t="s">
        <v>13613</v>
      </c>
      <c r="P661">
        <v>0</v>
      </c>
      <c r="Q661">
        <v>0</v>
      </c>
      <c r="R661">
        <v>4842.0179857827916</v>
      </c>
    </row>
    <row r="662" spans="1:18" x14ac:dyDescent="0.25">
      <c r="A662">
        <v>9</v>
      </c>
      <c r="B662">
        <v>9119</v>
      </c>
      <c r="C662" t="s">
        <v>762</v>
      </c>
      <c r="D662" t="s">
        <v>1631</v>
      </c>
      <c r="E662">
        <v>1</v>
      </c>
      <c r="F662" t="s">
        <v>13787</v>
      </c>
      <c r="G662">
        <v>2</v>
      </c>
      <c r="H662" t="s">
        <v>13768</v>
      </c>
      <c r="I662">
        <v>1</v>
      </c>
      <c r="J662" t="s">
        <v>13782</v>
      </c>
      <c r="K662" t="s">
        <v>13790</v>
      </c>
      <c r="L662">
        <v>270107</v>
      </c>
      <c r="M662" t="s">
        <v>13588</v>
      </c>
      <c r="N662">
        <v>270107006</v>
      </c>
      <c r="O662" t="s">
        <v>13613</v>
      </c>
      <c r="P662">
        <v>0</v>
      </c>
      <c r="Q662">
        <v>4699.6066172670771</v>
      </c>
      <c r="R662">
        <v>15135.338897030899</v>
      </c>
    </row>
    <row r="663" spans="1:18" x14ac:dyDescent="0.25">
      <c r="A663">
        <v>9</v>
      </c>
      <c r="B663">
        <v>9119</v>
      </c>
      <c r="C663" t="s">
        <v>762</v>
      </c>
      <c r="D663" t="s">
        <v>1631</v>
      </c>
      <c r="E663">
        <v>1</v>
      </c>
      <c r="F663" t="s">
        <v>13787</v>
      </c>
      <c r="G663">
        <v>2</v>
      </c>
      <c r="H663" t="s">
        <v>13768</v>
      </c>
      <c r="I663">
        <v>1</v>
      </c>
      <c r="J663" t="s">
        <v>13782</v>
      </c>
      <c r="K663" t="s">
        <v>13791</v>
      </c>
      <c r="L663">
        <v>270107</v>
      </c>
      <c r="M663" t="s">
        <v>13588</v>
      </c>
      <c r="N663">
        <v>270107006</v>
      </c>
      <c r="O663" t="s">
        <v>13613</v>
      </c>
      <c r="P663">
        <v>0</v>
      </c>
      <c r="Q663">
        <v>3117.2455313921241</v>
      </c>
      <c r="R663">
        <v>4842.0179857827916</v>
      </c>
    </row>
    <row r="664" spans="1:18" x14ac:dyDescent="0.25">
      <c r="A664">
        <v>9</v>
      </c>
      <c r="B664">
        <v>9119</v>
      </c>
      <c r="C664" t="s">
        <v>762</v>
      </c>
      <c r="D664" t="s">
        <v>1631</v>
      </c>
      <c r="E664">
        <v>5</v>
      </c>
      <c r="F664" t="s">
        <v>13792</v>
      </c>
      <c r="G664">
        <v>2</v>
      </c>
      <c r="H664" t="s">
        <v>13768</v>
      </c>
      <c r="I664">
        <v>3</v>
      </c>
      <c r="J664" t="s">
        <v>13783</v>
      </c>
      <c r="K664" t="s">
        <v>13790</v>
      </c>
      <c r="L664">
        <v>270107</v>
      </c>
      <c r="M664" t="s">
        <v>13588</v>
      </c>
      <c r="N664">
        <v>270107005</v>
      </c>
      <c r="O664" t="s">
        <v>13608</v>
      </c>
      <c r="P664">
        <v>0</v>
      </c>
      <c r="Q664">
        <v>6084.6920028650193</v>
      </c>
      <c r="R664">
        <v>19977.356882813689</v>
      </c>
    </row>
    <row r="665" spans="1:18" x14ac:dyDescent="0.25">
      <c r="A665">
        <v>9</v>
      </c>
      <c r="B665">
        <v>9120</v>
      </c>
      <c r="C665" t="s">
        <v>762</v>
      </c>
      <c r="D665" t="s">
        <v>1634</v>
      </c>
      <c r="E665">
        <v>1</v>
      </c>
      <c r="F665" t="s">
        <v>13787</v>
      </c>
      <c r="G665">
        <v>1</v>
      </c>
      <c r="H665" t="s">
        <v>8278</v>
      </c>
      <c r="I665">
        <v>1</v>
      </c>
      <c r="J665" t="s">
        <v>13782</v>
      </c>
      <c r="K665" t="s">
        <v>13788</v>
      </c>
      <c r="L665">
        <v>270107</v>
      </c>
      <c r="M665" t="s">
        <v>13588</v>
      </c>
      <c r="N665">
        <v>270107006</v>
      </c>
      <c r="O665" t="s">
        <v>13613</v>
      </c>
      <c r="P665">
        <v>16713.720026398769</v>
      </c>
      <c r="Q665">
        <v>25566.935190181328</v>
      </c>
      <c r="R665">
        <v>35114.4094299918</v>
      </c>
    </row>
    <row r="666" spans="1:18" x14ac:dyDescent="0.25">
      <c r="A666">
        <v>9</v>
      </c>
      <c r="B666">
        <v>9120</v>
      </c>
      <c r="C666" t="s">
        <v>762</v>
      </c>
      <c r="D666" t="s">
        <v>1634</v>
      </c>
      <c r="E666">
        <v>1</v>
      </c>
      <c r="F666" t="s">
        <v>13787</v>
      </c>
      <c r="G666">
        <v>1</v>
      </c>
      <c r="H666" t="s">
        <v>8278</v>
      </c>
      <c r="I666">
        <v>1</v>
      </c>
      <c r="J666" t="s">
        <v>13782</v>
      </c>
      <c r="K666" t="s">
        <v>13789</v>
      </c>
      <c r="L666">
        <v>270107</v>
      </c>
      <c r="M666" t="s">
        <v>13588</v>
      </c>
      <c r="N666">
        <v>270107006</v>
      </c>
      <c r="O666" t="s">
        <v>13613</v>
      </c>
      <c r="P666">
        <v>2166.8988780523578</v>
      </c>
      <c r="Q666">
        <v>0</v>
      </c>
      <c r="R666">
        <v>1709.4309933505913</v>
      </c>
    </row>
    <row r="667" spans="1:18" x14ac:dyDescent="0.25">
      <c r="A667">
        <v>9</v>
      </c>
      <c r="B667">
        <v>9120</v>
      </c>
      <c r="C667" t="s">
        <v>762</v>
      </c>
      <c r="D667" t="s">
        <v>1634</v>
      </c>
      <c r="E667">
        <v>1</v>
      </c>
      <c r="F667" t="s">
        <v>13787</v>
      </c>
      <c r="G667">
        <v>2</v>
      </c>
      <c r="H667" t="s">
        <v>13768</v>
      </c>
      <c r="I667">
        <v>1</v>
      </c>
      <c r="J667" t="s">
        <v>13782</v>
      </c>
      <c r="K667" t="s">
        <v>13790</v>
      </c>
      <c r="L667">
        <v>270107</v>
      </c>
      <c r="M667" t="s">
        <v>13588</v>
      </c>
      <c r="N667">
        <v>270107006</v>
      </c>
      <c r="O667" t="s">
        <v>13613</v>
      </c>
      <c r="P667">
        <v>14643.98328078023</v>
      </c>
      <c r="Q667">
        <v>23097.338260816883</v>
      </c>
      <c r="R667">
        <v>29755.509085169844</v>
      </c>
    </row>
    <row r="668" spans="1:18" x14ac:dyDescent="0.25">
      <c r="A668">
        <v>9</v>
      </c>
      <c r="B668">
        <v>9120</v>
      </c>
      <c r="C668" t="s">
        <v>762</v>
      </c>
      <c r="D668" t="s">
        <v>1634</v>
      </c>
      <c r="E668">
        <v>1</v>
      </c>
      <c r="F668" t="s">
        <v>13787</v>
      </c>
      <c r="G668">
        <v>2</v>
      </c>
      <c r="H668" t="s">
        <v>13768</v>
      </c>
      <c r="I668">
        <v>1</v>
      </c>
      <c r="J668" t="s">
        <v>13782</v>
      </c>
      <c r="K668" t="s">
        <v>13791</v>
      </c>
      <c r="L668">
        <v>270107</v>
      </c>
      <c r="M668" t="s">
        <v>13588</v>
      </c>
      <c r="N668">
        <v>270107006</v>
      </c>
      <c r="O668" t="s">
        <v>13613</v>
      </c>
      <c r="P668">
        <v>4236.6356236708953</v>
      </c>
      <c r="Q668">
        <v>2469.5969293644448</v>
      </c>
      <c r="R668">
        <v>7068.3313381725538</v>
      </c>
    </row>
    <row r="669" spans="1:18" x14ac:dyDescent="0.25">
      <c r="A669">
        <v>9</v>
      </c>
      <c r="B669">
        <v>9120</v>
      </c>
      <c r="C669" t="s">
        <v>762</v>
      </c>
      <c r="D669" t="s">
        <v>1634</v>
      </c>
      <c r="E669">
        <v>5</v>
      </c>
      <c r="F669" t="s">
        <v>13792</v>
      </c>
      <c r="G669">
        <v>2</v>
      </c>
      <c r="H669" t="s">
        <v>13768</v>
      </c>
      <c r="I669">
        <v>3</v>
      </c>
      <c r="J669" t="s">
        <v>13783</v>
      </c>
      <c r="K669" t="s">
        <v>13790</v>
      </c>
      <c r="L669">
        <v>270107</v>
      </c>
      <c r="M669" t="s">
        <v>13588</v>
      </c>
      <c r="N669">
        <v>270107005</v>
      </c>
      <c r="O669" t="s">
        <v>13608</v>
      </c>
      <c r="P669">
        <v>11472.464618317812</v>
      </c>
      <c r="Q669">
        <v>15134.838321628904</v>
      </c>
      <c r="R669">
        <v>30654.587821849196</v>
      </c>
    </row>
    <row r="670" spans="1:18" x14ac:dyDescent="0.25">
      <c r="A670">
        <v>9</v>
      </c>
      <c r="B670">
        <v>9120</v>
      </c>
      <c r="C670" t="s">
        <v>762</v>
      </c>
      <c r="D670" t="s">
        <v>1634</v>
      </c>
      <c r="E670">
        <v>5</v>
      </c>
      <c r="F670" t="s">
        <v>13792</v>
      </c>
      <c r="G670">
        <v>2</v>
      </c>
      <c r="H670" t="s">
        <v>13768</v>
      </c>
      <c r="I670">
        <v>3</v>
      </c>
      <c r="J670" t="s">
        <v>13783</v>
      </c>
      <c r="K670" t="s">
        <v>13791</v>
      </c>
      <c r="L670">
        <v>270107</v>
      </c>
      <c r="M670" t="s">
        <v>13588</v>
      </c>
      <c r="N670">
        <v>270107005</v>
      </c>
      <c r="O670" t="s">
        <v>13608</v>
      </c>
      <c r="P670">
        <v>978.95431546527834</v>
      </c>
      <c r="Q670">
        <v>0</v>
      </c>
      <c r="R670">
        <v>6169.2526014932</v>
      </c>
    </row>
    <row r="671" spans="1:18" x14ac:dyDescent="0.25">
      <c r="A671">
        <v>9</v>
      </c>
      <c r="B671">
        <v>9201</v>
      </c>
      <c r="C671" t="s">
        <v>762</v>
      </c>
      <c r="D671" t="s">
        <v>1640</v>
      </c>
      <c r="E671">
        <v>1</v>
      </c>
      <c r="F671" t="s">
        <v>13787</v>
      </c>
      <c r="G671">
        <v>1</v>
      </c>
      <c r="H671" t="s">
        <v>8278</v>
      </c>
      <c r="I671">
        <v>1</v>
      </c>
      <c r="J671" t="s">
        <v>13782</v>
      </c>
      <c r="K671" t="s">
        <v>13788</v>
      </c>
      <c r="L671">
        <v>270107</v>
      </c>
      <c r="M671" t="s">
        <v>13588</v>
      </c>
      <c r="N671">
        <v>270107006</v>
      </c>
      <c r="O671" t="s">
        <v>13613</v>
      </c>
      <c r="P671">
        <v>27232.526029033103</v>
      </c>
      <c r="Q671">
        <v>19878.32732928326</v>
      </c>
      <c r="R671">
        <v>0</v>
      </c>
    </row>
    <row r="672" spans="1:18" x14ac:dyDescent="0.25">
      <c r="A672">
        <v>9</v>
      </c>
      <c r="B672">
        <v>9201</v>
      </c>
      <c r="C672" t="s">
        <v>762</v>
      </c>
      <c r="D672" t="s">
        <v>1640</v>
      </c>
      <c r="E672">
        <v>1</v>
      </c>
      <c r="F672" t="s">
        <v>13787</v>
      </c>
      <c r="G672">
        <v>1</v>
      </c>
      <c r="H672" t="s">
        <v>8278</v>
      </c>
      <c r="I672">
        <v>1</v>
      </c>
      <c r="J672" t="s">
        <v>13782</v>
      </c>
      <c r="K672" t="s">
        <v>13789</v>
      </c>
      <c r="L672">
        <v>270107</v>
      </c>
      <c r="M672" t="s">
        <v>13588</v>
      </c>
      <c r="N672">
        <v>270107006</v>
      </c>
      <c r="O672" t="s">
        <v>13613</v>
      </c>
      <c r="P672">
        <v>613.87468746501474</v>
      </c>
      <c r="Q672">
        <v>0</v>
      </c>
      <c r="R672">
        <v>0</v>
      </c>
    </row>
    <row r="673" spans="1:18" x14ac:dyDescent="0.25">
      <c r="A673">
        <v>9</v>
      </c>
      <c r="B673">
        <v>9201</v>
      </c>
      <c r="C673" t="s">
        <v>762</v>
      </c>
      <c r="D673" t="s">
        <v>1640</v>
      </c>
      <c r="E673">
        <v>1</v>
      </c>
      <c r="F673" t="s">
        <v>13787</v>
      </c>
      <c r="G673">
        <v>2</v>
      </c>
      <c r="H673" t="s">
        <v>13768</v>
      </c>
      <c r="I673">
        <v>1</v>
      </c>
      <c r="J673" t="s">
        <v>13782</v>
      </c>
      <c r="K673" t="s">
        <v>13790</v>
      </c>
      <c r="L673">
        <v>270107</v>
      </c>
      <c r="M673" t="s">
        <v>13588</v>
      </c>
      <c r="N673">
        <v>270107006</v>
      </c>
      <c r="O673" t="s">
        <v>13613</v>
      </c>
      <c r="P673">
        <v>23558.607306788072</v>
      </c>
      <c r="Q673">
        <v>19878.32732928326</v>
      </c>
      <c r="R673">
        <v>0</v>
      </c>
    </row>
    <row r="674" spans="1:18" x14ac:dyDescent="0.25">
      <c r="A674">
        <v>9</v>
      </c>
      <c r="B674">
        <v>9201</v>
      </c>
      <c r="C674" t="s">
        <v>762</v>
      </c>
      <c r="D674" t="s">
        <v>1640</v>
      </c>
      <c r="E674">
        <v>1</v>
      </c>
      <c r="F674" t="s">
        <v>13787</v>
      </c>
      <c r="G674">
        <v>2</v>
      </c>
      <c r="H674" t="s">
        <v>13768</v>
      </c>
      <c r="I674">
        <v>1</v>
      </c>
      <c r="J674" t="s">
        <v>13782</v>
      </c>
      <c r="K674" t="s">
        <v>13791</v>
      </c>
      <c r="L674">
        <v>270107</v>
      </c>
      <c r="M674" t="s">
        <v>13588</v>
      </c>
      <c r="N674">
        <v>270107006</v>
      </c>
      <c r="O674" t="s">
        <v>13613</v>
      </c>
      <c r="P674">
        <v>4287.7934097100424</v>
      </c>
      <c r="Q674">
        <v>0</v>
      </c>
      <c r="R674">
        <v>0</v>
      </c>
    </row>
    <row r="675" spans="1:18" x14ac:dyDescent="0.25">
      <c r="A675">
        <v>9</v>
      </c>
      <c r="B675">
        <v>9201</v>
      </c>
      <c r="C675" t="s">
        <v>762</v>
      </c>
      <c r="D675" t="s">
        <v>1640</v>
      </c>
      <c r="E675">
        <v>5</v>
      </c>
      <c r="F675" t="s">
        <v>13792</v>
      </c>
      <c r="G675">
        <v>2</v>
      </c>
      <c r="H675" t="s">
        <v>13768</v>
      </c>
      <c r="I675">
        <v>3</v>
      </c>
      <c r="J675" t="s">
        <v>13783</v>
      </c>
      <c r="K675" t="s">
        <v>13790</v>
      </c>
      <c r="L675">
        <v>270107</v>
      </c>
      <c r="M675" t="s">
        <v>13588</v>
      </c>
      <c r="N675">
        <v>270107005</v>
      </c>
      <c r="O675" t="s">
        <v>13608</v>
      </c>
      <c r="P675">
        <v>19772.735754002315</v>
      </c>
      <c r="Q675">
        <v>16211.794105211648</v>
      </c>
      <c r="R675">
        <v>0</v>
      </c>
    </row>
    <row r="676" spans="1:18" x14ac:dyDescent="0.25">
      <c r="A676">
        <v>9</v>
      </c>
      <c r="B676">
        <v>9202</v>
      </c>
      <c r="C676" t="s">
        <v>762</v>
      </c>
      <c r="D676" t="s">
        <v>1643</v>
      </c>
      <c r="E676">
        <v>1</v>
      </c>
      <c r="F676" t="s">
        <v>13787</v>
      </c>
      <c r="G676">
        <v>1</v>
      </c>
      <c r="H676" t="s">
        <v>8278</v>
      </c>
      <c r="I676">
        <v>1</v>
      </c>
      <c r="J676" t="s">
        <v>13782</v>
      </c>
      <c r="K676" t="s">
        <v>13788</v>
      </c>
      <c r="L676">
        <v>270107</v>
      </c>
      <c r="M676" t="s">
        <v>13588</v>
      </c>
      <c r="N676">
        <v>270107006</v>
      </c>
      <c r="O676" t="s">
        <v>13613</v>
      </c>
      <c r="P676">
        <v>0</v>
      </c>
      <c r="Q676">
        <v>55631.475281699946</v>
      </c>
      <c r="R676">
        <v>0</v>
      </c>
    </row>
    <row r="677" spans="1:18" x14ac:dyDescent="0.25">
      <c r="A677">
        <v>9</v>
      </c>
      <c r="B677">
        <v>9202</v>
      </c>
      <c r="C677" t="s">
        <v>762</v>
      </c>
      <c r="D677" t="s">
        <v>1643</v>
      </c>
      <c r="E677">
        <v>1</v>
      </c>
      <c r="F677" t="s">
        <v>13787</v>
      </c>
      <c r="G677">
        <v>2</v>
      </c>
      <c r="H677" t="s">
        <v>13768</v>
      </c>
      <c r="I677">
        <v>1</v>
      </c>
      <c r="J677" t="s">
        <v>13782</v>
      </c>
      <c r="K677" t="s">
        <v>13790</v>
      </c>
      <c r="L677">
        <v>270107</v>
      </c>
      <c r="M677" t="s">
        <v>13588</v>
      </c>
      <c r="N677">
        <v>270107006</v>
      </c>
      <c r="O677" t="s">
        <v>13613</v>
      </c>
      <c r="P677">
        <v>0</v>
      </c>
      <c r="Q677">
        <v>46328.203563789633</v>
      </c>
      <c r="R677">
        <v>0</v>
      </c>
    </row>
    <row r="678" spans="1:18" x14ac:dyDescent="0.25">
      <c r="A678">
        <v>9</v>
      </c>
      <c r="B678">
        <v>9202</v>
      </c>
      <c r="C678" t="s">
        <v>762</v>
      </c>
      <c r="D678" t="s">
        <v>1643</v>
      </c>
      <c r="E678">
        <v>1</v>
      </c>
      <c r="F678" t="s">
        <v>13787</v>
      </c>
      <c r="G678">
        <v>2</v>
      </c>
      <c r="H678" t="s">
        <v>13768</v>
      </c>
      <c r="I678">
        <v>1</v>
      </c>
      <c r="J678" t="s">
        <v>13782</v>
      </c>
      <c r="K678" t="s">
        <v>13791</v>
      </c>
      <c r="L678">
        <v>270107</v>
      </c>
      <c r="M678" t="s">
        <v>13588</v>
      </c>
      <c r="N678">
        <v>270107006</v>
      </c>
      <c r="O678" t="s">
        <v>13613</v>
      </c>
      <c r="P678">
        <v>0</v>
      </c>
      <c r="Q678">
        <v>9303.2717179103001</v>
      </c>
      <c r="R678">
        <v>0</v>
      </c>
    </row>
    <row r="679" spans="1:18" x14ac:dyDescent="0.25">
      <c r="A679">
        <v>9</v>
      </c>
      <c r="B679">
        <v>9202</v>
      </c>
      <c r="C679" t="s">
        <v>762</v>
      </c>
      <c r="D679" t="s">
        <v>1643</v>
      </c>
      <c r="E679">
        <v>5</v>
      </c>
      <c r="F679" t="s">
        <v>13792</v>
      </c>
      <c r="G679">
        <v>2</v>
      </c>
      <c r="H679" t="s">
        <v>13768</v>
      </c>
      <c r="I679">
        <v>3</v>
      </c>
      <c r="J679" t="s">
        <v>13783</v>
      </c>
      <c r="K679" t="s">
        <v>13790</v>
      </c>
      <c r="L679">
        <v>270107</v>
      </c>
      <c r="M679" t="s">
        <v>13588</v>
      </c>
      <c r="N679">
        <v>270107005</v>
      </c>
      <c r="O679" t="s">
        <v>13608</v>
      </c>
      <c r="P679">
        <v>0</v>
      </c>
      <c r="Q679">
        <v>33325.07454774576</v>
      </c>
      <c r="R679">
        <v>0</v>
      </c>
    </row>
    <row r="680" spans="1:18" x14ac:dyDescent="0.25">
      <c r="A680">
        <v>9</v>
      </c>
      <c r="B680">
        <v>9202</v>
      </c>
      <c r="C680" t="s">
        <v>762</v>
      </c>
      <c r="D680" t="s">
        <v>1643</v>
      </c>
      <c r="E680">
        <v>5</v>
      </c>
      <c r="F680" t="s">
        <v>13792</v>
      </c>
      <c r="G680">
        <v>2</v>
      </c>
      <c r="H680" t="s">
        <v>13768</v>
      </c>
      <c r="I680">
        <v>3</v>
      </c>
      <c r="J680" t="s">
        <v>13783</v>
      </c>
      <c r="K680" t="s">
        <v>13791</v>
      </c>
      <c r="L680">
        <v>270107</v>
      </c>
      <c r="M680" t="s">
        <v>13588</v>
      </c>
      <c r="N680">
        <v>270107005</v>
      </c>
      <c r="O680" t="s">
        <v>13608</v>
      </c>
      <c r="P680">
        <v>0</v>
      </c>
      <c r="Q680">
        <v>1109.3025972508858</v>
      </c>
      <c r="R680">
        <v>0</v>
      </c>
    </row>
    <row r="681" spans="1:18" x14ac:dyDescent="0.25">
      <c r="A681">
        <v>9</v>
      </c>
      <c r="B681">
        <v>9203</v>
      </c>
      <c r="C681" t="s">
        <v>762</v>
      </c>
      <c r="D681" t="s">
        <v>1646</v>
      </c>
      <c r="E681">
        <v>1</v>
      </c>
      <c r="F681" t="s">
        <v>13787</v>
      </c>
      <c r="G681">
        <v>1</v>
      </c>
      <c r="H681" t="s">
        <v>8278</v>
      </c>
      <c r="I681">
        <v>1</v>
      </c>
      <c r="J681" t="s">
        <v>13782</v>
      </c>
      <c r="K681" t="s">
        <v>13788</v>
      </c>
      <c r="L681">
        <v>270107</v>
      </c>
      <c r="M681" t="s">
        <v>13588</v>
      </c>
      <c r="N681">
        <v>270107006</v>
      </c>
      <c r="O681" t="s">
        <v>13613</v>
      </c>
      <c r="P681">
        <v>0</v>
      </c>
      <c r="Q681">
        <v>38420.021376893892</v>
      </c>
      <c r="R681">
        <v>16263.578393203048</v>
      </c>
    </row>
    <row r="682" spans="1:18" x14ac:dyDescent="0.25">
      <c r="A682">
        <v>9</v>
      </c>
      <c r="B682">
        <v>9203</v>
      </c>
      <c r="C682" t="s">
        <v>762</v>
      </c>
      <c r="D682" t="s">
        <v>1646</v>
      </c>
      <c r="E682">
        <v>1</v>
      </c>
      <c r="F682" t="s">
        <v>13787</v>
      </c>
      <c r="G682">
        <v>2</v>
      </c>
      <c r="H682" t="s">
        <v>13768</v>
      </c>
      <c r="I682">
        <v>1</v>
      </c>
      <c r="J682" t="s">
        <v>13782</v>
      </c>
      <c r="K682" t="s">
        <v>13790</v>
      </c>
      <c r="L682">
        <v>270107</v>
      </c>
      <c r="M682" t="s">
        <v>13588</v>
      </c>
      <c r="N682">
        <v>270107006</v>
      </c>
      <c r="O682" t="s">
        <v>13613</v>
      </c>
      <c r="P682">
        <v>0</v>
      </c>
      <c r="Q682">
        <v>32804.460651662179</v>
      </c>
      <c r="R682">
        <v>16263.578393203048</v>
      </c>
    </row>
    <row r="683" spans="1:18" x14ac:dyDescent="0.25">
      <c r="A683">
        <v>9</v>
      </c>
      <c r="B683">
        <v>9203</v>
      </c>
      <c r="C683" t="s">
        <v>762</v>
      </c>
      <c r="D683" t="s">
        <v>1646</v>
      </c>
      <c r="E683">
        <v>1</v>
      </c>
      <c r="F683" t="s">
        <v>13787</v>
      </c>
      <c r="G683">
        <v>2</v>
      </c>
      <c r="H683" t="s">
        <v>13768</v>
      </c>
      <c r="I683">
        <v>1</v>
      </c>
      <c r="J683" t="s">
        <v>13782</v>
      </c>
      <c r="K683" t="s">
        <v>13791</v>
      </c>
      <c r="L683">
        <v>270107</v>
      </c>
      <c r="M683" t="s">
        <v>13588</v>
      </c>
      <c r="N683">
        <v>270107006</v>
      </c>
      <c r="O683" t="s">
        <v>13613</v>
      </c>
      <c r="P683">
        <v>0</v>
      </c>
      <c r="Q683">
        <v>5615.5607252317159</v>
      </c>
      <c r="R683">
        <v>0</v>
      </c>
    </row>
    <row r="684" spans="1:18" x14ac:dyDescent="0.25">
      <c r="A684">
        <v>9</v>
      </c>
      <c r="B684">
        <v>9203</v>
      </c>
      <c r="C684" t="s">
        <v>762</v>
      </c>
      <c r="D684" t="s">
        <v>1646</v>
      </c>
      <c r="E684">
        <v>5</v>
      </c>
      <c r="F684" t="s">
        <v>13792</v>
      </c>
      <c r="G684">
        <v>2</v>
      </c>
      <c r="H684" t="s">
        <v>13768</v>
      </c>
      <c r="I684">
        <v>3</v>
      </c>
      <c r="J684" t="s">
        <v>13783</v>
      </c>
      <c r="K684" t="s">
        <v>13790</v>
      </c>
      <c r="L684">
        <v>270107</v>
      </c>
      <c r="M684" t="s">
        <v>13588</v>
      </c>
      <c r="N684">
        <v>270107005</v>
      </c>
      <c r="O684" t="s">
        <v>13608</v>
      </c>
      <c r="P684">
        <v>0</v>
      </c>
      <c r="Q684">
        <v>17964.736438059601</v>
      </c>
      <c r="R684">
        <v>16263.578393203048</v>
      </c>
    </row>
    <row r="685" spans="1:18" x14ac:dyDescent="0.25">
      <c r="A685">
        <v>9</v>
      </c>
      <c r="B685">
        <v>9203</v>
      </c>
      <c r="C685" t="s">
        <v>762</v>
      </c>
      <c r="D685" t="s">
        <v>1646</v>
      </c>
      <c r="E685">
        <v>5</v>
      </c>
      <c r="F685" t="s">
        <v>13792</v>
      </c>
      <c r="G685">
        <v>2</v>
      </c>
      <c r="H685" t="s">
        <v>13768</v>
      </c>
      <c r="I685">
        <v>3</v>
      </c>
      <c r="J685" t="s">
        <v>13783</v>
      </c>
      <c r="K685" t="s">
        <v>13791</v>
      </c>
      <c r="L685">
        <v>270107</v>
      </c>
      <c r="M685" t="s">
        <v>13588</v>
      </c>
      <c r="N685">
        <v>270107005</v>
      </c>
      <c r="O685" t="s">
        <v>13608</v>
      </c>
      <c r="P685">
        <v>0</v>
      </c>
      <c r="Q685">
        <v>2807.7803626158579</v>
      </c>
      <c r="R685">
        <v>0</v>
      </c>
    </row>
    <row r="686" spans="1:18" x14ac:dyDescent="0.25">
      <c r="A686">
        <v>9</v>
      </c>
      <c r="B686">
        <v>9204</v>
      </c>
      <c r="C686" t="s">
        <v>762</v>
      </c>
      <c r="D686" t="s">
        <v>1649</v>
      </c>
      <c r="E686">
        <v>1</v>
      </c>
      <c r="F686" t="s">
        <v>13787</v>
      </c>
      <c r="G686">
        <v>1</v>
      </c>
      <c r="H686" t="s">
        <v>8278</v>
      </c>
      <c r="I686">
        <v>1</v>
      </c>
      <c r="J686" t="s">
        <v>13782</v>
      </c>
      <c r="K686" t="s">
        <v>13788</v>
      </c>
      <c r="L686">
        <v>270107</v>
      </c>
      <c r="M686" t="s">
        <v>13588</v>
      </c>
      <c r="N686">
        <v>270107006</v>
      </c>
      <c r="O686" t="s">
        <v>13613</v>
      </c>
      <c r="P686">
        <v>0</v>
      </c>
      <c r="Q686">
        <v>20604.279557234808</v>
      </c>
      <c r="R686">
        <v>0</v>
      </c>
    </row>
    <row r="687" spans="1:18" x14ac:dyDescent="0.25">
      <c r="A687">
        <v>9</v>
      </c>
      <c r="B687">
        <v>9204</v>
      </c>
      <c r="C687" t="s">
        <v>762</v>
      </c>
      <c r="D687" t="s">
        <v>1649</v>
      </c>
      <c r="E687">
        <v>1</v>
      </c>
      <c r="F687" t="s">
        <v>13787</v>
      </c>
      <c r="G687">
        <v>2</v>
      </c>
      <c r="H687" t="s">
        <v>13768</v>
      </c>
      <c r="I687">
        <v>1</v>
      </c>
      <c r="J687" t="s">
        <v>13782</v>
      </c>
      <c r="K687" t="s">
        <v>13790</v>
      </c>
      <c r="L687">
        <v>270107</v>
      </c>
      <c r="M687" t="s">
        <v>13588</v>
      </c>
      <c r="N687">
        <v>270107006</v>
      </c>
      <c r="O687" t="s">
        <v>13613</v>
      </c>
      <c r="P687">
        <v>0</v>
      </c>
      <c r="Q687">
        <v>20604.279557234808</v>
      </c>
      <c r="R687">
        <v>0</v>
      </c>
    </row>
    <row r="688" spans="1:18" x14ac:dyDescent="0.25">
      <c r="A688">
        <v>9</v>
      </c>
      <c r="B688">
        <v>9204</v>
      </c>
      <c r="C688" t="s">
        <v>762</v>
      </c>
      <c r="D688" t="s">
        <v>1649</v>
      </c>
      <c r="E688">
        <v>5</v>
      </c>
      <c r="F688" t="s">
        <v>13792</v>
      </c>
      <c r="G688">
        <v>2</v>
      </c>
      <c r="H688" t="s">
        <v>13768</v>
      </c>
      <c r="I688">
        <v>3</v>
      </c>
      <c r="J688" t="s">
        <v>13783</v>
      </c>
      <c r="K688" t="s">
        <v>13790</v>
      </c>
      <c r="L688">
        <v>270107</v>
      </c>
      <c r="M688" t="s">
        <v>13588</v>
      </c>
      <c r="N688">
        <v>270107005</v>
      </c>
      <c r="O688" t="s">
        <v>13608</v>
      </c>
      <c r="P688">
        <v>0</v>
      </c>
      <c r="Q688">
        <v>6707.0041200706301</v>
      </c>
      <c r="R688">
        <v>0</v>
      </c>
    </row>
    <row r="689" spans="1:18" x14ac:dyDescent="0.25">
      <c r="A689">
        <v>9</v>
      </c>
      <c r="B689">
        <v>9206</v>
      </c>
      <c r="C689" t="s">
        <v>762</v>
      </c>
      <c r="D689" t="s">
        <v>1655</v>
      </c>
      <c r="E689">
        <v>1</v>
      </c>
      <c r="F689" t="s">
        <v>13787</v>
      </c>
      <c r="G689">
        <v>1</v>
      </c>
      <c r="H689" t="s">
        <v>8278</v>
      </c>
      <c r="I689">
        <v>1</v>
      </c>
      <c r="J689" t="s">
        <v>13782</v>
      </c>
      <c r="K689" t="s">
        <v>13788</v>
      </c>
      <c r="L689">
        <v>270107</v>
      </c>
      <c r="M689" t="s">
        <v>13588</v>
      </c>
      <c r="N689">
        <v>270107006</v>
      </c>
      <c r="O689" t="s">
        <v>13613</v>
      </c>
      <c r="P689">
        <v>0</v>
      </c>
      <c r="Q689">
        <v>38522.266476504679</v>
      </c>
      <c r="R689">
        <v>0</v>
      </c>
    </row>
    <row r="690" spans="1:18" x14ac:dyDescent="0.25">
      <c r="A690">
        <v>9</v>
      </c>
      <c r="B690">
        <v>9206</v>
      </c>
      <c r="C690" t="s">
        <v>762</v>
      </c>
      <c r="D690" t="s">
        <v>1655</v>
      </c>
      <c r="E690">
        <v>1</v>
      </c>
      <c r="F690" t="s">
        <v>13787</v>
      </c>
      <c r="G690">
        <v>2</v>
      </c>
      <c r="H690" t="s">
        <v>13768</v>
      </c>
      <c r="I690">
        <v>1</v>
      </c>
      <c r="J690" t="s">
        <v>13782</v>
      </c>
      <c r="K690" t="s">
        <v>13790</v>
      </c>
      <c r="L690">
        <v>270107</v>
      </c>
      <c r="M690" t="s">
        <v>13588</v>
      </c>
      <c r="N690">
        <v>270107006</v>
      </c>
      <c r="O690" t="s">
        <v>13613</v>
      </c>
      <c r="P690">
        <v>0</v>
      </c>
      <c r="Q690">
        <v>38522.266476504679</v>
      </c>
      <c r="R690">
        <v>0</v>
      </c>
    </row>
    <row r="691" spans="1:18" x14ac:dyDescent="0.25">
      <c r="A691">
        <v>9</v>
      </c>
      <c r="B691">
        <v>9206</v>
      </c>
      <c r="C691" t="s">
        <v>762</v>
      </c>
      <c r="D691" t="s">
        <v>1655</v>
      </c>
      <c r="E691">
        <v>5</v>
      </c>
      <c r="F691" t="s">
        <v>13792</v>
      </c>
      <c r="G691">
        <v>2</v>
      </c>
      <c r="H691" t="s">
        <v>13768</v>
      </c>
      <c r="I691">
        <v>3</v>
      </c>
      <c r="J691" t="s">
        <v>13783</v>
      </c>
      <c r="K691" t="s">
        <v>13790</v>
      </c>
      <c r="L691">
        <v>270107</v>
      </c>
      <c r="M691" t="s">
        <v>13588</v>
      </c>
      <c r="N691">
        <v>270107005</v>
      </c>
      <c r="O691" t="s">
        <v>13608</v>
      </c>
      <c r="P691">
        <v>0</v>
      </c>
      <c r="Q691">
        <v>31784.937041806821</v>
      </c>
      <c r="R691">
        <v>0</v>
      </c>
    </row>
    <row r="692" spans="1:18" x14ac:dyDescent="0.25">
      <c r="A692">
        <v>9</v>
      </c>
      <c r="B692">
        <v>9207</v>
      </c>
      <c r="C692" t="s">
        <v>762</v>
      </c>
      <c r="D692" t="s">
        <v>1658</v>
      </c>
      <c r="E692">
        <v>1</v>
      </c>
      <c r="F692" t="s">
        <v>13787</v>
      </c>
      <c r="G692">
        <v>1</v>
      </c>
      <c r="H692" t="s">
        <v>8278</v>
      </c>
      <c r="I692">
        <v>1</v>
      </c>
      <c r="J692" t="s">
        <v>13782</v>
      </c>
      <c r="K692" t="s">
        <v>13788</v>
      </c>
      <c r="L692">
        <v>270107</v>
      </c>
      <c r="M692" t="s">
        <v>13588</v>
      </c>
      <c r="N692">
        <v>270107006</v>
      </c>
      <c r="O692" t="s">
        <v>13613</v>
      </c>
      <c r="P692">
        <v>0</v>
      </c>
      <c r="Q692">
        <v>13843.369670881997</v>
      </c>
      <c r="R692">
        <v>0</v>
      </c>
    </row>
    <row r="693" spans="1:18" x14ac:dyDescent="0.25">
      <c r="A693">
        <v>9</v>
      </c>
      <c r="B693">
        <v>9207</v>
      </c>
      <c r="C693" t="s">
        <v>762</v>
      </c>
      <c r="D693" t="s">
        <v>1658</v>
      </c>
      <c r="E693">
        <v>1</v>
      </c>
      <c r="F693" t="s">
        <v>13787</v>
      </c>
      <c r="G693">
        <v>1</v>
      </c>
      <c r="H693" t="s">
        <v>8278</v>
      </c>
      <c r="I693">
        <v>1</v>
      </c>
      <c r="J693" t="s">
        <v>13782</v>
      </c>
      <c r="K693" t="s">
        <v>13789</v>
      </c>
      <c r="L693">
        <v>270107</v>
      </c>
      <c r="M693" t="s">
        <v>13588</v>
      </c>
      <c r="N693">
        <v>270107006</v>
      </c>
      <c r="O693" t="s">
        <v>13613</v>
      </c>
      <c r="P693">
        <v>0</v>
      </c>
      <c r="Q693">
        <v>7814.8111593630774</v>
      </c>
      <c r="R693">
        <v>0</v>
      </c>
    </row>
    <row r="694" spans="1:18" x14ac:dyDescent="0.25">
      <c r="A694">
        <v>9</v>
      </c>
      <c r="B694">
        <v>9207</v>
      </c>
      <c r="C694" t="s">
        <v>762</v>
      </c>
      <c r="D694" t="s">
        <v>1658</v>
      </c>
      <c r="E694">
        <v>1</v>
      </c>
      <c r="F694" t="s">
        <v>13787</v>
      </c>
      <c r="G694">
        <v>2</v>
      </c>
      <c r="H694" t="s">
        <v>13768</v>
      </c>
      <c r="I694">
        <v>1</v>
      </c>
      <c r="J694" t="s">
        <v>13782</v>
      </c>
      <c r="K694" t="s">
        <v>13790</v>
      </c>
      <c r="L694">
        <v>270107</v>
      </c>
      <c r="M694" t="s">
        <v>13588</v>
      </c>
      <c r="N694">
        <v>270107006</v>
      </c>
      <c r="O694" t="s">
        <v>13613</v>
      </c>
      <c r="P694">
        <v>0</v>
      </c>
      <c r="Q694">
        <v>13843.369670881997</v>
      </c>
      <c r="R694">
        <v>0</v>
      </c>
    </row>
    <row r="695" spans="1:18" x14ac:dyDescent="0.25">
      <c r="A695">
        <v>9</v>
      </c>
      <c r="B695">
        <v>9207</v>
      </c>
      <c r="C695" t="s">
        <v>762</v>
      </c>
      <c r="D695" t="s">
        <v>1658</v>
      </c>
      <c r="E695">
        <v>1</v>
      </c>
      <c r="F695" t="s">
        <v>13787</v>
      </c>
      <c r="G695">
        <v>2</v>
      </c>
      <c r="H695" t="s">
        <v>13768</v>
      </c>
      <c r="I695">
        <v>1</v>
      </c>
      <c r="J695" t="s">
        <v>13782</v>
      </c>
      <c r="K695" t="s">
        <v>13791</v>
      </c>
      <c r="L695">
        <v>270107</v>
      </c>
      <c r="M695" t="s">
        <v>13588</v>
      </c>
      <c r="N695">
        <v>270107006</v>
      </c>
      <c r="O695" t="s">
        <v>13613</v>
      </c>
      <c r="P695">
        <v>0</v>
      </c>
      <c r="Q695">
        <v>7814.8111593630774</v>
      </c>
      <c r="R695">
        <v>0</v>
      </c>
    </row>
    <row r="696" spans="1:18" x14ac:dyDescent="0.25">
      <c r="A696">
        <v>9</v>
      </c>
      <c r="B696">
        <v>9207</v>
      </c>
      <c r="C696" t="s">
        <v>762</v>
      </c>
      <c r="D696" t="s">
        <v>1658</v>
      </c>
      <c r="E696">
        <v>5</v>
      </c>
      <c r="F696" t="s">
        <v>13792</v>
      </c>
      <c r="G696">
        <v>2</v>
      </c>
      <c r="H696" t="s">
        <v>13768</v>
      </c>
      <c r="I696">
        <v>3</v>
      </c>
      <c r="J696" t="s">
        <v>13783</v>
      </c>
      <c r="K696" t="s">
        <v>13790</v>
      </c>
      <c r="L696">
        <v>270107</v>
      </c>
      <c r="M696" t="s">
        <v>13588</v>
      </c>
      <c r="N696">
        <v>270107005</v>
      </c>
      <c r="O696" t="s">
        <v>13608</v>
      </c>
      <c r="P696">
        <v>0</v>
      </c>
      <c r="Q696">
        <v>13843.369670881997</v>
      </c>
      <c r="R696">
        <v>0</v>
      </c>
    </row>
    <row r="697" spans="1:18" x14ac:dyDescent="0.25">
      <c r="A697">
        <v>9</v>
      </c>
      <c r="B697">
        <v>9207</v>
      </c>
      <c r="C697" t="s">
        <v>762</v>
      </c>
      <c r="D697" t="s">
        <v>1658</v>
      </c>
      <c r="E697">
        <v>5</v>
      </c>
      <c r="F697" t="s">
        <v>13792</v>
      </c>
      <c r="G697">
        <v>2</v>
      </c>
      <c r="H697" t="s">
        <v>13768</v>
      </c>
      <c r="I697">
        <v>3</v>
      </c>
      <c r="J697" t="s">
        <v>13783</v>
      </c>
      <c r="K697" t="s">
        <v>13791</v>
      </c>
      <c r="L697">
        <v>270107</v>
      </c>
      <c r="M697" t="s">
        <v>13588</v>
      </c>
      <c r="N697">
        <v>270107005</v>
      </c>
      <c r="O697" t="s">
        <v>13608</v>
      </c>
      <c r="P697">
        <v>0</v>
      </c>
      <c r="Q697">
        <v>2811.6857481247534</v>
      </c>
      <c r="R697">
        <v>0</v>
      </c>
    </row>
    <row r="698" spans="1:18" x14ac:dyDescent="0.25">
      <c r="A698">
        <v>9</v>
      </c>
      <c r="B698">
        <v>9208</v>
      </c>
      <c r="C698" t="s">
        <v>762</v>
      </c>
      <c r="D698" t="s">
        <v>1661</v>
      </c>
      <c r="E698">
        <v>1</v>
      </c>
      <c r="F698" t="s">
        <v>13787</v>
      </c>
      <c r="G698">
        <v>1</v>
      </c>
      <c r="H698" t="s">
        <v>8278</v>
      </c>
      <c r="I698">
        <v>1</v>
      </c>
      <c r="J698" t="s">
        <v>13782</v>
      </c>
      <c r="K698" t="s">
        <v>13788</v>
      </c>
      <c r="L698">
        <v>270107</v>
      </c>
      <c r="M698" t="s">
        <v>13588</v>
      </c>
      <c r="N698">
        <v>270107006</v>
      </c>
      <c r="O698" t="s">
        <v>13613</v>
      </c>
      <c r="P698">
        <v>0</v>
      </c>
      <c r="Q698">
        <v>60872.798654608734</v>
      </c>
      <c r="R698">
        <v>0</v>
      </c>
    </row>
    <row r="699" spans="1:18" x14ac:dyDescent="0.25">
      <c r="A699">
        <v>9</v>
      </c>
      <c r="B699">
        <v>9208</v>
      </c>
      <c r="C699" t="s">
        <v>762</v>
      </c>
      <c r="D699" t="s">
        <v>1661</v>
      </c>
      <c r="E699">
        <v>1</v>
      </c>
      <c r="F699" t="s">
        <v>13787</v>
      </c>
      <c r="G699">
        <v>2</v>
      </c>
      <c r="H699" t="s">
        <v>13768</v>
      </c>
      <c r="I699">
        <v>1</v>
      </c>
      <c r="J699" t="s">
        <v>13782</v>
      </c>
      <c r="K699" t="s">
        <v>13790</v>
      </c>
      <c r="L699">
        <v>270107</v>
      </c>
      <c r="M699" t="s">
        <v>13588</v>
      </c>
      <c r="N699">
        <v>270107006</v>
      </c>
      <c r="O699" t="s">
        <v>13613</v>
      </c>
      <c r="P699">
        <v>0</v>
      </c>
      <c r="Q699">
        <v>46440.034535622894</v>
      </c>
      <c r="R699">
        <v>0</v>
      </c>
    </row>
    <row r="700" spans="1:18" x14ac:dyDescent="0.25">
      <c r="A700">
        <v>9</v>
      </c>
      <c r="B700">
        <v>9208</v>
      </c>
      <c r="C700" t="s">
        <v>762</v>
      </c>
      <c r="D700" t="s">
        <v>1661</v>
      </c>
      <c r="E700">
        <v>1</v>
      </c>
      <c r="F700" t="s">
        <v>13787</v>
      </c>
      <c r="G700">
        <v>2</v>
      </c>
      <c r="H700" t="s">
        <v>13768</v>
      </c>
      <c r="I700">
        <v>1</v>
      </c>
      <c r="J700" t="s">
        <v>13782</v>
      </c>
      <c r="K700" t="s">
        <v>13791</v>
      </c>
      <c r="L700">
        <v>270107</v>
      </c>
      <c r="M700" t="s">
        <v>13588</v>
      </c>
      <c r="N700">
        <v>270107006</v>
      </c>
      <c r="O700" t="s">
        <v>13613</v>
      </c>
      <c r="P700">
        <v>0</v>
      </c>
      <c r="Q700">
        <v>14432.764118985844</v>
      </c>
      <c r="R700">
        <v>0</v>
      </c>
    </row>
    <row r="701" spans="1:18" x14ac:dyDescent="0.25">
      <c r="A701">
        <v>9</v>
      </c>
      <c r="B701">
        <v>9208</v>
      </c>
      <c r="C701" t="s">
        <v>762</v>
      </c>
      <c r="D701" t="s">
        <v>1661</v>
      </c>
      <c r="E701">
        <v>5</v>
      </c>
      <c r="F701" t="s">
        <v>13792</v>
      </c>
      <c r="G701">
        <v>2</v>
      </c>
      <c r="H701" t="s">
        <v>13768</v>
      </c>
      <c r="I701">
        <v>3</v>
      </c>
      <c r="J701" t="s">
        <v>13783</v>
      </c>
      <c r="K701" t="s">
        <v>13790</v>
      </c>
      <c r="L701">
        <v>270107</v>
      </c>
      <c r="M701" t="s">
        <v>13588</v>
      </c>
      <c r="N701">
        <v>270107005</v>
      </c>
      <c r="O701" t="s">
        <v>13608</v>
      </c>
      <c r="P701">
        <v>0</v>
      </c>
      <c r="Q701">
        <v>34202.407810281751</v>
      </c>
      <c r="R701">
        <v>0</v>
      </c>
    </row>
    <row r="702" spans="1:18" x14ac:dyDescent="0.25">
      <c r="A702">
        <v>9</v>
      </c>
      <c r="B702">
        <v>9209</v>
      </c>
      <c r="C702" t="s">
        <v>762</v>
      </c>
      <c r="D702" t="s">
        <v>1664</v>
      </c>
      <c r="E702">
        <v>1</v>
      </c>
      <c r="F702" t="s">
        <v>13787</v>
      </c>
      <c r="G702">
        <v>1</v>
      </c>
      <c r="H702" t="s">
        <v>8278</v>
      </c>
      <c r="I702">
        <v>1</v>
      </c>
      <c r="J702" t="s">
        <v>13782</v>
      </c>
      <c r="K702" t="s">
        <v>13788</v>
      </c>
      <c r="L702">
        <v>270107</v>
      </c>
      <c r="M702" t="s">
        <v>13588</v>
      </c>
      <c r="N702">
        <v>270107006</v>
      </c>
      <c r="O702" t="s">
        <v>13613</v>
      </c>
      <c r="P702">
        <v>0</v>
      </c>
      <c r="Q702">
        <v>62939.476218927819</v>
      </c>
      <c r="R702">
        <v>0</v>
      </c>
    </row>
    <row r="703" spans="1:18" x14ac:dyDescent="0.25">
      <c r="A703">
        <v>9</v>
      </c>
      <c r="B703">
        <v>9209</v>
      </c>
      <c r="C703" t="s">
        <v>762</v>
      </c>
      <c r="D703" t="s">
        <v>1664</v>
      </c>
      <c r="E703">
        <v>1</v>
      </c>
      <c r="F703" t="s">
        <v>13787</v>
      </c>
      <c r="G703">
        <v>2</v>
      </c>
      <c r="H703" t="s">
        <v>13768</v>
      </c>
      <c r="I703">
        <v>1</v>
      </c>
      <c r="J703" t="s">
        <v>13782</v>
      </c>
      <c r="K703" t="s">
        <v>13790</v>
      </c>
      <c r="L703">
        <v>270107</v>
      </c>
      <c r="M703" t="s">
        <v>13588</v>
      </c>
      <c r="N703">
        <v>270107006</v>
      </c>
      <c r="O703" t="s">
        <v>13613</v>
      </c>
      <c r="P703">
        <v>0</v>
      </c>
      <c r="Q703">
        <v>55493.57940995034</v>
      </c>
      <c r="R703">
        <v>0</v>
      </c>
    </row>
    <row r="704" spans="1:18" x14ac:dyDescent="0.25">
      <c r="A704">
        <v>9</v>
      </c>
      <c r="B704">
        <v>9209</v>
      </c>
      <c r="C704" t="s">
        <v>762</v>
      </c>
      <c r="D704" t="s">
        <v>1664</v>
      </c>
      <c r="E704">
        <v>1</v>
      </c>
      <c r="F704" t="s">
        <v>13787</v>
      </c>
      <c r="G704">
        <v>2</v>
      </c>
      <c r="H704" t="s">
        <v>13768</v>
      </c>
      <c r="I704">
        <v>1</v>
      </c>
      <c r="J704" t="s">
        <v>13782</v>
      </c>
      <c r="K704" t="s">
        <v>13791</v>
      </c>
      <c r="L704">
        <v>270107</v>
      </c>
      <c r="M704" t="s">
        <v>13588</v>
      </c>
      <c r="N704">
        <v>270107006</v>
      </c>
      <c r="O704" t="s">
        <v>13613</v>
      </c>
      <c r="P704">
        <v>0</v>
      </c>
      <c r="Q704">
        <v>7445.8968089774971</v>
      </c>
      <c r="R704">
        <v>0</v>
      </c>
    </row>
    <row r="705" spans="1:18" x14ac:dyDescent="0.25">
      <c r="A705">
        <v>9</v>
      </c>
      <c r="B705">
        <v>9209</v>
      </c>
      <c r="C705" t="s">
        <v>762</v>
      </c>
      <c r="D705" t="s">
        <v>1664</v>
      </c>
      <c r="E705">
        <v>5</v>
      </c>
      <c r="F705" t="s">
        <v>13792</v>
      </c>
      <c r="G705">
        <v>2</v>
      </c>
      <c r="H705" t="s">
        <v>13768</v>
      </c>
      <c r="I705">
        <v>3</v>
      </c>
      <c r="J705" t="s">
        <v>13783</v>
      </c>
      <c r="K705" t="s">
        <v>13790</v>
      </c>
      <c r="L705">
        <v>270107</v>
      </c>
      <c r="M705" t="s">
        <v>13588</v>
      </c>
      <c r="N705">
        <v>270107005</v>
      </c>
      <c r="O705" t="s">
        <v>13608</v>
      </c>
      <c r="P705">
        <v>0</v>
      </c>
      <c r="Q705">
        <v>60260.521921391628</v>
      </c>
      <c r="R705">
        <v>0</v>
      </c>
    </row>
    <row r="706" spans="1:18" x14ac:dyDescent="0.25">
      <c r="A706">
        <v>9</v>
      </c>
      <c r="B706">
        <v>9210</v>
      </c>
      <c r="C706" t="s">
        <v>762</v>
      </c>
      <c r="D706" t="s">
        <v>13770</v>
      </c>
      <c r="E706">
        <v>1</v>
      </c>
      <c r="F706" t="s">
        <v>13787</v>
      </c>
      <c r="G706">
        <v>1</v>
      </c>
      <c r="H706" t="s">
        <v>8278</v>
      </c>
      <c r="I706">
        <v>1</v>
      </c>
      <c r="J706" t="s">
        <v>13782</v>
      </c>
      <c r="K706" t="s">
        <v>13788</v>
      </c>
      <c r="L706">
        <v>270107</v>
      </c>
      <c r="M706" t="s">
        <v>13588</v>
      </c>
      <c r="N706">
        <v>270107006</v>
      </c>
      <c r="O706" t="s">
        <v>13613</v>
      </c>
      <c r="P706">
        <v>0</v>
      </c>
      <c r="Q706">
        <v>10560.361243214677</v>
      </c>
      <c r="R706">
        <v>0</v>
      </c>
    </row>
    <row r="707" spans="1:18" x14ac:dyDescent="0.25">
      <c r="A707">
        <v>9</v>
      </c>
      <c r="B707">
        <v>9210</v>
      </c>
      <c r="C707" t="s">
        <v>762</v>
      </c>
      <c r="D707" t="s">
        <v>13770</v>
      </c>
      <c r="E707">
        <v>1</v>
      </c>
      <c r="F707" t="s">
        <v>13787</v>
      </c>
      <c r="G707">
        <v>2</v>
      </c>
      <c r="H707" t="s">
        <v>13768</v>
      </c>
      <c r="I707">
        <v>1</v>
      </c>
      <c r="J707" t="s">
        <v>13782</v>
      </c>
      <c r="K707" t="s">
        <v>13790</v>
      </c>
      <c r="L707">
        <v>270107</v>
      </c>
      <c r="M707" t="s">
        <v>13588</v>
      </c>
      <c r="N707">
        <v>270107006</v>
      </c>
      <c r="O707" t="s">
        <v>13613</v>
      </c>
      <c r="P707">
        <v>0</v>
      </c>
      <c r="Q707">
        <v>10560.361243214677</v>
      </c>
      <c r="R707">
        <v>0</v>
      </c>
    </row>
    <row r="708" spans="1:18" x14ac:dyDescent="0.25">
      <c r="A708">
        <v>9</v>
      </c>
      <c r="B708">
        <v>9210</v>
      </c>
      <c r="C708" t="s">
        <v>762</v>
      </c>
      <c r="D708" t="s">
        <v>13770</v>
      </c>
      <c r="E708">
        <v>5</v>
      </c>
      <c r="F708" t="s">
        <v>13792</v>
      </c>
      <c r="G708">
        <v>2</v>
      </c>
      <c r="H708" t="s">
        <v>13768</v>
      </c>
      <c r="I708">
        <v>3</v>
      </c>
      <c r="J708" t="s">
        <v>13783</v>
      </c>
      <c r="K708" t="s">
        <v>13790</v>
      </c>
      <c r="L708">
        <v>270107</v>
      </c>
      <c r="M708" t="s">
        <v>13588</v>
      </c>
      <c r="N708">
        <v>270107005</v>
      </c>
      <c r="O708" t="s">
        <v>13608</v>
      </c>
      <c r="P708">
        <v>0</v>
      </c>
      <c r="Q708">
        <v>7532.8997133752837</v>
      </c>
      <c r="R708">
        <v>0</v>
      </c>
    </row>
    <row r="709" spans="1:18" x14ac:dyDescent="0.25">
      <c r="A709">
        <v>9</v>
      </c>
      <c r="B709">
        <v>9211</v>
      </c>
      <c r="C709" t="s">
        <v>762</v>
      </c>
      <c r="D709" t="s">
        <v>1670</v>
      </c>
      <c r="E709">
        <v>1</v>
      </c>
      <c r="F709" t="s">
        <v>13787</v>
      </c>
      <c r="G709">
        <v>1</v>
      </c>
      <c r="H709" t="s">
        <v>8278</v>
      </c>
      <c r="I709">
        <v>1</v>
      </c>
      <c r="J709" t="s">
        <v>13782</v>
      </c>
      <c r="K709" t="s">
        <v>13788</v>
      </c>
      <c r="L709">
        <v>270107</v>
      </c>
      <c r="M709" t="s">
        <v>13588</v>
      </c>
      <c r="N709">
        <v>270107006</v>
      </c>
      <c r="O709" t="s">
        <v>13613</v>
      </c>
      <c r="P709">
        <v>22892.325315005728</v>
      </c>
      <c r="Q709">
        <v>36078.360069002032</v>
      </c>
      <c r="R709">
        <v>0</v>
      </c>
    </row>
    <row r="710" spans="1:18" x14ac:dyDescent="0.25">
      <c r="A710">
        <v>9</v>
      </c>
      <c r="B710">
        <v>9211</v>
      </c>
      <c r="C710" t="s">
        <v>762</v>
      </c>
      <c r="D710" t="s">
        <v>1670</v>
      </c>
      <c r="E710">
        <v>1</v>
      </c>
      <c r="F710" t="s">
        <v>13787</v>
      </c>
      <c r="G710">
        <v>1</v>
      </c>
      <c r="H710" t="s">
        <v>8278</v>
      </c>
      <c r="I710">
        <v>1</v>
      </c>
      <c r="J710" t="s">
        <v>13782</v>
      </c>
      <c r="K710" t="s">
        <v>13789</v>
      </c>
      <c r="L710">
        <v>270107</v>
      </c>
      <c r="M710" t="s">
        <v>13588</v>
      </c>
      <c r="N710">
        <v>270107006</v>
      </c>
      <c r="O710" t="s">
        <v>13613</v>
      </c>
      <c r="P710">
        <v>378.0068728522337</v>
      </c>
      <c r="Q710">
        <v>0</v>
      </c>
      <c r="R710">
        <v>0</v>
      </c>
    </row>
    <row r="711" spans="1:18" x14ac:dyDescent="0.25">
      <c r="A711">
        <v>9</v>
      </c>
      <c r="B711">
        <v>9211</v>
      </c>
      <c r="C711" t="s">
        <v>762</v>
      </c>
      <c r="D711" t="s">
        <v>1670</v>
      </c>
      <c r="E711">
        <v>1</v>
      </c>
      <c r="F711" t="s">
        <v>13787</v>
      </c>
      <c r="G711">
        <v>2</v>
      </c>
      <c r="H711" t="s">
        <v>13768</v>
      </c>
      <c r="I711">
        <v>1</v>
      </c>
      <c r="J711" t="s">
        <v>13782</v>
      </c>
      <c r="K711" t="s">
        <v>13790</v>
      </c>
      <c r="L711">
        <v>270107</v>
      </c>
      <c r="M711" t="s">
        <v>13588</v>
      </c>
      <c r="N711">
        <v>270107006</v>
      </c>
      <c r="O711" t="s">
        <v>13613</v>
      </c>
      <c r="P711">
        <v>22099.083619702178</v>
      </c>
      <c r="Q711">
        <v>31878.250019700128</v>
      </c>
      <c r="R711">
        <v>0</v>
      </c>
    </row>
    <row r="712" spans="1:18" x14ac:dyDescent="0.25">
      <c r="A712">
        <v>9</v>
      </c>
      <c r="B712">
        <v>9211</v>
      </c>
      <c r="C712" t="s">
        <v>762</v>
      </c>
      <c r="D712" t="s">
        <v>1670</v>
      </c>
      <c r="E712">
        <v>1</v>
      </c>
      <c r="F712" t="s">
        <v>13787</v>
      </c>
      <c r="G712">
        <v>2</v>
      </c>
      <c r="H712" t="s">
        <v>13768</v>
      </c>
      <c r="I712">
        <v>1</v>
      </c>
      <c r="J712" t="s">
        <v>13782</v>
      </c>
      <c r="K712" t="s">
        <v>13791</v>
      </c>
      <c r="L712">
        <v>270107</v>
      </c>
      <c r="M712" t="s">
        <v>13588</v>
      </c>
      <c r="N712">
        <v>270107006</v>
      </c>
      <c r="O712" t="s">
        <v>13613</v>
      </c>
      <c r="P712">
        <v>1171.2485681557846</v>
      </c>
      <c r="Q712">
        <v>4200.1100493019112</v>
      </c>
      <c r="R712">
        <v>0</v>
      </c>
    </row>
    <row r="713" spans="1:18" x14ac:dyDescent="0.25">
      <c r="A713">
        <v>9</v>
      </c>
      <c r="B713">
        <v>9211</v>
      </c>
      <c r="C713" t="s">
        <v>762</v>
      </c>
      <c r="D713" t="s">
        <v>1670</v>
      </c>
      <c r="E713">
        <v>5</v>
      </c>
      <c r="F713" t="s">
        <v>13792</v>
      </c>
      <c r="G713">
        <v>2</v>
      </c>
      <c r="H713" t="s">
        <v>13768</v>
      </c>
      <c r="I713">
        <v>3</v>
      </c>
      <c r="J713" t="s">
        <v>13783</v>
      </c>
      <c r="K713" t="s">
        <v>13790</v>
      </c>
      <c r="L713">
        <v>270107</v>
      </c>
      <c r="M713" t="s">
        <v>13588</v>
      </c>
      <c r="N713">
        <v>270107005</v>
      </c>
      <c r="O713" t="s">
        <v>13608</v>
      </c>
      <c r="P713">
        <v>19879.725085910653</v>
      </c>
      <c r="Q713">
        <v>22791.136988351831</v>
      </c>
      <c r="R713">
        <v>0</v>
      </c>
    </row>
    <row r="714" spans="1:18" x14ac:dyDescent="0.25">
      <c r="A714">
        <v>9</v>
      </c>
      <c r="B714">
        <v>9211</v>
      </c>
      <c r="C714" t="s">
        <v>762</v>
      </c>
      <c r="D714" t="s">
        <v>1670</v>
      </c>
      <c r="E714">
        <v>5</v>
      </c>
      <c r="F714" t="s">
        <v>13792</v>
      </c>
      <c r="G714">
        <v>2</v>
      </c>
      <c r="H714" t="s">
        <v>13768</v>
      </c>
      <c r="I714">
        <v>3</v>
      </c>
      <c r="J714" t="s">
        <v>13783</v>
      </c>
      <c r="K714" t="s">
        <v>13791</v>
      </c>
      <c r="L714">
        <v>270107</v>
      </c>
      <c r="M714" t="s">
        <v>13588</v>
      </c>
      <c r="N714">
        <v>270107005</v>
      </c>
      <c r="O714" t="s">
        <v>13608</v>
      </c>
      <c r="P714">
        <v>1832.7605956471937</v>
      </c>
      <c r="Q714">
        <v>0</v>
      </c>
      <c r="R714">
        <v>0</v>
      </c>
    </row>
    <row r="715" spans="1:18" x14ac:dyDescent="0.25">
      <c r="A715">
        <v>10</v>
      </c>
      <c r="B715">
        <v>10101</v>
      </c>
      <c r="C715" t="s">
        <v>777</v>
      </c>
      <c r="D715" t="s">
        <v>1673</v>
      </c>
      <c r="E715">
        <v>1</v>
      </c>
      <c r="F715" t="s">
        <v>13787</v>
      </c>
      <c r="G715">
        <v>1</v>
      </c>
      <c r="H715" t="s">
        <v>8278</v>
      </c>
      <c r="I715">
        <v>1</v>
      </c>
      <c r="J715" t="s">
        <v>13782</v>
      </c>
      <c r="K715" t="s">
        <v>13788</v>
      </c>
      <c r="L715">
        <v>270107</v>
      </c>
      <c r="M715" t="s">
        <v>13588</v>
      </c>
      <c r="N715">
        <v>270107006</v>
      </c>
      <c r="O715" t="s">
        <v>13613</v>
      </c>
      <c r="P715">
        <v>21919.34168894972</v>
      </c>
      <c r="Q715">
        <v>23509.730112602498</v>
      </c>
      <c r="R715">
        <v>30716.857381602909</v>
      </c>
    </row>
    <row r="716" spans="1:18" x14ac:dyDescent="0.25">
      <c r="A716">
        <v>10</v>
      </c>
      <c r="B716">
        <v>10101</v>
      </c>
      <c r="C716" t="s">
        <v>777</v>
      </c>
      <c r="D716" t="s">
        <v>1673</v>
      </c>
      <c r="E716">
        <v>1</v>
      </c>
      <c r="F716" t="s">
        <v>13787</v>
      </c>
      <c r="G716">
        <v>1</v>
      </c>
      <c r="H716" t="s">
        <v>8278</v>
      </c>
      <c r="I716">
        <v>1</v>
      </c>
      <c r="J716" t="s">
        <v>13782</v>
      </c>
      <c r="K716" t="s">
        <v>13789</v>
      </c>
      <c r="L716">
        <v>270107</v>
      </c>
      <c r="M716" t="s">
        <v>13588</v>
      </c>
      <c r="N716">
        <v>270107006</v>
      </c>
      <c r="O716" t="s">
        <v>13613</v>
      </c>
      <c r="P716">
        <v>590.97610327508062</v>
      </c>
      <c r="Q716">
        <v>344.14723280633001</v>
      </c>
      <c r="R716">
        <v>452.38271999049732</v>
      </c>
    </row>
    <row r="717" spans="1:18" x14ac:dyDescent="0.25">
      <c r="A717">
        <v>10</v>
      </c>
      <c r="B717">
        <v>10101</v>
      </c>
      <c r="C717" t="s">
        <v>777</v>
      </c>
      <c r="D717" t="s">
        <v>1673</v>
      </c>
      <c r="E717">
        <v>1</v>
      </c>
      <c r="F717" t="s">
        <v>13787</v>
      </c>
      <c r="G717">
        <v>2</v>
      </c>
      <c r="H717" t="s">
        <v>13768</v>
      </c>
      <c r="I717">
        <v>1</v>
      </c>
      <c r="J717" t="s">
        <v>13782</v>
      </c>
      <c r="K717" t="s">
        <v>13790</v>
      </c>
      <c r="L717">
        <v>270107</v>
      </c>
      <c r="M717" t="s">
        <v>13588</v>
      </c>
      <c r="N717">
        <v>270107006</v>
      </c>
      <c r="O717" t="s">
        <v>13613</v>
      </c>
      <c r="P717">
        <v>19314.653588310586</v>
      </c>
      <c r="Q717">
        <v>22971.279910174548</v>
      </c>
      <c r="R717">
        <v>28930.680518783603</v>
      </c>
    </row>
    <row r="718" spans="1:18" x14ac:dyDescent="0.25">
      <c r="A718">
        <v>10</v>
      </c>
      <c r="B718">
        <v>10101</v>
      </c>
      <c r="C718" t="s">
        <v>777</v>
      </c>
      <c r="D718" t="s">
        <v>1673</v>
      </c>
      <c r="E718">
        <v>1</v>
      </c>
      <c r="F718" t="s">
        <v>13787</v>
      </c>
      <c r="G718">
        <v>2</v>
      </c>
      <c r="H718" t="s">
        <v>13768</v>
      </c>
      <c r="I718">
        <v>1</v>
      </c>
      <c r="J718" t="s">
        <v>13782</v>
      </c>
      <c r="K718" t="s">
        <v>13791</v>
      </c>
      <c r="L718">
        <v>270107</v>
      </c>
      <c r="M718" t="s">
        <v>13588</v>
      </c>
      <c r="N718">
        <v>270107006</v>
      </c>
      <c r="O718" t="s">
        <v>13613</v>
      </c>
      <c r="P718">
        <v>3195.6642039142134</v>
      </c>
      <c r="Q718">
        <v>882.59743523428006</v>
      </c>
      <c r="R718">
        <v>2238.5595828098053</v>
      </c>
    </row>
    <row r="719" spans="1:18" x14ac:dyDescent="0.25">
      <c r="A719">
        <v>10</v>
      </c>
      <c r="B719">
        <v>10101</v>
      </c>
      <c r="C719" t="s">
        <v>777</v>
      </c>
      <c r="D719" t="s">
        <v>1673</v>
      </c>
      <c r="E719">
        <v>5</v>
      </c>
      <c r="F719" t="s">
        <v>13792</v>
      </c>
      <c r="G719">
        <v>2</v>
      </c>
      <c r="H719" t="s">
        <v>13768</v>
      </c>
      <c r="I719">
        <v>3</v>
      </c>
      <c r="J719" t="s">
        <v>13783</v>
      </c>
      <c r="K719" t="s">
        <v>13790</v>
      </c>
      <c r="L719">
        <v>270107</v>
      </c>
      <c r="M719" t="s">
        <v>13588</v>
      </c>
      <c r="N719">
        <v>270107005</v>
      </c>
      <c r="O719" t="s">
        <v>13608</v>
      </c>
      <c r="P719">
        <v>17458.084629129757</v>
      </c>
      <c r="Q719">
        <v>15330.617950740108</v>
      </c>
      <c r="R719">
        <v>29327.207631498291</v>
      </c>
    </row>
    <row r="720" spans="1:18" x14ac:dyDescent="0.25">
      <c r="A720">
        <v>10</v>
      </c>
      <c r="B720">
        <v>10101</v>
      </c>
      <c r="C720" t="s">
        <v>777</v>
      </c>
      <c r="D720" t="s">
        <v>1673</v>
      </c>
      <c r="E720">
        <v>5</v>
      </c>
      <c r="F720" t="s">
        <v>13792</v>
      </c>
      <c r="G720">
        <v>2</v>
      </c>
      <c r="H720" t="s">
        <v>13768</v>
      </c>
      <c r="I720">
        <v>3</v>
      </c>
      <c r="J720" t="s">
        <v>13783</v>
      </c>
      <c r="K720" t="s">
        <v>13791</v>
      </c>
      <c r="L720">
        <v>270107</v>
      </c>
      <c r="M720" t="s">
        <v>13588</v>
      </c>
      <c r="N720">
        <v>270107005</v>
      </c>
      <c r="O720" t="s">
        <v>13608</v>
      </c>
      <c r="P720">
        <v>1521.5839342364834</v>
      </c>
      <c r="Q720">
        <v>181.99060004262179</v>
      </c>
      <c r="R720">
        <v>1159.798034083743</v>
      </c>
    </row>
    <row r="721" spans="1:18" x14ac:dyDescent="0.25">
      <c r="A721">
        <v>10</v>
      </c>
      <c r="B721">
        <v>10102</v>
      </c>
      <c r="C721" t="s">
        <v>777</v>
      </c>
      <c r="D721" t="s">
        <v>1676</v>
      </c>
      <c r="E721">
        <v>1</v>
      </c>
      <c r="F721" t="s">
        <v>13787</v>
      </c>
      <c r="G721">
        <v>1</v>
      </c>
      <c r="H721" t="s">
        <v>8278</v>
      </c>
      <c r="I721">
        <v>1</v>
      </c>
      <c r="J721" t="s">
        <v>13782</v>
      </c>
      <c r="K721" t="s">
        <v>13788</v>
      </c>
      <c r="L721">
        <v>270107</v>
      </c>
      <c r="M721" t="s">
        <v>13588</v>
      </c>
      <c r="N721">
        <v>270107006</v>
      </c>
      <c r="O721" t="s">
        <v>13613</v>
      </c>
      <c r="P721">
        <v>0</v>
      </c>
      <c r="Q721">
        <v>15554.47105256352</v>
      </c>
      <c r="R721">
        <v>0</v>
      </c>
    </row>
    <row r="722" spans="1:18" x14ac:dyDescent="0.25">
      <c r="A722">
        <v>10</v>
      </c>
      <c r="B722">
        <v>10102</v>
      </c>
      <c r="C722" t="s">
        <v>777</v>
      </c>
      <c r="D722" t="s">
        <v>1676</v>
      </c>
      <c r="E722">
        <v>1</v>
      </c>
      <c r="F722" t="s">
        <v>13787</v>
      </c>
      <c r="G722">
        <v>2</v>
      </c>
      <c r="H722" t="s">
        <v>13768</v>
      </c>
      <c r="I722">
        <v>1</v>
      </c>
      <c r="J722" t="s">
        <v>13782</v>
      </c>
      <c r="K722" t="s">
        <v>13790</v>
      </c>
      <c r="L722">
        <v>270107</v>
      </c>
      <c r="M722" t="s">
        <v>13588</v>
      </c>
      <c r="N722">
        <v>270107006</v>
      </c>
      <c r="O722" t="s">
        <v>13613</v>
      </c>
      <c r="P722">
        <v>0</v>
      </c>
      <c r="Q722">
        <v>15554.47105256352</v>
      </c>
      <c r="R722">
        <v>0</v>
      </c>
    </row>
    <row r="723" spans="1:18" x14ac:dyDescent="0.25">
      <c r="A723">
        <v>10</v>
      </c>
      <c r="B723">
        <v>10102</v>
      </c>
      <c r="C723" t="s">
        <v>777</v>
      </c>
      <c r="D723" t="s">
        <v>1676</v>
      </c>
      <c r="E723">
        <v>5</v>
      </c>
      <c r="F723" t="s">
        <v>13792</v>
      </c>
      <c r="G723">
        <v>2</v>
      </c>
      <c r="H723" t="s">
        <v>13768</v>
      </c>
      <c r="I723">
        <v>3</v>
      </c>
      <c r="J723" t="s">
        <v>13783</v>
      </c>
      <c r="K723" t="s">
        <v>13790</v>
      </c>
      <c r="L723">
        <v>270107</v>
      </c>
      <c r="M723" t="s">
        <v>13588</v>
      </c>
      <c r="N723">
        <v>270107005</v>
      </c>
      <c r="O723" t="s">
        <v>13608</v>
      </c>
      <c r="P723">
        <v>0</v>
      </c>
      <c r="Q723">
        <v>9669.2327534108626</v>
      </c>
      <c r="R723">
        <v>0</v>
      </c>
    </row>
    <row r="724" spans="1:18" x14ac:dyDescent="0.25">
      <c r="A724">
        <v>10</v>
      </c>
      <c r="B724">
        <v>10104</v>
      </c>
      <c r="C724" t="s">
        <v>777</v>
      </c>
      <c r="D724" t="s">
        <v>1682</v>
      </c>
      <c r="E724">
        <v>1</v>
      </c>
      <c r="F724" t="s">
        <v>13787</v>
      </c>
      <c r="G724">
        <v>1</v>
      </c>
      <c r="H724" t="s">
        <v>8278</v>
      </c>
      <c r="I724">
        <v>1</v>
      </c>
      <c r="J724" t="s">
        <v>13782</v>
      </c>
      <c r="K724" t="s">
        <v>13788</v>
      </c>
      <c r="L724">
        <v>270107</v>
      </c>
      <c r="M724" t="s">
        <v>13588</v>
      </c>
      <c r="N724">
        <v>270107006</v>
      </c>
      <c r="O724" t="s">
        <v>13613</v>
      </c>
      <c r="P724">
        <v>0</v>
      </c>
      <c r="Q724">
        <v>12965.00756564501</v>
      </c>
      <c r="R724">
        <v>0</v>
      </c>
    </row>
    <row r="725" spans="1:18" x14ac:dyDescent="0.25">
      <c r="A725">
        <v>10</v>
      </c>
      <c r="B725">
        <v>10104</v>
      </c>
      <c r="C725" t="s">
        <v>777</v>
      </c>
      <c r="D725" t="s">
        <v>1682</v>
      </c>
      <c r="E725">
        <v>1</v>
      </c>
      <c r="F725" t="s">
        <v>13787</v>
      </c>
      <c r="G725">
        <v>2</v>
      </c>
      <c r="H725" t="s">
        <v>13768</v>
      </c>
      <c r="I725">
        <v>1</v>
      </c>
      <c r="J725" t="s">
        <v>13782</v>
      </c>
      <c r="K725" t="s">
        <v>13790</v>
      </c>
      <c r="L725">
        <v>270107</v>
      </c>
      <c r="M725" t="s">
        <v>13588</v>
      </c>
      <c r="N725">
        <v>270107006</v>
      </c>
      <c r="O725" t="s">
        <v>13613</v>
      </c>
      <c r="P725">
        <v>0</v>
      </c>
      <c r="Q725">
        <v>12965.00756564501</v>
      </c>
      <c r="R725">
        <v>0</v>
      </c>
    </row>
    <row r="726" spans="1:18" x14ac:dyDescent="0.25">
      <c r="A726">
        <v>10</v>
      </c>
      <c r="B726">
        <v>10104</v>
      </c>
      <c r="C726" t="s">
        <v>777</v>
      </c>
      <c r="D726" t="s">
        <v>1682</v>
      </c>
      <c r="E726">
        <v>5</v>
      </c>
      <c r="F726" t="s">
        <v>13792</v>
      </c>
      <c r="G726">
        <v>2</v>
      </c>
      <c r="H726" t="s">
        <v>13768</v>
      </c>
      <c r="I726">
        <v>3</v>
      </c>
      <c r="J726" t="s">
        <v>13783</v>
      </c>
      <c r="K726" t="s">
        <v>13790</v>
      </c>
      <c r="L726">
        <v>270107</v>
      </c>
      <c r="M726" t="s">
        <v>13588</v>
      </c>
      <c r="N726">
        <v>270107005</v>
      </c>
      <c r="O726" t="s">
        <v>13608</v>
      </c>
      <c r="P726">
        <v>0</v>
      </c>
      <c r="Q726">
        <v>12965.00756564501</v>
      </c>
      <c r="R726">
        <v>0</v>
      </c>
    </row>
    <row r="727" spans="1:18" x14ac:dyDescent="0.25">
      <c r="A727">
        <v>10</v>
      </c>
      <c r="B727">
        <v>10105</v>
      </c>
      <c r="C727" t="s">
        <v>777</v>
      </c>
      <c r="D727" t="s">
        <v>1685</v>
      </c>
      <c r="E727">
        <v>1</v>
      </c>
      <c r="F727" t="s">
        <v>13787</v>
      </c>
      <c r="G727">
        <v>1</v>
      </c>
      <c r="H727" t="s">
        <v>8278</v>
      </c>
      <c r="I727">
        <v>1</v>
      </c>
      <c r="J727" t="s">
        <v>13782</v>
      </c>
      <c r="K727" t="s">
        <v>13788</v>
      </c>
      <c r="L727">
        <v>270107</v>
      </c>
      <c r="M727" t="s">
        <v>13588</v>
      </c>
      <c r="N727">
        <v>270107006</v>
      </c>
      <c r="O727" t="s">
        <v>13613</v>
      </c>
      <c r="P727">
        <v>0</v>
      </c>
      <c r="Q727">
        <v>9546.9225102109831</v>
      </c>
      <c r="R727">
        <v>28270.355991655204</v>
      </c>
    </row>
    <row r="728" spans="1:18" x14ac:dyDescent="0.25">
      <c r="A728">
        <v>10</v>
      </c>
      <c r="B728">
        <v>10105</v>
      </c>
      <c r="C728" t="s">
        <v>777</v>
      </c>
      <c r="D728" t="s">
        <v>1685</v>
      </c>
      <c r="E728">
        <v>1</v>
      </c>
      <c r="F728" t="s">
        <v>13787</v>
      </c>
      <c r="G728">
        <v>1</v>
      </c>
      <c r="H728" t="s">
        <v>8278</v>
      </c>
      <c r="I728">
        <v>1</v>
      </c>
      <c r="J728" t="s">
        <v>13782</v>
      </c>
      <c r="K728" t="s">
        <v>13789</v>
      </c>
      <c r="L728">
        <v>270107</v>
      </c>
      <c r="M728" t="s">
        <v>13588</v>
      </c>
      <c r="N728">
        <v>270107006</v>
      </c>
      <c r="O728" t="s">
        <v>13613</v>
      </c>
      <c r="P728">
        <v>0</v>
      </c>
      <c r="Q728">
        <v>0</v>
      </c>
      <c r="R728">
        <v>2601.9260248232213</v>
      </c>
    </row>
    <row r="729" spans="1:18" x14ac:dyDescent="0.25">
      <c r="A729">
        <v>10</v>
      </c>
      <c r="B729">
        <v>10105</v>
      </c>
      <c r="C729" t="s">
        <v>777</v>
      </c>
      <c r="D729" t="s">
        <v>1685</v>
      </c>
      <c r="E729">
        <v>1</v>
      </c>
      <c r="F729" t="s">
        <v>13787</v>
      </c>
      <c r="G729">
        <v>2</v>
      </c>
      <c r="H729" t="s">
        <v>13768</v>
      </c>
      <c r="I729">
        <v>1</v>
      </c>
      <c r="J729" t="s">
        <v>13782</v>
      </c>
      <c r="K729" t="s">
        <v>13790</v>
      </c>
      <c r="L729">
        <v>270107</v>
      </c>
      <c r="M729" t="s">
        <v>13588</v>
      </c>
      <c r="N729">
        <v>270107006</v>
      </c>
      <c r="O729" t="s">
        <v>13613</v>
      </c>
      <c r="P729">
        <v>0</v>
      </c>
      <c r="Q729">
        <v>9546.9225102109831</v>
      </c>
      <c r="R729">
        <v>21113.099453080722</v>
      </c>
    </row>
    <row r="730" spans="1:18" x14ac:dyDescent="0.25">
      <c r="A730">
        <v>10</v>
      </c>
      <c r="B730">
        <v>10105</v>
      </c>
      <c r="C730" t="s">
        <v>777</v>
      </c>
      <c r="D730" t="s">
        <v>1685</v>
      </c>
      <c r="E730">
        <v>1</v>
      </c>
      <c r="F730" t="s">
        <v>13787</v>
      </c>
      <c r="G730">
        <v>2</v>
      </c>
      <c r="H730" t="s">
        <v>13768</v>
      </c>
      <c r="I730">
        <v>1</v>
      </c>
      <c r="J730" t="s">
        <v>13782</v>
      </c>
      <c r="K730" t="s">
        <v>13791</v>
      </c>
      <c r="L730">
        <v>270107</v>
      </c>
      <c r="M730" t="s">
        <v>13588</v>
      </c>
      <c r="N730">
        <v>270107006</v>
      </c>
      <c r="O730" t="s">
        <v>13613</v>
      </c>
      <c r="P730">
        <v>0</v>
      </c>
      <c r="Q730">
        <v>0</v>
      </c>
      <c r="R730">
        <v>9759.1825633977078</v>
      </c>
    </row>
    <row r="731" spans="1:18" x14ac:dyDescent="0.25">
      <c r="A731">
        <v>10</v>
      </c>
      <c r="B731">
        <v>10105</v>
      </c>
      <c r="C731" t="s">
        <v>777</v>
      </c>
      <c r="D731" t="s">
        <v>1685</v>
      </c>
      <c r="E731">
        <v>5</v>
      </c>
      <c r="F731" t="s">
        <v>13792</v>
      </c>
      <c r="G731">
        <v>2</v>
      </c>
      <c r="H731" t="s">
        <v>13768</v>
      </c>
      <c r="I731">
        <v>3</v>
      </c>
      <c r="J731" t="s">
        <v>13783</v>
      </c>
      <c r="K731" t="s">
        <v>13790</v>
      </c>
      <c r="L731">
        <v>270107</v>
      </c>
      <c r="M731" t="s">
        <v>13588</v>
      </c>
      <c r="N731">
        <v>270107005</v>
      </c>
      <c r="O731" t="s">
        <v>13608</v>
      </c>
      <c r="P731">
        <v>0</v>
      </c>
      <c r="Q731">
        <v>7151.9432558763547</v>
      </c>
      <c r="R731">
        <v>21449.403727052584</v>
      </c>
    </row>
    <row r="732" spans="1:18" x14ac:dyDescent="0.25">
      <c r="A732">
        <v>10</v>
      </c>
      <c r="B732">
        <v>10105</v>
      </c>
      <c r="C732" t="s">
        <v>777</v>
      </c>
      <c r="D732" t="s">
        <v>1685</v>
      </c>
      <c r="E732">
        <v>5</v>
      </c>
      <c r="F732" t="s">
        <v>13792</v>
      </c>
      <c r="G732">
        <v>2</v>
      </c>
      <c r="H732" t="s">
        <v>13768</v>
      </c>
      <c r="I732">
        <v>3</v>
      </c>
      <c r="J732" t="s">
        <v>13783</v>
      </c>
      <c r="K732" t="s">
        <v>13791</v>
      </c>
      <c r="L732">
        <v>270107</v>
      </c>
      <c r="M732" t="s">
        <v>13588</v>
      </c>
      <c r="N732">
        <v>270107005</v>
      </c>
      <c r="O732" t="s">
        <v>13608</v>
      </c>
      <c r="P732">
        <v>0</v>
      </c>
      <c r="Q732">
        <v>0</v>
      </c>
      <c r="R732">
        <v>9422.878289425842</v>
      </c>
    </row>
    <row r="733" spans="1:18" x14ac:dyDescent="0.25">
      <c r="A733">
        <v>10</v>
      </c>
      <c r="B733">
        <v>10107</v>
      </c>
      <c r="C733" t="s">
        <v>777</v>
      </c>
      <c r="D733" t="s">
        <v>1691</v>
      </c>
      <c r="E733">
        <v>1</v>
      </c>
      <c r="F733" t="s">
        <v>13787</v>
      </c>
      <c r="G733">
        <v>1</v>
      </c>
      <c r="H733" t="s">
        <v>8278</v>
      </c>
      <c r="I733">
        <v>1</v>
      </c>
      <c r="J733" t="s">
        <v>13782</v>
      </c>
      <c r="K733" t="s">
        <v>13788</v>
      </c>
      <c r="L733">
        <v>270107</v>
      </c>
      <c r="M733" t="s">
        <v>13588</v>
      </c>
      <c r="N733">
        <v>270107006</v>
      </c>
      <c r="O733" t="s">
        <v>13613</v>
      </c>
      <c r="P733">
        <v>0</v>
      </c>
      <c r="Q733">
        <v>39636.533567914776</v>
      </c>
      <c r="R733">
        <v>38594.841138933058</v>
      </c>
    </row>
    <row r="734" spans="1:18" x14ac:dyDescent="0.25">
      <c r="A734">
        <v>10</v>
      </c>
      <c r="B734">
        <v>10107</v>
      </c>
      <c r="C734" t="s">
        <v>777</v>
      </c>
      <c r="D734" t="s">
        <v>1691</v>
      </c>
      <c r="E734">
        <v>1</v>
      </c>
      <c r="F734" t="s">
        <v>13787</v>
      </c>
      <c r="G734">
        <v>1</v>
      </c>
      <c r="H734" t="s">
        <v>8278</v>
      </c>
      <c r="I734">
        <v>1</v>
      </c>
      <c r="J734" t="s">
        <v>13782</v>
      </c>
      <c r="K734" t="s">
        <v>13789</v>
      </c>
      <c r="L734">
        <v>270107</v>
      </c>
      <c r="M734" t="s">
        <v>13588</v>
      </c>
      <c r="N734">
        <v>270107006</v>
      </c>
      <c r="O734" t="s">
        <v>13613</v>
      </c>
      <c r="P734">
        <v>0</v>
      </c>
      <c r="Q734">
        <v>2427.6857079830861</v>
      </c>
      <c r="R734">
        <v>0</v>
      </c>
    </row>
    <row r="735" spans="1:18" x14ac:dyDescent="0.25">
      <c r="A735">
        <v>10</v>
      </c>
      <c r="B735">
        <v>10107</v>
      </c>
      <c r="C735" t="s">
        <v>777</v>
      </c>
      <c r="D735" t="s">
        <v>1691</v>
      </c>
      <c r="E735">
        <v>1</v>
      </c>
      <c r="F735" t="s">
        <v>13787</v>
      </c>
      <c r="G735">
        <v>2</v>
      </c>
      <c r="H735" t="s">
        <v>13768</v>
      </c>
      <c r="I735">
        <v>1</v>
      </c>
      <c r="J735" t="s">
        <v>13782</v>
      </c>
      <c r="K735" t="s">
        <v>13790</v>
      </c>
      <c r="L735">
        <v>270107</v>
      </c>
      <c r="M735" t="s">
        <v>13588</v>
      </c>
      <c r="N735">
        <v>270107006</v>
      </c>
      <c r="O735" t="s">
        <v>13613</v>
      </c>
      <c r="P735">
        <v>0</v>
      </c>
      <c r="Q735">
        <v>39636.533567914776</v>
      </c>
      <c r="R735">
        <v>28023.468989956516</v>
      </c>
    </row>
    <row r="736" spans="1:18" x14ac:dyDescent="0.25">
      <c r="A736">
        <v>10</v>
      </c>
      <c r="B736">
        <v>10107</v>
      </c>
      <c r="C736" t="s">
        <v>777</v>
      </c>
      <c r="D736" t="s">
        <v>1691</v>
      </c>
      <c r="E736">
        <v>1</v>
      </c>
      <c r="F736" t="s">
        <v>13787</v>
      </c>
      <c r="G736">
        <v>2</v>
      </c>
      <c r="H736" t="s">
        <v>13768</v>
      </c>
      <c r="I736">
        <v>1</v>
      </c>
      <c r="J736" t="s">
        <v>13782</v>
      </c>
      <c r="K736" t="s">
        <v>13791</v>
      </c>
      <c r="L736">
        <v>270107</v>
      </c>
      <c r="M736" t="s">
        <v>13588</v>
      </c>
      <c r="N736">
        <v>270107006</v>
      </c>
      <c r="O736" t="s">
        <v>13613</v>
      </c>
      <c r="P736">
        <v>0</v>
      </c>
      <c r="Q736">
        <v>2427.6857079830861</v>
      </c>
      <c r="R736">
        <v>10571.372148976543</v>
      </c>
    </row>
    <row r="737" spans="1:18" x14ac:dyDescent="0.25">
      <c r="A737">
        <v>10</v>
      </c>
      <c r="B737">
        <v>10107</v>
      </c>
      <c r="C737" t="s">
        <v>777</v>
      </c>
      <c r="D737" t="s">
        <v>1691</v>
      </c>
      <c r="E737">
        <v>5</v>
      </c>
      <c r="F737" t="s">
        <v>13792</v>
      </c>
      <c r="G737">
        <v>2</v>
      </c>
      <c r="H737" t="s">
        <v>13768</v>
      </c>
      <c r="I737">
        <v>3</v>
      </c>
      <c r="J737" t="s">
        <v>13783</v>
      </c>
      <c r="K737" t="s">
        <v>13790</v>
      </c>
      <c r="L737">
        <v>270107</v>
      </c>
      <c r="M737" t="s">
        <v>13588</v>
      </c>
      <c r="N737">
        <v>270107005</v>
      </c>
      <c r="O737" t="s">
        <v>13608</v>
      </c>
      <c r="P737">
        <v>0</v>
      </c>
      <c r="Q737">
        <v>33881.646671368057</v>
      </c>
      <c r="R737">
        <v>34539.891109944503</v>
      </c>
    </row>
    <row r="738" spans="1:18" x14ac:dyDescent="0.25">
      <c r="A738">
        <v>10</v>
      </c>
      <c r="B738">
        <v>10107</v>
      </c>
      <c r="C738" t="s">
        <v>777</v>
      </c>
      <c r="D738" t="s">
        <v>1691</v>
      </c>
      <c r="E738">
        <v>5</v>
      </c>
      <c r="F738" t="s">
        <v>13792</v>
      </c>
      <c r="G738">
        <v>2</v>
      </c>
      <c r="H738" t="s">
        <v>13768</v>
      </c>
      <c r="I738">
        <v>3</v>
      </c>
      <c r="J738" t="s">
        <v>13783</v>
      </c>
      <c r="K738" t="s">
        <v>13791</v>
      </c>
      <c r="L738">
        <v>270107</v>
      </c>
      <c r="M738" t="s">
        <v>13588</v>
      </c>
      <c r="N738">
        <v>270107005</v>
      </c>
      <c r="O738" t="s">
        <v>13608</v>
      </c>
      <c r="P738">
        <v>0</v>
      </c>
      <c r="Q738">
        <v>0</v>
      </c>
      <c r="R738">
        <v>2473.617125277693</v>
      </c>
    </row>
    <row r="739" spans="1:18" x14ac:dyDescent="0.25">
      <c r="A739">
        <v>10</v>
      </c>
      <c r="B739">
        <v>10108</v>
      </c>
      <c r="C739" t="s">
        <v>777</v>
      </c>
      <c r="D739" t="s">
        <v>1694</v>
      </c>
      <c r="E739">
        <v>1</v>
      </c>
      <c r="F739" t="s">
        <v>13787</v>
      </c>
      <c r="G739">
        <v>1</v>
      </c>
      <c r="H739" t="s">
        <v>8278</v>
      </c>
      <c r="I739">
        <v>1</v>
      </c>
      <c r="J739" t="s">
        <v>13782</v>
      </c>
      <c r="K739" t="s">
        <v>13788</v>
      </c>
      <c r="L739">
        <v>270107</v>
      </c>
      <c r="M739" t="s">
        <v>13588</v>
      </c>
      <c r="N739">
        <v>270107006</v>
      </c>
      <c r="O739" t="s">
        <v>13613</v>
      </c>
      <c r="P739">
        <v>0</v>
      </c>
      <c r="Q739">
        <v>11687.703002109498</v>
      </c>
      <c r="R739">
        <v>0</v>
      </c>
    </row>
    <row r="740" spans="1:18" x14ac:dyDescent="0.25">
      <c r="A740">
        <v>10</v>
      </c>
      <c r="B740">
        <v>10108</v>
      </c>
      <c r="C740" t="s">
        <v>777</v>
      </c>
      <c r="D740" t="s">
        <v>1694</v>
      </c>
      <c r="E740">
        <v>1</v>
      </c>
      <c r="F740" t="s">
        <v>13787</v>
      </c>
      <c r="G740">
        <v>2</v>
      </c>
      <c r="H740" t="s">
        <v>13768</v>
      </c>
      <c r="I740">
        <v>1</v>
      </c>
      <c r="J740" t="s">
        <v>13782</v>
      </c>
      <c r="K740" t="s">
        <v>13790</v>
      </c>
      <c r="L740">
        <v>270107</v>
      </c>
      <c r="M740" t="s">
        <v>13588</v>
      </c>
      <c r="N740">
        <v>270107006</v>
      </c>
      <c r="O740" t="s">
        <v>13613</v>
      </c>
      <c r="P740">
        <v>0</v>
      </c>
      <c r="Q740">
        <v>11687.703002109498</v>
      </c>
      <c r="R740">
        <v>0</v>
      </c>
    </row>
    <row r="741" spans="1:18" x14ac:dyDescent="0.25">
      <c r="A741">
        <v>10</v>
      </c>
      <c r="B741">
        <v>10108</v>
      </c>
      <c r="C741" t="s">
        <v>777</v>
      </c>
      <c r="D741" t="s">
        <v>1694</v>
      </c>
      <c r="E741">
        <v>5</v>
      </c>
      <c r="F741" t="s">
        <v>13792</v>
      </c>
      <c r="G741">
        <v>2</v>
      </c>
      <c r="H741" t="s">
        <v>13768</v>
      </c>
      <c r="I741">
        <v>3</v>
      </c>
      <c r="J741" t="s">
        <v>13783</v>
      </c>
      <c r="K741" t="s">
        <v>13790</v>
      </c>
      <c r="L741">
        <v>270107</v>
      </c>
      <c r="M741" t="s">
        <v>13588</v>
      </c>
      <c r="N741">
        <v>270107005</v>
      </c>
      <c r="O741" t="s">
        <v>13608</v>
      </c>
      <c r="P741">
        <v>0</v>
      </c>
      <c r="Q741">
        <v>6242.5422872031922</v>
      </c>
      <c r="R741">
        <v>0</v>
      </c>
    </row>
    <row r="742" spans="1:18" x14ac:dyDescent="0.25">
      <c r="A742">
        <v>10</v>
      </c>
      <c r="B742">
        <v>10109</v>
      </c>
      <c r="C742" t="s">
        <v>777</v>
      </c>
      <c r="D742" t="s">
        <v>1697</v>
      </c>
      <c r="E742">
        <v>1</v>
      </c>
      <c r="F742" t="s">
        <v>13787</v>
      </c>
      <c r="G742">
        <v>1</v>
      </c>
      <c r="H742" t="s">
        <v>8278</v>
      </c>
      <c r="I742">
        <v>1</v>
      </c>
      <c r="J742" t="s">
        <v>13782</v>
      </c>
      <c r="K742" t="s">
        <v>13788</v>
      </c>
      <c r="L742">
        <v>270107</v>
      </c>
      <c r="M742" t="s">
        <v>13588</v>
      </c>
      <c r="N742">
        <v>270107006</v>
      </c>
      <c r="O742" t="s">
        <v>13613</v>
      </c>
      <c r="P742">
        <v>17425.672487022181</v>
      </c>
      <c r="Q742">
        <v>16927.894197644768</v>
      </c>
      <c r="R742">
        <v>46133.500286626819</v>
      </c>
    </row>
    <row r="743" spans="1:18" x14ac:dyDescent="0.25">
      <c r="A743">
        <v>10</v>
      </c>
      <c r="B743">
        <v>10109</v>
      </c>
      <c r="C743" t="s">
        <v>777</v>
      </c>
      <c r="D743" t="s">
        <v>1697</v>
      </c>
      <c r="E743">
        <v>1</v>
      </c>
      <c r="F743" t="s">
        <v>13787</v>
      </c>
      <c r="G743">
        <v>1</v>
      </c>
      <c r="H743" t="s">
        <v>8278</v>
      </c>
      <c r="I743">
        <v>1</v>
      </c>
      <c r="J743" t="s">
        <v>13782</v>
      </c>
      <c r="K743" t="s">
        <v>13789</v>
      </c>
      <c r="L743">
        <v>270107</v>
      </c>
      <c r="M743" t="s">
        <v>13588</v>
      </c>
      <c r="N743">
        <v>270107006</v>
      </c>
      <c r="O743" t="s">
        <v>13613</v>
      </c>
      <c r="P743">
        <v>1885.3232656913638</v>
      </c>
      <c r="Q743">
        <v>0</v>
      </c>
      <c r="R743">
        <v>3588.8471822295351</v>
      </c>
    </row>
    <row r="744" spans="1:18" x14ac:dyDescent="0.25">
      <c r="A744">
        <v>10</v>
      </c>
      <c r="B744">
        <v>10109</v>
      </c>
      <c r="C744" t="s">
        <v>777</v>
      </c>
      <c r="D744" t="s">
        <v>1697</v>
      </c>
      <c r="E744">
        <v>1</v>
      </c>
      <c r="F744" t="s">
        <v>13787</v>
      </c>
      <c r="G744">
        <v>2</v>
      </c>
      <c r="H744" t="s">
        <v>13768</v>
      </c>
      <c r="I744">
        <v>1</v>
      </c>
      <c r="J744" t="s">
        <v>13782</v>
      </c>
      <c r="K744" t="s">
        <v>13790</v>
      </c>
      <c r="L744">
        <v>270107</v>
      </c>
      <c r="M744" t="s">
        <v>13588</v>
      </c>
      <c r="N744">
        <v>270107006</v>
      </c>
      <c r="O744" t="s">
        <v>13613</v>
      </c>
      <c r="P744">
        <v>17425.672487022181</v>
      </c>
      <c r="Q744">
        <v>16927.894197644768</v>
      </c>
      <c r="R744">
        <v>44316.593663837848</v>
      </c>
    </row>
    <row r="745" spans="1:18" x14ac:dyDescent="0.25">
      <c r="A745">
        <v>10</v>
      </c>
      <c r="B745">
        <v>10109</v>
      </c>
      <c r="C745" t="s">
        <v>777</v>
      </c>
      <c r="D745" t="s">
        <v>1697</v>
      </c>
      <c r="E745">
        <v>1</v>
      </c>
      <c r="F745" t="s">
        <v>13787</v>
      </c>
      <c r="G745">
        <v>2</v>
      </c>
      <c r="H745" t="s">
        <v>13768</v>
      </c>
      <c r="I745">
        <v>1</v>
      </c>
      <c r="J745" t="s">
        <v>13782</v>
      </c>
      <c r="K745" t="s">
        <v>13791</v>
      </c>
      <c r="L745">
        <v>270107</v>
      </c>
      <c r="M745" t="s">
        <v>13588</v>
      </c>
      <c r="N745">
        <v>270107006</v>
      </c>
      <c r="O745" t="s">
        <v>13613</v>
      </c>
      <c r="P745">
        <v>1885.3232656913638</v>
      </c>
      <c r="Q745">
        <v>0</v>
      </c>
      <c r="R745">
        <v>5405.7538050185112</v>
      </c>
    </row>
    <row r="746" spans="1:18" x14ac:dyDescent="0.25">
      <c r="A746">
        <v>10</v>
      </c>
      <c r="B746">
        <v>10109</v>
      </c>
      <c r="C746" t="s">
        <v>777</v>
      </c>
      <c r="D746" t="s">
        <v>1697</v>
      </c>
      <c r="E746">
        <v>5</v>
      </c>
      <c r="F746" t="s">
        <v>13792</v>
      </c>
      <c r="G746">
        <v>2</v>
      </c>
      <c r="H746" t="s">
        <v>13768</v>
      </c>
      <c r="I746">
        <v>3</v>
      </c>
      <c r="J746" t="s">
        <v>13783</v>
      </c>
      <c r="K746" t="s">
        <v>13790</v>
      </c>
      <c r="L746">
        <v>270107</v>
      </c>
      <c r="M746" t="s">
        <v>13588</v>
      </c>
      <c r="N746">
        <v>270107005</v>
      </c>
      <c r="O746" t="s">
        <v>13608</v>
      </c>
      <c r="P746">
        <v>15101.462954223691</v>
      </c>
      <c r="Q746">
        <v>14002.416471272227</v>
      </c>
      <c r="R746">
        <v>48034.466967005261</v>
      </c>
    </row>
    <row r="747" spans="1:18" x14ac:dyDescent="0.25">
      <c r="A747">
        <v>10</v>
      </c>
      <c r="B747">
        <v>10109</v>
      </c>
      <c r="C747" t="s">
        <v>777</v>
      </c>
      <c r="D747" t="s">
        <v>1697</v>
      </c>
      <c r="E747">
        <v>5</v>
      </c>
      <c r="F747" t="s">
        <v>13792</v>
      </c>
      <c r="G747">
        <v>2</v>
      </c>
      <c r="H747" t="s">
        <v>13768</v>
      </c>
      <c r="I747">
        <v>3</v>
      </c>
      <c r="J747" t="s">
        <v>13783</v>
      </c>
      <c r="K747" t="s">
        <v>13791</v>
      </c>
      <c r="L747">
        <v>270107</v>
      </c>
      <c r="M747" t="s">
        <v>13588</v>
      </c>
      <c r="N747">
        <v>270107005</v>
      </c>
      <c r="O747" t="s">
        <v>13608</v>
      </c>
      <c r="P747">
        <v>226.52194431335536</v>
      </c>
      <c r="Q747">
        <v>961.35997355214658</v>
      </c>
      <c r="R747">
        <v>1687.88050185109</v>
      </c>
    </row>
    <row r="748" spans="1:18" x14ac:dyDescent="0.25">
      <c r="A748">
        <v>10</v>
      </c>
      <c r="B748">
        <v>10201</v>
      </c>
      <c r="C748" t="s">
        <v>777</v>
      </c>
      <c r="D748" t="s">
        <v>1700</v>
      </c>
      <c r="E748">
        <v>1</v>
      </c>
      <c r="F748" t="s">
        <v>13787</v>
      </c>
      <c r="G748">
        <v>1</v>
      </c>
      <c r="H748" t="s">
        <v>8278</v>
      </c>
      <c r="I748">
        <v>1</v>
      </c>
      <c r="J748" t="s">
        <v>13782</v>
      </c>
      <c r="K748" t="s">
        <v>13788</v>
      </c>
      <c r="L748">
        <v>270107</v>
      </c>
      <c r="M748" t="s">
        <v>13588</v>
      </c>
      <c r="N748">
        <v>270107006</v>
      </c>
      <c r="O748" t="s">
        <v>13613</v>
      </c>
      <c r="P748">
        <v>20887.40987243483</v>
      </c>
      <c r="Q748">
        <v>35586.084639025117</v>
      </c>
      <c r="R748">
        <v>38209.118982499378</v>
      </c>
    </row>
    <row r="749" spans="1:18" x14ac:dyDescent="0.25">
      <c r="A749">
        <v>10</v>
      </c>
      <c r="B749">
        <v>10201</v>
      </c>
      <c r="C749" t="s">
        <v>777</v>
      </c>
      <c r="D749" t="s">
        <v>1700</v>
      </c>
      <c r="E749">
        <v>1</v>
      </c>
      <c r="F749" t="s">
        <v>13787</v>
      </c>
      <c r="G749">
        <v>1</v>
      </c>
      <c r="H749" t="s">
        <v>8278</v>
      </c>
      <c r="I749">
        <v>1</v>
      </c>
      <c r="J749" t="s">
        <v>13782</v>
      </c>
      <c r="K749" t="s">
        <v>13789</v>
      </c>
      <c r="L749">
        <v>270107</v>
      </c>
      <c r="M749" t="s">
        <v>13588</v>
      </c>
      <c r="N749">
        <v>270107006</v>
      </c>
      <c r="O749" t="s">
        <v>13613</v>
      </c>
      <c r="P749">
        <v>1249.0293954520243</v>
      </c>
      <c r="Q749">
        <v>0</v>
      </c>
      <c r="R749">
        <v>4209.2636365104936</v>
      </c>
    </row>
    <row r="750" spans="1:18" x14ac:dyDescent="0.25">
      <c r="A750">
        <v>10</v>
      </c>
      <c r="B750">
        <v>10201</v>
      </c>
      <c r="C750" t="s">
        <v>777</v>
      </c>
      <c r="D750" t="s">
        <v>1700</v>
      </c>
      <c r="E750">
        <v>1</v>
      </c>
      <c r="F750" t="s">
        <v>13787</v>
      </c>
      <c r="G750">
        <v>2</v>
      </c>
      <c r="H750" t="s">
        <v>13768</v>
      </c>
      <c r="I750">
        <v>1</v>
      </c>
      <c r="J750" t="s">
        <v>13782</v>
      </c>
      <c r="K750" t="s">
        <v>13790</v>
      </c>
      <c r="L750">
        <v>270107</v>
      </c>
      <c r="M750" t="s">
        <v>13588</v>
      </c>
      <c r="N750">
        <v>270107006</v>
      </c>
      <c r="O750" t="s">
        <v>13613</v>
      </c>
      <c r="P750">
        <v>20457.016084303938</v>
      </c>
      <c r="Q750">
        <v>35586.084639025117</v>
      </c>
      <c r="R750">
        <v>30694.391339739101</v>
      </c>
    </row>
    <row r="751" spans="1:18" x14ac:dyDescent="0.25">
      <c r="A751">
        <v>10</v>
      </c>
      <c r="B751">
        <v>10201</v>
      </c>
      <c r="C751" t="s">
        <v>777</v>
      </c>
      <c r="D751" t="s">
        <v>1700</v>
      </c>
      <c r="E751">
        <v>1</v>
      </c>
      <c r="F751" t="s">
        <v>13787</v>
      </c>
      <c r="G751">
        <v>2</v>
      </c>
      <c r="H751" t="s">
        <v>13768</v>
      </c>
      <c r="I751">
        <v>1</v>
      </c>
      <c r="J751" t="s">
        <v>13782</v>
      </c>
      <c r="K751" t="s">
        <v>13791</v>
      </c>
      <c r="L751">
        <v>270107</v>
      </c>
      <c r="M751" t="s">
        <v>13588</v>
      </c>
      <c r="N751">
        <v>270107006</v>
      </c>
      <c r="O751" t="s">
        <v>13613</v>
      </c>
      <c r="P751">
        <v>1679.4231835829173</v>
      </c>
      <c r="Q751">
        <v>0</v>
      </c>
      <c r="R751">
        <v>11723.991279270778</v>
      </c>
    </row>
    <row r="752" spans="1:18" x14ac:dyDescent="0.25">
      <c r="A752">
        <v>10</v>
      </c>
      <c r="B752">
        <v>10201</v>
      </c>
      <c r="C752" t="s">
        <v>777</v>
      </c>
      <c r="D752" t="s">
        <v>1700</v>
      </c>
      <c r="E752">
        <v>5</v>
      </c>
      <c r="F752" t="s">
        <v>13792</v>
      </c>
      <c r="G752">
        <v>2</v>
      </c>
      <c r="H752" t="s">
        <v>13768</v>
      </c>
      <c r="I752">
        <v>3</v>
      </c>
      <c r="J752" t="s">
        <v>13783</v>
      </c>
      <c r="K752" t="s">
        <v>13790</v>
      </c>
      <c r="L752">
        <v>270107</v>
      </c>
      <c r="M752" t="s">
        <v>13588</v>
      </c>
      <c r="N752">
        <v>270107005</v>
      </c>
      <c r="O752" t="s">
        <v>13608</v>
      </c>
      <c r="P752">
        <v>18755.407653910152</v>
      </c>
      <c r="Q752">
        <v>24376.416519234652</v>
      </c>
      <c r="R752">
        <v>41799.860132820861</v>
      </c>
    </row>
    <row r="753" spans="1:18" x14ac:dyDescent="0.25">
      <c r="A753">
        <v>10</v>
      </c>
      <c r="B753">
        <v>10201</v>
      </c>
      <c r="C753" t="s">
        <v>777</v>
      </c>
      <c r="D753" t="s">
        <v>1700</v>
      </c>
      <c r="E753">
        <v>5</v>
      </c>
      <c r="F753" t="s">
        <v>13792</v>
      </c>
      <c r="G753">
        <v>2</v>
      </c>
      <c r="H753" t="s">
        <v>13768</v>
      </c>
      <c r="I753">
        <v>3</v>
      </c>
      <c r="J753" t="s">
        <v>13783</v>
      </c>
      <c r="K753" t="s">
        <v>13791</v>
      </c>
      <c r="L753">
        <v>270107</v>
      </c>
      <c r="M753" t="s">
        <v>13588</v>
      </c>
      <c r="N753">
        <v>270107005</v>
      </c>
      <c r="O753" t="s">
        <v>13608</v>
      </c>
      <c r="P753">
        <v>658.90183028286185</v>
      </c>
      <c r="Q753">
        <v>0</v>
      </c>
      <c r="R753">
        <v>0</v>
      </c>
    </row>
    <row r="754" spans="1:18" x14ac:dyDescent="0.25">
      <c r="A754">
        <v>10</v>
      </c>
      <c r="B754">
        <v>10202</v>
      </c>
      <c r="C754" t="s">
        <v>777</v>
      </c>
      <c r="D754" t="s">
        <v>1703</v>
      </c>
      <c r="E754">
        <v>1</v>
      </c>
      <c r="F754" t="s">
        <v>13787</v>
      </c>
      <c r="G754">
        <v>1</v>
      </c>
      <c r="H754" t="s">
        <v>8278</v>
      </c>
      <c r="I754">
        <v>1</v>
      </c>
      <c r="J754" t="s">
        <v>13782</v>
      </c>
      <c r="K754" t="s">
        <v>13788</v>
      </c>
      <c r="L754">
        <v>270107</v>
      </c>
      <c r="M754" t="s">
        <v>13588</v>
      </c>
      <c r="N754">
        <v>270107006</v>
      </c>
      <c r="O754" t="s">
        <v>13613</v>
      </c>
      <c r="P754">
        <v>20853.56564791012</v>
      </c>
      <c r="Q754">
        <v>21979.090304272966</v>
      </c>
      <c r="R754">
        <v>47131.571988319236</v>
      </c>
    </row>
    <row r="755" spans="1:18" x14ac:dyDescent="0.25">
      <c r="A755">
        <v>10</v>
      </c>
      <c r="B755">
        <v>10202</v>
      </c>
      <c r="C755" t="s">
        <v>777</v>
      </c>
      <c r="D755" t="s">
        <v>1703</v>
      </c>
      <c r="E755">
        <v>1</v>
      </c>
      <c r="F755" t="s">
        <v>13787</v>
      </c>
      <c r="G755">
        <v>1</v>
      </c>
      <c r="H755" t="s">
        <v>8278</v>
      </c>
      <c r="I755">
        <v>1</v>
      </c>
      <c r="J755" t="s">
        <v>13782</v>
      </c>
      <c r="K755" t="s">
        <v>13789</v>
      </c>
      <c r="L755">
        <v>270107</v>
      </c>
      <c r="M755" t="s">
        <v>13588</v>
      </c>
      <c r="N755">
        <v>270107006</v>
      </c>
      <c r="O755" t="s">
        <v>13613</v>
      </c>
      <c r="P755">
        <v>1351.994668190041</v>
      </c>
      <c r="Q755">
        <v>0</v>
      </c>
      <c r="R755">
        <v>0</v>
      </c>
    </row>
    <row r="756" spans="1:18" x14ac:dyDescent="0.25">
      <c r="A756">
        <v>10</v>
      </c>
      <c r="B756">
        <v>10202</v>
      </c>
      <c r="C756" t="s">
        <v>777</v>
      </c>
      <c r="D756" t="s">
        <v>1703</v>
      </c>
      <c r="E756">
        <v>1</v>
      </c>
      <c r="F756" t="s">
        <v>13787</v>
      </c>
      <c r="G756">
        <v>2</v>
      </c>
      <c r="H756" t="s">
        <v>13768</v>
      </c>
      <c r="I756">
        <v>1</v>
      </c>
      <c r="J756" t="s">
        <v>13782</v>
      </c>
      <c r="K756" t="s">
        <v>13790</v>
      </c>
      <c r="L756">
        <v>270107</v>
      </c>
      <c r="M756" t="s">
        <v>13588</v>
      </c>
      <c r="N756">
        <v>270107006</v>
      </c>
      <c r="O756" t="s">
        <v>13613</v>
      </c>
      <c r="P756">
        <v>20853.56564791012</v>
      </c>
      <c r="Q756">
        <v>21979.090304272966</v>
      </c>
      <c r="R756">
        <v>47131.571988319236</v>
      </c>
    </row>
    <row r="757" spans="1:18" x14ac:dyDescent="0.25">
      <c r="A757">
        <v>10</v>
      </c>
      <c r="B757">
        <v>10202</v>
      </c>
      <c r="C757" t="s">
        <v>777</v>
      </c>
      <c r="D757" t="s">
        <v>1703</v>
      </c>
      <c r="E757">
        <v>1</v>
      </c>
      <c r="F757" t="s">
        <v>13787</v>
      </c>
      <c r="G757">
        <v>2</v>
      </c>
      <c r="H757" t="s">
        <v>13768</v>
      </c>
      <c r="I757">
        <v>1</v>
      </c>
      <c r="J757" t="s">
        <v>13782</v>
      </c>
      <c r="K757" t="s">
        <v>13791</v>
      </c>
      <c r="L757">
        <v>270107</v>
      </c>
      <c r="M757" t="s">
        <v>13588</v>
      </c>
      <c r="N757">
        <v>270107006</v>
      </c>
      <c r="O757" t="s">
        <v>13613</v>
      </c>
      <c r="P757">
        <v>1351.994668190041</v>
      </c>
      <c r="Q757">
        <v>0</v>
      </c>
      <c r="R757">
        <v>0</v>
      </c>
    </row>
    <row r="758" spans="1:18" x14ac:dyDescent="0.25">
      <c r="A758">
        <v>10</v>
      </c>
      <c r="B758">
        <v>10202</v>
      </c>
      <c r="C758" t="s">
        <v>777</v>
      </c>
      <c r="D758" t="s">
        <v>1703</v>
      </c>
      <c r="E758">
        <v>5</v>
      </c>
      <c r="F758" t="s">
        <v>13792</v>
      </c>
      <c r="G758">
        <v>2</v>
      </c>
      <c r="H758" t="s">
        <v>13768</v>
      </c>
      <c r="I758">
        <v>3</v>
      </c>
      <c r="J758" t="s">
        <v>13783</v>
      </c>
      <c r="K758" t="s">
        <v>13790</v>
      </c>
      <c r="L758">
        <v>270107</v>
      </c>
      <c r="M758" t="s">
        <v>13588</v>
      </c>
      <c r="N758">
        <v>270107005</v>
      </c>
      <c r="O758" t="s">
        <v>13608</v>
      </c>
      <c r="P758">
        <v>14472.055603161001</v>
      </c>
      <c r="Q758">
        <v>13230.427203652062</v>
      </c>
      <c r="R758">
        <v>46438.039556268748</v>
      </c>
    </row>
    <row r="759" spans="1:18" x14ac:dyDescent="0.25">
      <c r="A759">
        <v>10</v>
      </c>
      <c r="B759">
        <v>10202</v>
      </c>
      <c r="C759" t="s">
        <v>777</v>
      </c>
      <c r="D759" t="s">
        <v>1703</v>
      </c>
      <c r="E759">
        <v>5</v>
      </c>
      <c r="F759" t="s">
        <v>13792</v>
      </c>
      <c r="G759">
        <v>2</v>
      </c>
      <c r="H759" t="s">
        <v>13768</v>
      </c>
      <c r="I759">
        <v>3</v>
      </c>
      <c r="J759" t="s">
        <v>13783</v>
      </c>
      <c r="K759" t="s">
        <v>13791</v>
      </c>
      <c r="L759">
        <v>270107</v>
      </c>
      <c r="M759" t="s">
        <v>13588</v>
      </c>
      <c r="N759">
        <v>270107005</v>
      </c>
      <c r="O759" t="s">
        <v>13608</v>
      </c>
      <c r="P759">
        <v>1192.5164238788918</v>
      </c>
      <c r="Q759">
        <v>0</v>
      </c>
      <c r="R759">
        <v>693.53243205049682</v>
      </c>
    </row>
    <row r="760" spans="1:18" x14ac:dyDescent="0.25">
      <c r="A760">
        <v>10</v>
      </c>
      <c r="B760">
        <v>10203</v>
      </c>
      <c r="C760" t="s">
        <v>777</v>
      </c>
      <c r="D760" t="s">
        <v>1706</v>
      </c>
      <c r="E760">
        <v>1</v>
      </c>
      <c r="F760" t="s">
        <v>13787</v>
      </c>
      <c r="G760">
        <v>1</v>
      </c>
      <c r="H760" t="s">
        <v>8278</v>
      </c>
      <c r="I760">
        <v>1</v>
      </c>
      <c r="J760" t="s">
        <v>13782</v>
      </c>
      <c r="K760" t="s">
        <v>13788</v>
      </c>
      <c r="L760">
        <v>270107</v>
      </c>
      <c r="M760" t="s">
        <v>13588</v>
      </c>
      <c r="N760">
        <v>270107006</v>
      </c>
      <c r="O760" t="s">
        <v>13613</v>
      </c>
      <c r="P760">
        <v>0</v>
      </c>
      <c r="Q760">
        <v>36924.149258376267</v>
      </c>
      <c r="R760">
        <v>0</v>
      </c>
    </row>
    <row r="761" spans="1:18" x14ac:dyDescent="0.25">
      <c r="A761">
        <v>10</v>
      </c>
      <c r="B761">
        <v>10203</v>
      </c>
      <c r="C761" t="s">
        <v>777</v>
      </c>
      <c r="D761" t="s">
        <v>1706</v>
      </c>
      <c r="E761">
        <v>1</v>
      </c>
      <c r="F761" t="s">
        <v>13787</v>
      </c>
      <c r="G761">
        <v>2</v>
      </c>
      <c r="H761" t="s">
        <v>13768</v>
      </c>
      <c r="I761">
        <v>1</v>
      </c>
      <c r="J761" t="s">
        <v>13782</v>
      </c>
      <c r="K761" t="s">
        <v>13790</v>
      </c>
      <c r="L761">
        <v>270107</v>
      </c>
      <c r="M761" t="s">
        <v>13588</v>
      </c>
      <c r="N761">
        <v>270107006</v>
      </c>
      <c r="O761" t="s">
        <v>13613</v>
      </c>
      <c r="P761">
        <v>0</v>
      </c>
      <c r="Q761">
        <v>36924.149258376267</v>
      </c>
      <c r="R761">
        <v>0</v>
      </c>
    </row>
    <row r="762" spans="1:18" x14ac:dyDescent="0.25">
      <c r="A762">
        <v>10</v>
      </c>
      <c r="B762">
        <v>10203</v>
      </c>
      <c r="C762" t="s">
        <v>777</v>
      </c>
      <c r="D762" t="s">
        <v>1706</v>
      </c>
      <c r="E762">
        <v>5</v>
      </c>
      <c r="F762" t="s">
        <v>13792</v>
      </c>
      <c r="G762">
        <v>2</v>
      </c>
      <c r="H762" t="s">
        <v>13768</v>
      </c>
      <c r="I762">
        <v>3</v>
      </c>
      <c r="J762" t="s">
        <v>13783</v>
      </c>
      <c r="K762" t="s">
        <v>13790</v>
      </c>
      <c r="L762">
        <v>270107</v>
      </c>
      <c r="M762" t="s">
        <v>13588</v>
      </c>
      <c r="N762">
        <v>270107005</v>
      </c>
      <c r="O762" t="s">
        <v>13608</v>
      </c>
      <c r="P762">
        <v>0</v>
      </c>
      <c r="Q762">
        <v>23811.900850384187</v>
      </c>
      <c r="R762">
        <v>0</v>
      </c>
    </row>
    <row r="763" spans="1:18" x14ac:dyDescent="0.25">
      <c r="A763">
        <v>10</v>
      </c>
      <c r="B763">
        <v>10203</v>
      </c>
      <c r="C763" t="s">
        <v>777</v>
      </c>
      <c r="D763" t="s">
        <v>1706</v>
      </c>
      <c r="E763">
        <v>5</v>
      </c>
      <c r="F763" t="s">
        <v>13792</v>
      </c>
      <c r="G763">
        <v>2</v>
      </c>
      <c r="H763" t="s">
        <v>13768</v>
      </c>
      <c r="I763">
        <v>3</v>
      </c>
      <c r="J763" t="s">
        <v>13783</v>
      </c>
      <c r="K763" t="s">
        <v>13791</v>
      </c>
      <c r="L763">
        <v>270107</v>
      </c>
      <c r="M763" t="s">
        <v>13588</v>
      </c>
      <c r="N763">
        <v>270107005</v>
      </c>
      <c r="O763" t="s">
        <v>13608</v>
      </c>
      <c r="P763">
        <v>0</v>
      </c>
      <c r="Q763">
        <v>2959.2959445177771</v>
      </c>
      <c r="R763">
        <v>0</v>
      </c>
    </row>
    <row r="764" spans="1:18" x14ac:dyDescent="0.25">
      <c r="A764">
        <v>10</v>
      </c>
      <c r="B764">
        <v>10205</v>
      </c>
      <c r="C764" t="s">
        <v>777</v>
      </c>
      <c r="D764" t="s">
        <v>1712</v>
      </c>
      <c r="E764">
        <v>1</v>
      </c>
      <c r="F764" t="s">
        <v>13787</v>
      </c>
      <c r="G764">
        <v>1</v>
      </c>
      <c r="H764" t="s">
        <v>8278</v>
      </c>
      <c r="I764">
        <v>1</v>
      </c>
      <c r="J764" t="s">
        <v>13782</v>
      </c>
      <c r="K764" t="s">
        <v>13788</v>
      </c>
      <c r="L764">
        <v>270107</v>
      </c>
      <c r="M764" t="s">
        <v>13588</v>
      </c>
      <c r="N764">
        <v>270107006</v>
      </c>
      <c r="O764" t="s">
        <v>13613</v>
      </c>
      <c r="P764">
        <v>0</v>
      </c>
      <c r="Q764">
        <v>26782.62421253576</v>
      </c>
      <c r="R764">
        <v>0</v>
      </c>
    </row>
    <row r="765" spans="1:18" x14ac:dyDescent="0.25">
      <c r="A765">
        <v>10</v>
      </c>
      <c r="B765">
        <v>10205</v>
      </c>
      <c r="C765" t="s">
        <v>777</v>
      </c>
      <c r="D765" t="s">
        <v>1712</v>
      </c>
      <c r="E765">
        <v>1</v>
      </c>
      <c r="F765" t="s">
        <v>13787</v>
      </c>
      <c r="G765">
        <v>2</v>
      </c>
      <c r="H765" t="s">
        <v>13768</v>
      </c>
      <c r="I765">
        <v>1</v>
      </c>
      <c r="J765" t="s">
        <v>13782</v>
      </c>
      <c r="K765" t="s">
        <v>13790</v>
      </c>
      <c r="L765">
        <v>270107</v>
      </c>
      <c r="M765" t="s">
        <v>13588</v>
      </c>
      <c r="N765">
        <v>270107006</v>
      </c>
      <c r="O765" t="s">
        <v>13613</v>
      </c>
      <c r="P765">
        <v>0</v>
      </c>
      <c r="Q765">
        <v>26782.62421253576</v>
      </c>
      <c r="R765">
        <v>0</v>
      </c>
    </row>
    <row r="766" spans="1:18" x14ac:dyDescent="0.25">
      <c r="A766">
        <v>10</v>
      </c>
      <c r="B766">
        <v>10205</v>
      </c>
      <c r="C766" t="s">
        <v>777</v>
      </c>
      <c r="D766" t="s">
        <v>1712</v>
      </c>
      <c r="E766">
        <v>5</v>
      </c>
      <c r="F766" t="s">
        <v>13792</v>
      </c>
      <c r="G766">
        <v>2</v>
      </c>
      <c r="H766" t="s">
        <v>13768</v>
      </c>
      <c r="I766">
        <v>3</v>
      </c>
      <c r="J766" t="s">
        <v>13783</v>
      </c>
      <c r="K766" t="s">
        <v>13790</v>
      </c>
      <c r="L766">
        <v>270107</v>
      </c>
      <c r="M766" t="s">
        <v>13588</v>
      </c>
      <c r="N766">
        <v>270107005</v>
      </c>
      <c r="O766" t="s">
        <v>13608</v>
      </c>
      <c r="P766">
        <v>0</v>
      </c>
      <c r="Q766">
        <v>18963.818466099488</v>
      </c>
      <c r="R766">
        <v>0</v>
      </c>
    </row>
    <row r="767" spans="1:18" x14ac:dyDescent="0.25">
      <c r="A767">
        <v>10</v>
      </c>
      <c r="B767">
        <v>10208</v>
      </c>
      <c r="C767" t="s">
        <v>777</v>
      </c>
      <c r="D767" t="s">
        <v>10709</v>
      </c>
      <c r="E767">
        <v>1</v>
      </c>
      <c r="F767" t="s">
        <v>13787</v>
      </c>
      <c r="G767">
        <v>1</v>
      </c>
      <c r="H767" t="s">
        <v>8278</v>
      </c>
      <c r="I767">
        <v>1</v>
      </c>
      <c r="J767" t="s">
        <v>13782</v>
      </c>
      <c r="K767" t="s">
        <v>13788</v>
      </c>
      <c r="L767">
        <v>270107</v>
      </c>
      <c r="M767" t="s">
        <v>13588</v>
      </c>
      <c r="N767">
        <v>270107006</v>
      </c>
      <c r="O767" t="s">
        <v>13613</v>
      </c>
      <c r="P767">
        <v>0</v>
      </c>
      <c r="Q767">
        <v>34547.619644419741</v>
      </c>
      <c r="R767">
        <v>0</v>
      </c>
    </row>
    <row r="768" spans="1:18" x14ac:dyDescent="0.25">
      <c r="A768">
        <v>10</v>
      </c>
      <c r="B768">
        <v>10208</v>
      </c>
      <c r="C768" t="s">
        <v>777</v>
      </c>
      <c r="D768" t="s">
        <v>10709</v>
      </c>
      <c r="E768">
        <v>1</v>
      </c>
      <c r="F768" t="s">
        <v>13787</v>
      </c>
      <c r="G768">
        <v>2</v>
      </c>
      <c r="H768" t="s">
        <v>13768</v>
      </c>
      <c r="I768">
        <v>1</v>
      </c>
      <c r="J768" t="s">
        <v>13782</v>
      </c>
      <c r="K768" t="s">
        <v>13790</v>
      </c>
      <c r="L768">
        <v>270107</v>
      </c>
      <c r="M768" t="s">
        <v>13588</v>
      </c>
      <c r="N768">
        <v>270107006</v>
      </c>
      <c r="O768" t="s">
        <v>13613</v>
      </c>
      <c r="P768">
        <v>0</v>
      </c>
      <c r="Q768">
        <v>34547.619644419741</v>
      </c>
      <c r="R768">
        <v>0</v>
      </c>
    </row>
    <row r="769" spans="1:18" x14ac:dyDescent="0.25">
      <c r="A769">
        <v>10</v>
      </c>
      <c r="B769">
        <v>10208</v>
      </c>
      <c r="C769" t="s">
        <v>777</v>
      </c>
      <c r="D769" t="s">
        <v>10709</v>
      </c>
      <c r="E769">
        <v>5</v>
      </c>
      <c r="F769" t="s">
        <v>13792</v>
      </c>
      <c r="G769">
        <v>2</v>
      </c>
      <c r="H769" t="s">
        <v>13768</v>
      </c>
      <c r="I769">
        <v>3</v>
      </c>
      <c r="J769" t="s">
        <v>13783</v>
      </c>
      <c r="K769" t="s">
        <v>13790</v>
      </c>
      <c r="L769">
        <v>270107</v>
      </c>
      <c r="M769" t="s">
        <v>13588</v>
      </c>
      <c r="N769">
        <v>270107005</v>
      </c>
      <c r="O769" t="s">
        <v>13608</v>
      </c>
      <c r="P769">
        <v>0</v>
      </c>
      <c r="Q769">
        <v>28780.490941318516</v>
      </c>
      <c r="R769">
        <v>0</v>
      </c>
    </row>
    <row r="770" spans="1:18" x14ac:dyDescent="0.25">
      <c r="A770">
        <v>10</v>
      </c>
      <c r="B770">
        <v>10209</v>
      </c>
      <c r="C770" t="s">
        <v>777</v>
      </c>
      <c r="D770" t="s">
        <v>1724</v>
      </c>
      <c r="E770">
        <v>1</v>
      </c>
      <c r="F770" t="s">
        <v>13787</v>
      </c>
      <c r="G770">
        <v>1</v>
      </c>
      <c r="H770" t="s">
        <v>8278</v>
      </c>
      <c r="I770">
        <v>1</v>
      </c>
      <c r="J770" t="s">
        <v>13782</v>
      </c>
      <c r="K770" t="s">
        <v>13788</v>
      </c>
      <c r="L770">
        <v>270107</v>
      </c>
      <c r="M770" t="s">
        <v>13588</v>
      </c>
      <c r="N770">
        <v>270107006</v>
      </c>
      <c r="O770" t="s">
        <v>13613</v>
      </c>
      <c r="P770">
        <v>0</v>
      </c>
      <c r="Q770">
        <v>28928.378345942099</v>
      </c>
      <c r="R770">
        <v>0</v>
      </c>
    </row>
    <row r="771" spans="1:18" x14ac:dyDescent="0.25">
      <c r="A771">
        <v>10</v>
      </c>
      <c r="B771">
        <v>10209</v>
      </c>
      <c r="C771" t="s">
        <v>777</v>
      </c>
      <c r="D771" t="s">
        <v>1724</v>
      </c>
      <c r="E771">
        <v>1</v>
      </c>
      <c r="F771" t="s">
        <v>13787</v>
      </c>
      <c r="G771">
        <v>1</v>
      </c>
      <c r="H771" t="s">
        <v>8278</v>
      </c>
      <c r="I771">
        <v>1</v>
      </c>
      <c r="J771" t="s">
        <v>13782</v>
      </c>
      <c r="K771" t="s">
        <v>13789</v>
      </c>
      <c r="L771">
        <v>270107</v>
      </c>
      <c r="M771" t="s">
        <v>13588</v>
      </c>
      <c r="N771">
        <v>270107006</v>
      </c>
      <c r="O771" t="s">
        <v>13613</v>
      </c>
      <c r="P771">
        <v>0</v>
      </c>
      <c r="Q771">
        <v>4001.3390778648513</v>
      </c>
      <c r="R771">
        <v>0</v>
      </c>
    </row>
    <row r="772" spans="1:18" x14ac:dyDescent="0.25">
      <c r="A772">
        <v>10</v>
      </c>
      <c r="B772">
        <v>10209</v>
      </c>
      <c r="C772" t="s">
        <v>777</v>
      </c>
      <c r="D772" t="s">
        <v>1724</v>
      </c>
      <c r="E772">
        <v>1</v>
      </c>
      <c r="F772" t="s">
        <v>13787</v>
      </c>
      <c r="G772">
        <v>2</v>
      </c>
      <c r="H772" t="s">
        <v>13768</v>
      </c>
      <c r="I772">
        <v>1</v>
      </c>
      <c r="J772" t="s">
        <v>13782</v>
      </c>
      <c r="K772" t="s">
        <v>13790</v>
      </c>
      <c r="L772">
        <v>270107</v>
      </c>
      <c r="M772" t="s">
        <v>13588</v>
      </c>
      <c r="N772">
        <v>270107006</v>
      </c>
      <c r="O772" t="s">
        <v>13613</v>
      </c>
      <c r="P772">
        <v>0</v>
      </c>
      <c r="Q772">
        <v>28928.378345942099</v>
      </c>
      <c r="R772">
        <v>0</v>
      </c>
    </row>
    <row r="773" spans="1:18" x14ac:dyDescent="0.25">
      <c r="A773">
        <v>10</v>
      </c>
      <c r="B773">
        <v>10209</v>
      </c>
      <c r="C773" t="s">
        <v>777</v>
      </c>
      <c r="D773" t="s">
        <v>1724</v>
      </c>
      <c r="E773">
        <v>1</v>
      </c>
      <c r="F773" t="s">
        <v>13787</v>
      </c>
      <c r="G773">
        <v>2</v>
      </c>
      <c r="H773" t="s">
        <v>13768</v>
      </c>
      <c r="I773">
        <v>1</v>
      </c>
      <c r="J773" t="s">
        <v>13782</v>
      </c>
      <c r="K773" t="s">
        <v>13791</v>
      </c>
      <c r="L773">
        <v>270107</v>
      </c>
      <c r="M773" t="s">
        <v>13588</v>
      </c>
      <c r="N773">
        <v>270107006</v>
      </c>
      <c r="O773" t="s">
        <v>13613</v>
      </c>
      <c r="P773">
        <v>0</v>
      </c>
      <c r="Q773">
        <v>4001.3390778648513</v>
      </c>
      <c r="R773">
        <v>0</v>
      </c>
    </row>
    <row r="774" spans="1:18" x14ac:dyDescent="0.25">
      <c r="A774">
        <v>10</v>
      </c>
      <c r="B774">
        <v>10209</v>
      </c>
      <c r="C774" t="s">
        <v>777</v>
      </c>
      <c r="D774" t="s">
        <v>1724</v>
      </c>
      <c r="E774">
        <v>5</v>
      </c>
      <c r="F774" t="s">
        <v>13792</v>
      </c>
      <c r="G774">
        <v>2</v>
      </c>
      <c r="H774" t="s">
        <v>13768</v>
      </c>
      <c r="I774">
        <v>3</v>
      </c>
      <c r="J774" t="s">
        <v>13783</v>
      </c>
      <c r="K774" t="s">
        <v>13790</v>
      </c>
      <c r="L774">
        <v>270107</v>
      </c>
      <c r="M774" t="s">
        <v>13588</v>
      </c>
      <c r="N774">
        <v>270107005</v>
      </c>
      <c r="O774" t="s">
        <v>13608</v>
      </c>
      <c r="P774">
        <v>0</v>
      </c>
      <c r="Q774">
        <v>9070.7960285215686</v>
      </c>
      <c r="R774">
        <v>0</v>
      </c>
    </row>
    <row r="775" spans="1:18" x14ac:dyDescent="0.25">
      <c r="A775">
        <v>10</v>
      </c>
      <c r="B775">
        <v>10209</v>
      </c>
      <c r="C775" t="s">
        <v>777</v>
      </c>
      <c r="D775" t="s">
        <v>1724</v>
      </c>
      <c r="E775">
        <v>5</v>
      </c>
      <c r="F775" t="s">
        <v>13792</v>
      </c>
      <c r="G775">
        <v>2</v>
      </c>
      <c r="H775" t="s">
        <v>13768</v>
      </c>
      <c r="I775">
        <v>3</v>
      </c>
      <c r="J775" t="s">
        <v>13783</v>
      </c>
      <c r="K775" t="s">
        <v>13791</v>
      </c>
      <c r="L775">
        <v>270107</v>
      </c>
      <c r="M775" t="s">
        <v>13588</v>
      </c>
      <c r="N775">
        <v>270107005</v>
      </c>
      <c r="O775" t="s">
        <v>13608</v>
      </c>
      <c r="P775">
        <v>0</v>
      </c>
      <c r="Q775">
        <v>4001.3390778648513</v>
      </c>
      <c r="R775">
        <v>0</v>
      </c>
    </row>
    <row r="776" spans="1:18" x14ac:dyDescent="0.25">
      <c r="A776">
        <v>10</v>
      </c>
      <c r="B776">
        <v>10210</v>
      </c>
      <c r="C776" t="s">
        <v>777</v>
      </c>
      <c r="D776" t="s">
        <v>1727</v>
      </c>
      <c r="E776">
        <v>1</v>
      </c>
      <c r="F776" t="s">
        <v>13787</v>
      </c>
      <c r="G776">
        <v>1</v>
      </c>
      <c r="H776" t="s">
        <v>8278</v>
      </c>
      <c r="I776">
        <v>1</v>
      </c>
      <c r="J776" t="s">
        <v>13782</v>
      </c>
      <c r="K776" t="s">
        <v>13788</v>
      </c>
      <c r="L776">
        <v>270107</v>
      </c>
      <c r="M776" t="s">
        <v>13588</v>
      </c>
      <c r="N776">
        <v>270107006</v>
      </c>
      <c r="O776" t="s">
        <v>13613</v>
      </c>
      <c r="P776">
        <v>0</v>
      </c>
      <c r="Q776">
        <v>19332.426478333695</v>
      </c>
      <c r="R776">
        <v>0</v>
      </c>
    </row>
    <row r="777" spans="1:18" x14ac:dyDescent="0.25">
      <c r="A777">
        <v>10</v>
      </c>
      <c r="B777">
        <v>10210</v>
      </c>
      <c r="C777" t="s">
        <v>777</v>
      </c>
      <c r="D777" t="s">
        <v>1727</v>
      </c>
      <c r="E777">
        <v>1</v>
      </c>
      <c r="F777" t="s">
        <v>13787</v>
      </c>
      <c r="G777">
        <v>2</v>
      </c>
      <c r="H777" t="s">
        <v>13768</v>
      </c>
      <c r="I777">
        <v>1</v>
      </c>
      <c r="J777" t="s">
        <v>13782</v>
      </c>
      <c r="K777" t="s">
        <v>13790</v>
      </c>
      <c r="L777">
        <v>270107</v>
      </c>
      <c r="M777" t="s">
        <v>13588</v>
      </c>
      <c r="N777">
        <v>270107006</v>
      </c>
      <c r="O777" t="s">
        <v>13613</v>
      </c>
      <c r="P777">
        <v>0</v>
      </c>
      <c r="Q777">
        <v>19332.426478333695</v>
      </c>
      <c r="R777">
        <v>0</v>
      </c>
    </row>
    <row r="778" spans="1:18" x14ac:dyDescent="0.25">
      <c r="A778">
        <v>10</v>
      </c>
      <c r="B778">
        <v>10210</v>
      </c>
      <c r="C778" t="s">
        <v>777</v>
      </c>
      <c r="D778" t="s">
        <v>1727</v>
      </c>
      <c r="E778">
        <v>5</v>
      </c>
      <c r="F778" t="s">
        <v>13792</v>
      </c>
      <c r="G778">
        <v>2</v>
      </c>
      <c r="H778" t="s">
        <v>13768</v>
      </c>
      <c r="I778">
        <v>3</v>
      </c>
      <c r="J778" t="s">
        <v>13783</v>
      </c>
      <c r="K778" t="s">
        <v>13790</v>
      </c>
      <c r="L778">
        <v>270107</v>
      </c>
      <c r="M778" t="s">
        <v>13588</v>
      </c>
      <c r="N778">
        <v>270107005</v>
      </c>
      <c r="O778" t="s">
        <v>13608</v>
      </c>
      <c r="P778">
        <v>0</v>
      </c>
      <c r="Q778">
        <v>5316.5997916016249</v>
      </c>
      <c r="R778">
        <v>0</v>
      </c>
    </row>
    <row r="779" spans="1:18" x14ac:dyDescent="0.25">
      <c r="A779">
        <v>10</v>
      </c>
      <c r="B779">
        <v>10301</v>
      </c>
      <c r="C779" t="s">
        <v>777</v>
      </c>
      <c r="D779" t="s">
        <v>1730</v>
      </c>
      <c r="E779">
        <v>1</v>
      </c>
      <c r="F779" t="s">
        <v>13787</v>
      </c>
      <c r="G779">
        <v>1</v>
      </c>
      <c r="H779" t="s">
        <v>8278</v>
      </c>
      <c r="I779">
        <v>1</v>
      </c>
      <c r="J779" t="s">
        <v>13782</v>
      </c>
      <c r="K779" t="s">
        <v>13788</v>
      </c>
      <c r="L779">
        <v>270107</v>
      </c>
      <c r="M779" t="s">
        <v>13588</v>
      </c>
      <c r="N779">
        <v>270107006</v>
      </c>
      <c r="O779" t="s">
        <v>13613</v>
      </c>
      <c r="P779">
        <v>25975.849650455468</v>
      </c>
      <c r="Q779">
        <v>31328.374687684322</v>
      </c>
      <c r="R779">
        <v>27576.371568817303</v>
      </c>
    </row>
    <row r="780" spans="1:18" x14ac:dyDescent="0.25">
      <c r="A780">
        <v>10</v>
      </c>
      <c r="B780">
        <v>10301</v>
      </c>
      <c r="C780" t="s">
        <v>777</v>
      </c>
      <c r="D780" t="s">
        <v>1730</v>
      </c>
      <c r="E780">
        <v>1</v>
      </c>
      <c r="F780" t="s">
        <v>13787</v>
      </c>
      <c r="G780">
        <v>1</v>
      </c>
      <c r="H780" t="s">
        <v>8278</v>
      </c>
      <c r="I780">
        <v>1</v>
      </c>
      <c r="J780" t="s">
        <v>13782</v>
      </c>
      <c r="K780" t="s">
        <v>13789</v>
      </c>
      <c r="L780">
        <v>270107</v>
      </c>
      <c r="M780" t="s">
        <v>13588</v>
      </c>
      <c r="N780">
        <v>270107006</v>
      </c>
      <c r="O780" t="s">
        <v>13613</v>
      </c>
      <c r="P780">
        <v>1853.3426141694156</v>
      </c>
      <c r="Q780">
        <v>534.33137180484391</v>
      </c>
      <c r="R780">
        <v>3284.4801928357724</v>
      </c>
    </row>
    <row r="781" spans="1:18" x14ac:dyDescent="0.25">
      <c r="A781">
        <v>10</v>
      </c>
      <c r="B781">
        <v>10301</v>
      </c>
      <c r="C781" t="s">
        <v>777</v>
      </c>
      <c r="D781" t="s">
        <v>1730</v>
      </c>
      <c r="E781">
        <v>1</v>
      </c>
      <c r="F781" t="s">
        <v>13787</v>
      </c>
      <c r="G781">
        <v>2</v>
      </c>
      <c r="H781" t="s">
        <v>13768</v>
      </c>
      <c r="I781">
        <v>1</v>
      </c>
      <c r="J781" t="s">
        <v>13782</v>
      </c>
      <c r="K781" t="s">
        <v>13790</v>
      </c>
      <c r="L781">
        <v>270107</v>
      </c>
      <c r="M781" t="s">
        <v>13588</v>
      </c>
      <c r="N781">
        <v>270107006</v>
      </c>
      <c r="O781" t="s">
        <v>13613</v>
      </c>
      <c r="P781">
        <v>24146.717913022425</v>
      </c>
      <c r="Q781">
        <v>30528.698003049431</v>
      </c>
      <c r="R781">
        <v>23922.487470021479</v>
      </c>
    </row>
    <row r="782" spans="1:18" x14ac:dyDescent="0.25">
      <c r="A782">
        <v>10</v>
      </c>
      <c r="B782">
        <v>10301</v>
      </c>
      <c r="C782" t="s">
        <v>777</v>
      </c>
      <c r="D782" t="s">
        <v>1730</v>
      </c>
      <c r="E782">
        <v>1</v>
      </c>
      <c r="F782" t="s">
        <v>13787</v>
      </c>
      <c r="G782">
        <v>2</v>
      </c>
      <c r="H782" t="s">
        <v>13768</v>
      </c>
      <c r="I782">
        <v>1</v>
      </c>
      <c r="J782" t="s">
        <v>13782</v>
      </c>
      <c r="K782" t="s">
        <v>13791</v>
      </c>
      <c r="L782">
        <v>270107</v>
      </c>
      <c r="M782" t="s">
        <v>13588</v>
      </c>
      <c r="N782">
        <v>270107006</v>
      </c>
      <c r="O782" t="s">
        <v>13613</v>
      </c>
      <c r="P782">
        <v>3682.4743516024573</v>
      </c>
      <c r="Q782">
        <v>1334.0080564397335</v>
      </c>
      <c r="R782">
        <v>6408.4277464710176</v>
      </c>
    </row>
    <row r="783" spans="1:18" x14ac:dyDescent="0.25">
      <c r="A783">
        <v>10</v>
      </c>
      <c r="B783">
        <v>10301</v>
      </c>
      <c r="C783" t="s">
        <v>777</v>
      </c>
      <c r="D783" t="s">
        <v>1730</v>
      </c>
      <c r="E783">
        <v>5</v>
      </c>
      <c r="F783" t="s">
        <v>13792</v>
      </c>
      <c r="G783">
        <v>2</v>
      </c>
      <c r="H783" t="s">
        <v>13768</v>
      </c>
      <c r="I783">
        <v>3</v>
      </c>
      <c r="J783" t="s">
        <v>13783</v>
      </c>
      <c r="K783" t="s">
        <v>13790</v>
      </c>
      <c r="L783">
        <v>270107</v>
      </c>
      <c r="M783" t="s">
        <v>13588</v>
      </c>
      <c r="N783">
        <v>270107005</v>
      </c>
      <c r="O783" t="s">
        <v>13608</v>
      </c>
      <c r="P783">
        <v>18332.475864782253</v>
      </c>
      <c r="Q783">
        <v>19659.598780196862</v>
      </c>
      <c r="R783">
        <v>27240.194982131394</v>
      </c>
    </row>
    <row r="784" spans="1:18" x14ac:dyDescent="0.25">
      <c r="A784">
        <v>10</v>
      </c>
      <c r="B784">
        <v>10301</v>
      </c>
      <c r="C784" t="s">
        <v>777</v>
      </c>
      <c r="D784" t="s">
        <v>1730</v>
      </c>
      <c r="E784">
        <v>5</v>
      </c>
      <c r="F784" t="s">
        <v>13792</v>
      </c>
      <c r="G784">
        <v>2</v>
      </c>
      <c r="H784" t="s">
        <v>13768</v>
      </c>
      <c r="I784">
        <v>3</v>
      </c>
      <c r="J784" t="s">
        <v>13783</v>
      </c>
      <c r="K784" t="s">
        <v>13791</v>
      </c>
      <c r="L784">
        <v>270107</v>
      </c>
      <c r="M784" t="s">
        <v>13588</v>
      </c>
      <c r="N784">
        <v>270107005</v>
      </c>
      <c r="O784" t="s">
        <v>13608</v>
      </c>
      <c r="P784">
        <v>1014.4357352540629</v>
      </c>
      <c r="Q784">
        <v>467.96476051898145</v>
      </c>
      <c r="R784">
        <v>2825.2002450250611</v>
      </c>
    </row>
    <row r="785" spans="1:18" x14ac:dyDescent="0.25">
      <c r="A785">
        <v>10</v>
      </c>
      <c r="B785">
        <v>10302</v>
      </c>
      <c r="C785" t="s">
        <v>777</v>
      </c>
      <c r="D785" t="s">
        <v>1733</v>
      </c>
      <c r="E785">
        <v>1</v>
      </c>
      <c r="F785" t="s">
        <v>13787</v>
      </c>
      <c r="G785">
        <v>1</v>
      </c>
      <c r="H785" t="s">
        <v>8278</v>
      </c>
      <c r="I785">
        <v>1</v>
      </c>
      <c r="J785" t="s">
        <v>13782</v>
      </c>
      <c r="K785" t="s">
        <v>13788</v>
      </c>
      <c r="L785">
        <v>270107</v>
      </c>
      <c r="M785" t="s">
        <v>13588</v>
      </c>
      <c r="N785">
        <v>270107006</v>
      </c>
      <c r="O785" t="s">
        <v>13613</v>
      </c>
      <c r="P785">
        <v>0</v>
      </c>
      <c r="Q785">
        <v>17724.296442325223</v>
      </c>
      <c r="R785">
        <v>0</v>
      </c>
    </row>
    <row r="786" spans="1:18" x14ac:dyDescent="0.25">
      <c r="A786">
        <v>10</v>
      </c>
      <c r="B786">
        <v>10302</v>
      </c>
      <c r="C786" t="s">
        <v>777</v>
      </c>
      <c r="D786" t="s">
        <v>1733</v>
      </c>
      <c r="E786">
        <v>1</v>
      </c>
      <c r="F786" t="s">
        <v>13787</v>
      </c>
      <c r="G786">
        <v>2</v>
      </c>
      <c r="H786" t="s">
        <v>13768</v>
      </c>
      <c r="I786">
        <v>1</v>
      </c>
      <c r="J786" t="s">
        <v>13782</v>
      </c>
      <c r="K786" t="s">
        <v>13790</v>
      </c>
      <c r="L786">
        <v>270107</v>
      </c>
      <c r="M786" t="s">
        <v>13588</v>
      </c>
      <c r="N786">
        <v>270107006</v>
      </c>
      <c r="O786" t="s">
        <v>13613</v>
      </c>
      <c r="P786">
        <v>0</v>
      </c>
      <c r="Q786">
        <v>17724.296442325223</v>
      </c>
      <c r="R786">
        <v>0</v>
      </c>
    </row>
    <row r="787" spans="1:18" x14ac:dyDescent="0.25">
      <c r="A787">
        <v>10</v>
      </c>
      <c r="B787">
        <v>10302</v>
      </c>
      <c r="C787" t="s">
        <v>777</v>
      </c>
      <c r="D787" t="s">
        <v>1733</v>
      </c>
      <c r="E787">
        <v>5</v>
      </c>
      <c r="F787" t="s">
        <v>13792</v>
      </c>
      <c r="G787">
        <v>2</v>
      </c>
      <c r="H787" t="s">
        <v>13768</v>
      </c>
      <c r="I787">
        <v>3</v>
      </c>
      <c r="J787" t="s">
        <v>13783</v>
      </c>
      <c r="K787" t="s">
        <v>13790</v>
      </c>
      <c r="L787">
        <v>270107</v>
      </c>
      <c r="M787" t="s">
        <v>13588</v>
      </c>
      <c r="N787">
        <v>270107005</v>
      </c>
      <c r="O787" t="s">
        <v>13608</v>
      </c>
      <c r="P787">
        <v>0</v>
      </c>
      <c r="Q787">
        <v>8862.1482211626117</v>
      </c>
      <c r="R787">
        <v>0</v>
      </c>
    </row>
    <row r="788" spans="1:18" x14ac:dyDescent="0.25">
      <c r="A788">
        <v>10</v>
      </c>
      <c r="B788">
        <v>10303</v>
      </c>
      <c r="C788" t="s">
        <v>777</v>
      </c>
      <c r="D788" t="s">
        <v>1736</v>
      </c>
      <c r="E788">
        <v>1</v>
      </c>
      <c r="F788" t="s">
        <v>13787</v>
      </c>
      <c r="G788">
        <v>1</v>
      </c>
      <c r="H788" t="s">
        <v>8278</v>
      </c>
      <c r="I788">
        <v>1</v>
      </c>
      <c r="J788" t="s">
        <v>13782</v>
      </c>
      <c r="K788" t="s">
        <v>13788</v>
      </c>
      <c r="L788">
        <v>270107</v>
      </c>
      <c r="M788" t="s">
        <v>13588</v>
      </c>
      <c r="N788">
        <v>270107006</v>
      </c>
      <c r="O788" t="s">
        <v>13613</v>
      </c>
      <c r="P788">
        <v>0</v>
      </c>
      <c r="Q788">
        <v>7226.3515374398121</v>
      </c>
      <c r="R788">
        <v>0</v>
      </c>
    </row>
    <row r="789" spans="1:18" x14ac:dyDescent="0.25">
      <c r="A789">
        <v>10</v>
      </c>
      <c r="B789">
        <v>10303</v>
      </c>
      <c r="C789" t="s">
        <v>777</v>
      </c>
      <c r="D789" t="s">
        <v>1736</v>
      </c>
      <c r="E789">
        <v>1</v>
      </c>
      <c r="F789" t="s">
        <v>13787</v>
      </c>
      <c r="G789">
        <v>2</v>
      </c>
      <c r="H789" t="s">
        <v>13768</v>
      </c>
      <c r="I789">
        <v>1</v>
      </c>
      <c r="J789" t="s">
        <v>13782</v>
      </c>
      <c r="K789" t="s">
        <v>13790</v>
      </c>
      <c r="L789">
        <v>270107</v>
      </c>
      <c r="M789" t="s">
        <v>13588</v>
      </c>
      <c r="N789">
        <v>270107006</v>
      </c>
      <c r="O789" t="s">
        <v>13613</v>
      </c>
      <c r="P789">
        <v>0</v>
      </c>
      <c r="Q789">
        <v>7226.3515374398121</v>
      </c>
      <c r="R789">
        <v>0</v>
      </c>
    </row>
    <row r="790" spans="1:18" x14ac:dyDescent="0.25">
      <c r="A790">
        <v>10</v>
      </c>
      <c r="B790">
        <v>10303</v>
      </c>
      <c r="C790" t="s">
        <v>777</v>
      </c>
      <c r="D790" t="s">
        <v>1736</v>
      </c>
      <c r="E790">
        <v>5</v>
      </c>
      <c r="F790" t="s">
        <v>13792</v>
      </c>
      <c r="G790">
        <v>2</v>
      </c>
      <c r="H790" t="s">
        <v>13768</v>
      </c>
      <c r="I790">
        <v>3</v>
      </c>
      <c r="J790" t="s">
        <v>13783</v>
      </c>
      <c r="K790" t="s">
        <v>13790</v>
      </c>
      <c r="L790">
        <v>270107</v>
      </c>
      <c r="M790" t="s">
        <v>13588</v>
      </c>
      <c r="N790">
        <v>270107005</v>
      </c>
      <c r="O790" t="s">
        <v>13608</v>
      </c>
      <c r="P790">
        <v>0</v>
      </c>
      <c r="Q790">
        <v>2231.1277910307749</v>
      </c>
      <c r="R790">
        <v>0</v>
      </c>
    </row>
    <row r="791" spans="1:18" x14ac:dyDescent="0.25">
      <c r="A791">
        <v>10</v>
      </c>
      <c r="B791">
        <v>10305</v>
      </c>
      <c r="C791" t="s">
        <v>777</v>
      </c>
      <c r="D791" t="s">
        <v>13771</v>
      </c>
      <c r="E791">
        <v>1</v>
      </c>
      <c r="F791" t="s">
        <v>13787</v>
      </c>
      <c r="G791">
        <v>1</v>
      </c>
      <c r="H791" t="s">
        <v>8278</v>
      </c>
      <c r="I791">
        <v>1</v>
      </c>
      <c r="J791" t="s">
        <v>13782</v>
      </c>
      <c r="K791" t="s">
        <v>13788</v>
      </c>
      <c r="L791">
        <v>270107</v>
      </c>
      <c r="M791" t="s">
        <v>13588</v>
      </c>
      <c r="N791">
        <v>270107006</v>
      </c>
      <c r="O791" t="s">
        <v>13613</v>
      </c>
      <c r="P791">
        <v>0</v>
      </c>
      <c r="Q791">
        <v>11908.992400102199</v>
      </c>
      <c r="R791">
        <v>0</v>
      </c>
    </row>
    <row r="792" spans="1:18" x14ac:dyDescent="0.25">
      <c r="A792">
        <v>10</v>
      </c>
      <c r="B792">
        <v>10305</v>
      </c>
      <c r="C792" t="s">
        <v>777</v>
      </c>
      <c r="D792" t="s">
        <v>13771</v>
      </c>
      <c r="E792">
        <v>1</v>
      </c>
      <c r="F792" t="s">
        <v>13787</v>
      </c>
      <c r="G792">
        <v>2</v>
      </c>
      <c r="H792" t="s">
        <v>13768</v>
      </c>
      <c r="I792">
        <v>1</v>
      </c>
      <c r="J792" t="s">
        <v>13782</v>
      </c>
      <c r="K792" t="s">
        <v>13790</v>
      </c>
      <c r="L792">
        <v>270107</v>
      </c>
      <c r="M792" t="s">
        <v>13588</v>
      </c>
      <c r="N792">
        <v>270107006</v>
      </c>
      <c r="O792" t="s">
        <v>13613</v>
      </c>
      <c r="P792">
        <v>0</v>
      </c>
      <c r="Q792">
        <v>11908.992400102199</v>
      </c>
      <c r="R792">
        <v>0</v>
      </c>
    </row>
    <row r="793" spans="1:18" x14ac:dyDescent="0.25">
      <c r="A793">
        <v>10</v>
      </c>
      <c r="B793">
        <v>10305</v>
      </c>
      <c r="C793" t="s">
        <v>777</v>
      </c>
      <c r="D793" t="s">
        <v>13771</v>
      </c>
      <c r="E793">
        <v>5</v>
      </c>
      <c r="F793" t="s">
        <v>13792</v>
      </c>
      <c r="G793">
        <v>2</v>
      </c>
      <c r="H793" t="s">
        <v>13768</v>
      </c>
      <c r="I793">
        <v>3</v>
      </c>
      <c r="J793" t="s">
        <v>13783</v>
      </c>
      <c r="K793" t="s">
        <v>13790</v>
      </c>
      <c r="L793">
        <v>270107</v>
      </c>
      <c r="M793" t="s">
        <v>13588</v>
      </c>
      <c r="N793">
        <v>270107005</v>
      </c>
      <c r="O793" t="s">
        <v>13608</v>
      </c>
      <c r="P793">
        <v>0</v>
      </c>
      <c r="Q793">
        <v>11908.992400102199</v>
      </c>
      <c r="R793">
        <v>0</v>
      </c>
    </row>
    <row r="794" spans="1:18" x14ac:dyDescent="0.25">
      <c r="A794">
        <v>10</v>
      </c>
      <c r="B794">
        <v>10306</v>
      </c>
      <c r="C794" t="s">
        <v>777</v>
      </c>
      <c r="D794" t="s">
        <v>13772</v>
      </c>
      <c r="E794">
        <v>1</v>
      </c>
      <c r="F794" t="s">
        <v>13787</v>
      </c>
      <c r="G794">
        <v>1</v>
      </c>
      <c r="H794" t="s">
        <v>8278</v>
      </c>
      <c r="I794">
        <v>1</v>
      </c>
      <c r="J794" t="s">
        <v>13782</v>
      </c>
      <c r="K794" t="s">
        <v>13788</v>
      </c>
      <c r="L794">
        <v>270107</v>
      </c>
      <c r="M794" t="s">
        <v>13588</v>
      </c>
      <c r="N794">
        <v>270107006</v>
      </c>
      <c r="O794" t="s">
        <v>13613</v>
      </c>
      <c r="P794">
        <v>0</v>
      </c>
      <c r="Q794">
        <v>38614.745202816899</v>
      </c>
      <c r="R794">
        <v>0</v>
      </c>
    </row>
    <row r="795" spans="1:18" x14ac:dyDescent="0.25">
      <c r="A795">
        <v>10</v>
      </c>
      <c r="B795">
        <v>10306</v>
      </c>
      <c r="C795" t="s">
        <v>777</v>
      </c>
      <c r="D795" t="s">
        <v>13772</v>
      </c>
      <c r="E795">
        <v>1</v>
      </c>
      <c r="F795" t="s">
        <v>13787</v>
      </c>
      <c r="G795">
        <v>2</v>
      </c>
      <c r="H795" t="s">
        <v>13768</v>
      </c>
      <c r="I795">
        <v>1</v>
      </c>
      <c r="J795" t="s">
        <v>13782</v>
      </c>
      <c r="K795" t="s">
        <v>13790</v>
      </c>
      <c r="L795">
        <v>270107</v>
      </c>
      <c r="M795" t="s">
        <v>13588</v>
      </c>
      <c r="N795">
        <v>270107006</v>
      </c>
      <c r="O795" t="s">
        <v>13613</v>
      </c>
      <c r="P795">
        <v>0</v>
      </c>
      <c r="Q795">
        <v>38614.745202816899</v>
      </c>
      <c r="R795">
        <v>0</v>
      </c>
    </row>
    <row r="796" spans="1:18" x14ac:dyDescent="0.25">
      <c r="A796">
        <v>10</v>
      </c>
      <c r="B796">
        <v>10306</v>
      </c>
      <c r="C796" t="s">
        <v>777</v>
      </c>
      <c r="D796" t="s">
        <v>13772</v>
      </c>
      <c r="E796">
        <v>5</v>
      </c>
      <c r="F796" t="s">
        <v>13792</v>
      </c>
      <c r="G796">
        <v>2</v>
      </c>
      <c r="H796" t="s">
        <v>13768</v>
      </c>
      <c r="I796">
        <v>3</v>
      </c>
      <c r="J796" t="s">
        <v>13783</v>
      </c>
      <c r="K796" t="s">
        <v>13790</v>
      </c>
      <c r="L796">
        <v>270107</v>
      </c>
      <c r="M796" t="s">
        <v>13588</v>
      </c>
      <c r="N796">
        <v>270107005</v>
      </c>
      <c r="O796" t="s">
        <v>13608</v>
      </c>
      <c r="P796">
        <v>0</v>
      </c>
      <c r="Q796">
        <v>16252.671813029883</v>
      </c>
      <c r="R796">
        <v>0</v>
      </c>
    </row>
    <row r="797" spans="1:18" x14ac:dyDescent="0.25">
      <c r="A797">
        <v>10</v>
      </c>
      <c r="B797">
        <v>10307</v>
      </c>
      <c r="C797" t="s">
        <v>777</v>
      </c>
      <c r="D797" t="s">
        <v>1748</v>
      </c>
      <c r="E797">
        <v>1</v>
      </c>
      <c r="F797" t="s">
        <v>13787</v>
      </c>
      <c r="G797">
        <v>1</v>
      </c>
      <c r="H797" t="s">
        <v>8278</v>
      </c>
      <c r="I797">
        <v>1</v>
      </c>
      <c r="J797" t="s">
        <v>13782</v>
      </c>
      <c r="K797" t="s">
        <v>13788</v>
      </c>
      <c r="L797">
        <v>270107</v>
      </c>
      <c r="M797" t="s">
        <v>13588</v>
      </c>
      <c r="N797">
        <v>270107006</v>
      </c>
      <c r="O797" t="s">
        <v>13613</v>
      </c>
      <c r="P797">
        <v>0</v>
      </c>
      <c r="Q797">
        <v>36327.291746319781</v>
      </c>
      <c r="R797">
        <v>23046.839410243181</v>
      </c>
    </row>
    <row r="798" spans="1:18" x14ac:dyDescent="0.25">
      <c r="A798">
        <v>10</v>
      </c>
      <c r="B798">
        <v>10307</v>
      </c>
      <c r="C798" t="s">
        <v>777</v>
      </c>
      <c r="D798" t="s">
        <v>1748</v>
      </c>
      <c r="E798">
        <v>1</v>
      </c>
      <c r="F798" t="s">
        <v>13787</v>
      </c>
      <c r="G798">
        <v>1</v>
      </c>
      <c r="H798" t="s">
        <v>8278</v>
      </c>
      <c r="I798">
        <v>1</v>
      </c>
      <c r="J798" t="s">
        <v>13782</v>
      </c>
      <c r="K798" t="s">
        <v>13789</v>
      </c>
      <c r="L798">
        <v>270107</v>
      </c>
      <c r="M798" t="s">
        <v>13588</v>
      </c>
      <c r="N798">
        <v>270107006</v>
      </c>
      <c r="O798" t="s">
        <v>13613</v>
      </c>
      <c r="P798">
        <v>0</v>
      </c>
      <c r="Q798">
        <v>0</v>
      </c>
      <c r="R798">
        <v>2790.2965981237558</v>
      </c>
    </row>
    <row r="799" spans="1:18" x14ac:dyDescent="0.25">
      <c r="A799">
        <v>10</v>
      </c>
      <c r="B799">
        <v>10307</v>
      </c>
      <c r="C799" t="s">
        <v>777</v>
      </c>
      <c r="D799" t="s">
        <v>1748</v>
      </c>
      <c r="E799">
        <v>1</v>
      </c>
      <c r="F799" t="s">
        <v>13787</v>
      </c>
      <c r="G799">
        <v>2</v>
      </c>
      <c r="H799" t="s">
        <v>13768</v>
      </c>
      <c r="I799">
        <v>1</v>
      </c>
      <c r="J799" t="s">
        <v>13782</v>
      </c>
      <c r="K799" t="s">
        <v>13790</v>
      </c>
      <c r="L799">
        <v>270107</v>
      </c>
      <c r="M799" t="s">
        <v>13588</v>
      </c>
      <c r="N799">
        <v>270107006</v>
      </c>
      <c r="O799" t="s">
        <v>13613</v>
      </c>
      <c r="P799">
        <v>0</v>
      </c>
      <c r="Q799">
        <v>36327.291746319781</v>
      </c>
      <c r="R799">
        <v>20256.542812119427</v>
      </c>
    </row>
    <row r="800" spans="1:18" x14ac:dyDescent="0.25">
      <c r="A800">
        <v>10</v>
      </c>
      <c r="B800">
        <v>10307</v>
      </c>
      <c r="C800" t="s">
        <v>777</v>
      </c>
      <c r="D800" t="s">
        <v>1748</v>
      </c>
      <c r="E800">
        <v>1</v>
      </c>
      <c r="F800" t="s">
        <v>13787</v>
      </c>
      <c r="G800">
        <v>2</v>
      </c>
      <c r="H800" t="s">
        <v>13768</v>
      </c>
      <c r="I800">
        <v>1</v>
      </c>
      <c r="J800" t="s">
        <v>13782</v>
      </c>
      <c r="K800" t="s">
        <v>13791</v>
      </c>
      <c r="L800">
        <v>270107</v>
      </c>
      <c r="M800" t="s">
        <v>13588</v>
      </c>
      <c r="N800">
        <v>270107006</v>
      </c>
      <c r="O800" t="s">
        <v>13613</v>
      </c>
      <c r="P800">
        <v>0</v>
      </c>
      <c r="Q800">
        <v>0</v>
      </c>
      <c r="R800">
        <v>5580.5931962475115</v>
      </c>
    </row>
    <row r="801" spans="1:18" x14ac:dyDescent="0.25">
      <c r="A801">
        <v>10</v>
      </c>
      <c r="B801">
        <v>10307</v>
      </c>
      <c r="C801" t="s">
        <v>777</v>
      </c>
      <c r="D801" t="s">
        <v>1748</v>
      </c>
      <c r="E801">
        <v>5</v>
      </c>
      <c r="F801" t="s">
        <v>13792</v>
      </c>
      <c r="G801">
        <v>2</v>
      </c>
      <c r="H801" t="s">
        <v>13768</v>
      </c>
      <c r="I801">
        <v>3</v>
      </c>
      <c r="J801" t="s">
        <v>13783</v>
      </c>
      <c r="K801" t="s">
        <v>13790</v>
      </c>
      <c r="L801">
        <v>270107</v>
      </c>
      <c r="M801" t="s">
        <v>13588</v>
      </c>
      <c r="N801">
        <v>270107005</v>
      </c>
      <c r="O801" t="s">
        <v>13608</v>
      </c>
      <c r="P801">
        <v>0</v>
      </c>
      <c r="Q801">
        <v>17623.177633519004</v>
      </c>
      <c r="R801">
        <v>20256.542812119427</v>
      </c>
    </row>
    <row r="802" spans="1:18" x14ac:dyDescent="0.25">
      <c r="A802">
        <v>10</v>
      </c>
      <c r="B802">
        <v>10307</v>
      </c>
      <c r="C802" t="s">
        <v>777</v>
      </c>
      <c r="D802" t="s">
        <v>1748</v>
      </c>
      <c r="E802">
        <v>5</v>
      </c>
      <c r="F802" t="s">
        <v>13792</v>
      </c>
      <c r="G802">
        <v>2</v>
      </c>
      <c r="H802" t="s">
        <v>13768</v>
      </c>
      <c r="I802">
        <v>3</v>
      </c>
      <c r="J802" t="s">
        <v>13783</v>
      </c>
      <c r="K802" t="s">
        <v>13791</v>
      </c>
      <c r="L802">
        <v>270107</v>
      </c>
      <c r="M802" t="s">
        <v>13588</v>
      </c>
      <c r="N802">
        <v>270107005</v>
      </c>
      <c r="O802" t="s">
        <v>13608</v>
      </c>
      <c r="P802">
        <v>0</v>
      </c>
      <c r="Q802">
        <v>0</v>
      </c>
      <c r="R802">
        <v>5580.5931962475115</v>
      </c>
    </row>
    <row r="803" spans="1:18" x14ac:dyDescent="0.25">
      <c r="A803">
        <v>10</v>
      </c>
      <c r="B803">
        <v>10403</v>
      </c>
      <c r="C803" t="s">
        <v>777</v>
      </c>
      <c r="D803" t="s">
        <v>1757</v>
      </c>
      <c r="E803">
        <v>1</v>
      </c>
      <c r="F803" t="s">
        <v>13787</v>
      </c>
      <c r="G803">
        <v>1</v>
      </c>
      <c r="H803" t="s">
        <v>8278</v>
      </c>
      <c r="I803">
        <v>1</v>
      </c>
      <c r="J803" t="s">
        <v>13782</v>
      </c>
      <c r="K803" t="s">
        <v>13788</v>
      </c>
      <c r="L803">
        <v>270107</v>
      </c>
      <c r="M803" t="s">
        <v>13588</v>
      </c>
      <c r="N803">
        <v>270107006</v>
      </c>
      <c r="O803" t="s">
        <v>13613</v>
      </c>
      <c r="P803">
        <v>0</v>
      </c>
      <c r="Q803">
        <v>21079.71124010341</v>
      </c>
      <c r="R803">
        <v>0</v>
      </c>
    </row>
    <row r="804" spans="1:18" x14ac:dyDescent="0.25">
      <c r="A804">
        <v>10</v>
      </c>
      <c r="B804">
        <v>10403</v>
      </c>
      <c r="C804" t="s">
        <v>777</v>
      </c>
      <c r="D804" t="s">
        <v>1757</v>
      </c>
      <c r="E804">
        <v>1</v>
      </c>
      <c r="F804" t="s">
        <v>13787</v>
      </c>
      <c r="G804">
        <v>2</v>
      </c>
      <c r="H804" t="s">
        <v>13768</v>
      </c>
      <c r="I804">
        <v>1</v>
      </c>
      <c r="J804" t="s">
        <v>13782</v>
      </c>
      <c r="K804" t="s">
        <v>13790</v>
      </c>
      <c r="L804">
        <v>270107</v>
      </c>
      <c r="M804" t="s">
        <v>13588</v>
      </c>
      <c r="N804">
        <v>270107006</v>
      </c>
      <c r="O804" t="s">
        <v>13613</v>
      </c>
      <c r="P804">
        <v>0</v>
      </c>
      <c r="Q804">
        <v>21079.71124010341</v>
      </c>
      <c r="R804">
        <v>0</v>
      </c>
    </row>
    <row r="805" spans="1:18" x14ac:dyDescent="0.25">
      <c r="A805">
        <v>10</v>
      </c>
      <c r="B805">
        <v>10403</v>
      </c>
      <c r="C805" t="s">
        <v>777</v>
      </c>
      <c r="D805" t="s">
        <v>1757</v>
      </c>
      <c r="E805">
        <v>5</v>
      </c>
      <c r="F805" t="s">
        <v>13792</v>
      </c>
      <c r="G805">
        <v>2</v>
      </c>
      <c r="H805" t="s">
        <v>13768</v>
      </c>
      <c r="I805">
        <v>3</v>
      </c>
      <c r="J805" t="s">
        <v>13783</v>
      </c>
      <c r="K805" t="s">
        <v>13790</v>
      </c>
      <c r="L805">
        <v>270107</v>
      </c>
      <c r="M805" t="s">
        <v>13588</v>
      </c>
      <c r="N805">
        <v>270107005</v>
      </c>
      <c r="O805" t="s">
        <v>13608</v>
      </c>
      <c r="P805">
        <v>0</v>
      </c>
      <c r="Q805">
        <v>9867.2559366157748</v>
      </c>
      <c r="R805">
        <v>0</v>
      </c>
    </row>
    <row r="806" spans="1:18" x14ac:dyDescent="0.25">
      <c r="A806">
        <v>11</v>
      </c>
      <c r="B806">
        <v>11101</v>
      </c>
      <c r="C806" t="s">
        <v>10708</v>
      </c>
      <c r="D806" t="s">
        <v>1763</v>
      </c>
      <c r="E806">
        <v>1</v>
      </c>
      <c r="F806" t="s">
        <v>13787</v>
      </c>
      <c r="G806">
        <v>1</v>
      </c>
      <c r="H806" t="s">
        <v>8278</v>
      </c>
      <c r="I806">
        <v>1</v>
      </c>
      <c r="J806" t="s">
        <v>13782</v>
      </c>
      <c r="K806" t="s">
        <v>13788</v>
      </c>
      <c r="L806">
        <v>270107</v>
      </c>
      <c r="M806" t="s">
        <v>13588</v>
      </c>
      <c r="N806">
        <v>270107006</v>
      </c>
      <c r="O806" t="s">
        <v>13613</v>
      </c>
      <c r="P806">
        <v>25067.399419328081</v>
      </c>
      <c r="Q806">
        <v>26461.947399380053</v>
      </c>
      <c r="R806">
        <v>28080.741304877276</v>
      </c>
    </row>
    <row r="807" spans="1:18" x14ac:dyDescent="0.25">
      <c r="A807">
        <v>11</v>
      </c>
      <c r="B807">
        <v>11101</v>
      </c>
      <c r="C807" t="s">
        <v>10708</v>
      </c>
      <c r="D807" t="s">
        <v>1763</v>
      </c>
      <c r="E807">
        <v>1</v>
      </c>
      <c r="F807" t="s">
        <v>13787</v>
      </c>
      <c r="G807">
        <v>1</v>
      </c>
      <c r="H807" t="s">
        <v>8278</v>
      </c>
      <c r="I807">
        <v>1</v>
      </c>
      <c r="J807" t="s">
        <v>13782</v>
      </c>
      <c r="K807" t="s">
        <v>13789</v>
      </c>
      <c r="L807">
        <v>270107</v>
      </c>
      <c r="M807" t="s">
        <v>13588</v>
      </c>
      <c r="N807">
        <v>270107006</v>
      </c>
      <c r="O807" t="s">
        <v>13613</v>
      </c>
      <c r="P807">
        <v>504.63154984100652</v>
      </c>
      <c r="Q807">
        <v>829.34729849005907</v>
      </c>
      <c r="R807">
        <v>1464.2189193524498</v>
      </c>
    </row>
    <row r="808" spans="1:18" x14ac:dyDescent="0.25">
      <c r="A808">
        <v>11</v>
      </c>
      <c r="B808">
        <v>11101</v>
      </c>
      <c r="C808" t="s">
        <v>10708</v>
      </c>
      <c r="D808" t="s">
        <v>1763</v>
      </c>
      <c r="E808">
        <v>1</v>
      </c>
      <c r="F808" t="s">
        <v>13787</v>
      </c>
      <c r="G808">
        <v>2</v>
      </c>
      <c r="H808" t="s">
        <v>13768</v>
      </c>
      <c r="I808">
        <v>1</v>
      </c>
      <c r="J808" t="s">
        <v>13782</v>
      </c>
      <c r="K808" t="s">
        <v>13790</v>
      </c>
      <c r="L808">
        <v>270107</v>
      </c>
      <c r="M808" t="s">
        <v>13588</v>
      </c>
      <c r="N808">
        <v>270107006</v>
      </c>
      <c r="O808" t="s">
        <v>13613</v>
      </c>
      <c r="P808">
        <v>24605.972625466613</v>
      </c>
      <c r="Q808">
        <v>25834.019240225705</v>
      </c>
      <c r="R808">
        <v>23667.211897921668</v>
      </c>
    </row>
    <row r="809" spans="1:18" x14ac:dyDescent="0.25">
      <c r="A809">
        <v>11</v>
      </c>
      <c r="B809">
        <v>11101</v>
      </c>
      <c r="C809" t="s">
        <v>10708</v>
      </c>
      <c r="D809" t="s">
        <v>1763</v>
      </c>
      <c r="E809">
        <v>1</v>
      </c>
      <c r="F809" t="s">
        <v>13787</v>
      </c>
      <c r="G809">
        <v>2</v>
      </c>
      <c r="H809" t="s">
        <v>13768</v>
      </c>
      <c r="I809">
        <v>1</v>
      </c>
      <c r="J809" t="s">
        <v>13782</v>
      </c>
      <c r="K809" t="s">
        <v>13791</v>
      </c>
      <c r="L809">
        <v>270107</v>
      </c>
      <c r="M809" t="s">
        <v>13588</v>
      </c>
      <c r="N809">
        <v>270107006</v>
      </c>
      <c r="O809" t="s">
        <v>13613</v>
      </c>
      <c r="P809">
        <v>966.05834370247476</v>
      </c>
      <c r="Q809">
        <v>1457.2754576443988</v>
      </c>
      <c r="R809">
        <v>5877.7483263080458</v>
      </c>
    </row>
    <row r="810" spans="1:18" x14ac:dyDescent="0.25">
      <c r="A810">
        <v>11</v>
      </c>
      <c r="B810">
        <v>11101</v>
      </c>
      <c r="C810" t="s">
        <v>10708</v>
      </c>
      <c r="D810" t="s">
        <v>1763</v>
      </c>
      <c r="E810">
        <v>5</v>
      </c>
      <c r="F810" t="s">
        <v>13792</v>
      </c>
      <c r="G810">
        <v>2</v>
      </c>
      <c r="H810" t="s">
        <v>13768</v>
      </c>
      <c r="I810">
        <v>3</v>
      </c>
      <c r="J810" t="s">
        <v>13783</v>
      </c>
      <c r="K810" t="s">
        <v>13790</v>
      </c>
      <c r="L810">
        <v>270107</v>
      </c>
      <c r="M810" t="s">
        <v>13588</v>
      </c>
      <c r="N810">
        <v>270107005</v>
      </c>
      <c r="O810" t="s">
        <v>13608</v>
      </c>
      <c r="P810">
        <v>19049.841006497994</v>
      </c>
      <c r="Q810">
        <v>15980.366137920373</v>
      </c>
      <c r="R810">
        <v>25935.708436299705</v>
      </c>
    </row>
    <row r="811" spans="1:18" x14ac:dyDescent="0.25">
      <c r="A811">
        <v>11</v>
      </c>
      <c r="B811">
        <v>11101</v>
      </c>
      <c r="C811" t="s">
        <v>10708</v>
      </c>
      <c r="D811" t="s">
        <v>1763</v>
      </c>
      <c r="E811">
        <v>5</v>
      </c>
      <c r="F811" t="s">
        <v>13792</v>
      </c>
      <c r="G811">
        <v>2</v>
      </c>
      <c r="H811" t="s">
        <v>13768</v>
      </c>
      <c r="I811">
        <v>3</v>
      </c>
      <c r="J811" t="s">
        <v>13783</v>
      </c>
      <c r="K811" t="s">
        <v>13791</v>
      </c>
      <c r="L811">
        <v>270107</v>
      </c>
      <c r="M811" t="s">
        <v>13588</v>
      </c>
      <c r="N811">
        <v>270107005</v>
      </c>
      <c r="O811" t="s">
        <v>13608</v>
      </c>
      <c r="P811">
        <v>240.21844324623254</v>
      </c>
      <c r="Q811">
        <v>321.29051712715096</v>
      </c>
      <c r="R811">
        <v>3609.251787930004</v>
      </c>
    </row>
    <row r="812" spans="1:18" x14ac:dyDescent="0.25">
      <c r="A812">
        <v>11</v>
      </c>
      <c r="B812">
        <v>11201</v>
      </c>
      <c r="C812" t="s">
        <v>10708</v>
      </c>
      <c r="D812" t="s">
        <v>1769</v>
      </c>
      <c r="E812">
        <v>1</v>
      </c>
      <c r="F812" t="s">
        <v>13787</v>
      </c>
      <c r="G812">
        <v>1</v>
      </c>
      <c r="H812" t="s">
        <v>8278</v>
      </c>
      <c r="I812">
        <v>1</v>
      </c>
      <c r="J812" t="s">
        <v>13782</v>
      </c>
      <c r="K812" t="s">
        <v>13788</v>
      </c>
      <c r="L812">
        <v>270107</v>
      </c>
      <c r="M812" t="s">
        <v>13588</v>
      </c>
      <c r="N812">
        <v>270107006</v>
      </c>
      <c r="O812" t="s">
        <v>13613</v>
      </c>
      <c r="P812">
        <v>0</v>
      </c>
      <c r="Q812">
        <v>38576.436649501549</v>
      </c>
      <c r="R812">
        <v>39713.06840212988</v>
      </c>
    </row>
    <row r="813" spans="1:18" x14ac:dyDescent="0.25">
      <c r="A813">
        <v>11</v>
      </c>
      <c r="B813">
        <v>11201</v>
      </c>
      <c r="C813" t="s">
        <v>10708</v>
      </c>
      <c r="D813" t="s">
        <v>1769</v>
      </c>
      <c r="E813">
        <v>1</v>
      </c>
      <c r="F813" t="s">
        <v>13787</v>
      </c>
      <c r="G813">
        <v>1</v>
      </c>
      <c r="H813" t="s">
        <v>8278</v>
      </c>
      <c r="I813">
        <v>1</v>
      </c>
      <c r="J813" t="s">
        <v>13782</v>
      </c>
      <c r="K813" t="s">
        <v>13789</v>
      </c>
      <c r="L813">
        <v>270107</v>
      </c>
      <c r="M813" t="s">
        <v>13588</v>
      </c>
      <c r="N813">
        <v>270107006</v>
      </c>
      <c r="O813" t="s">
        <v>13613</v>
      </c>
      <c r="P813">
        <v>0</v>
      </c>
      <c r="Q813">
        <v>1133.8240478802197</v>
      </c>
      <c r="R813">
        <v>545.83027297210162</v>
      </c>
    </row>
    <row r="814" spans="1:18" x14ac:dyDescent="0.25">
      <c r="A814">
        <v>11</v>
      </c>
      <c r="B814">
        <v>11201</v>
      </c>
      <c r="C814" t="s">
        <v>10708</v>
      </c>
      <c r="D814" t="s">
        <v>1769</v>
      </c>
      <c r="E814">
        <v>1</v>
      </c>
      <c r="F814" t="s">
        <v>13787</v>
      </c>
      <c r="G814">
        <v>2</v>
      </c>
      <c r="H814" t="s">
        <v>13768</v>
      </c>
      <c r="I814">
        <v>1</v>
      </c>
      <c r="J814" t="s">
        <v>13782</v>
      </c>
      <c r="K814" t="s">
        <v>13790</v>
      </c>
      <c r="L814">
        <v>270107</v>
      </c>
      <c r="M814" t="s">
        <v>13588</v>
      </c>
      <c r="N814">
        <v>270107006</v>
      </c>
      <c r="O814" t="s">
        <v>13613</v>
      </c>
      <c r="P814">
        <v>0</v>
      </c>
      <c r="Q814">
        <v>34101.92835477709</v>
      </c>
      <c r="R814">
        <v>35273.381769789732</v>
      </c>
    </row>
    <row r="815" spans="1:18" x14ac:dyDescent="0.25">
      <c r="A815">
        <v>11</v>
      </c>
      <c r="B815">
        <v>11201</v>
      </c>
      <c r="C815" t="s">
        <v>10708</v>
      </c>
      <c r="D815" t="s">
        <v>1769</v>
      </c>
      <c r="E815">
        <v>1</v>
      </c>
      <c r="F815" t="s">
        <v>13787</v>
      </c>
      <c r="G815">
        <v>2</v>
      </c>
      <c r="H815" t="s">
        <v>13768</v>
      </c>
      <c r="I815">
        <v>1</v>
      </c>
      <c r="J815" t="s">
        <v>13782</v>
      </c>
      <c r="K815" t="s">
        <v>13791</v>
      </c>
      <c r="L815">
        <v>270107</v>
      </c>
      <c r="M815" t="s">
        <v>13588</v>
      </c>
      <c r="N815">
        <v>270107006</v>
      </c>
      <c r="O815" t="s">
        <v>13613</v>
      </c>
      <c r="P815">
        <v>0</v>
      </c>
      <c r="Q815">
        <v>5608.3323426046691</v>
      </c>
      <c r="R815">
        <v>4985.5169053122572</v>
      </c>
    </row>
    <row r="816" spans="1:18" x14ac:dyDescent="0.25">
      <c r="A816">
        <v>11</v>
      </c>
      <c r="B816">
        <v>11201</v>
      </c>
      <c r="C816" t="s">
        <v>10708</v>
      </c>
      <c r="D816" t="s">
        <v>1769</v>
      </c>
      <c r="E816">
        <v>5</v>
      </c>
      <c r="F816" t="s">
        <v>13792</v>
      </c>
      <c r="G816">
        <v>2</v>
      </c>
      <c r="H816" t="s">
        <v>13768</v>
      </c>
      <c r="I816">
        <v>3</v>
      </c>
      <c r="J816" t="s">
        <v>13783</v>
      </c>
      <c r="K816" t="s">
        <v>13790</v>
      </c>
      <c r="L816">
        <v>270107</v>
      </c>
      <c r="M816" t="s">
        <v>13588</v>
      </c>
      <c r="N816">
        <v>270107005</v>
      </c>
      <c r="O816" t="s">
        <v>13608</v>
      </c>
      <c r="P816">
        <v>0</v>
      </c>
      <c r="Q816">
        <v>28934.415445823037</v>
      </c>
      <c r="R816">
        <v>39097.470585530275</v>
      </c>
    </row>
    <row r="817" spans="1:18" x14ac:dyDescent="0.25">
      <c r="A817">
        <v>11</v>
      </c>
      <c r="B817">
        <v>11201</v>
      </c>
      <c r="C817" t="s">
        <v>10708</v>
      </c>
      <c r="D817" t="s">
        <v>1769</v>
      </c>
      <c r="E817">
        <v>5</v>
      </c>
      <c r="F817" t="s">
        <v>13792</v>
      </c>
      <c r="G817">
        <v>2</v>
      </c>
      <c r="H817" t="s">
        <v>13768</v>
      </c>
      <c r="I817">
        <v>3</v>
      </c>
      <c r="J817" t="s">
        <v>13783</v>
      </c>
      <c r="K817" t="s">
        <v>13791</v>
      </c>
      <c r="L817">
        <v>270107</v>
      </c>
      <c r="M817" t="s">
        <v>13588</v>
      </c>
      <c r="N817">
        <v>270107005</v>
      </c>
      <c r="O817" t="s">
        <v>13608</v>
      </c>
      <c r="P817">
        <v>0</v>
      </c>
      <c r="Q817">
        <v>1565.9373334049212</v>
      </c>
      <c r="R817">
        <v>1161.4280895717104</v>
      </c>
    </row>
    <row r="818" spans="1:18" x14ac:dyDescent="0.25">
      <c r="A818">
        <v>11</v>
      </c>
      <c r="B818">
        <v>11202</v>
      </c>
      <c r="C818" t="s">
        <v>10708</v>
      </c>
      <c r="D818" t="s">
        <v>1772</v>
      </c>
      <c r="E818">
        <v>1</v>
      </c>
      <c r="F818" t="s">
        <v>13787</v>
      </c>
      <c r="G818">
        <v>1</v>
      </c>
      <c r="H818" t="s">
        <v>8278</v>
      </c>
      <c r="I818">
        <v>1</v>
      </c>
      <c r="J818" t="s">
        <v>13782</v>
      </c>
      <c r="K818" t="s">
        <v>13788</v>
      </c>
      <c r="L818">
        <v>270107</v>
      </c>
      <c r="M818" t="s">
        <v>13588</v>
      </c>
      <c r="N818">
        <v>270107006</v>
      </c>
      <c r="O818" t="s">
        <v>13613</v>
      </c>
      <c r="P818">
        <v>0</v>
      </c>
      <c r="Q818">
        <v>33682.550430817995</v>
      </c>
      <c r="R818">
        <v>0</v>
      </c>
    </row>
    <row r="819" spans="1:18" x14ac:dyDescent="0.25">
      <c r="A819">
        <v>11</v>
      </c>
      <c r="B819">
        <v>11202</v>
      </c>
      <c r="C819" t="s">
        <v>10708</v>
      </c>
      <c r="D819" t="s">
        <v>1772</v>
      </c>
      <c r="E819">
        <v>1</v>
      </c>
      <c r="F819" t="s">
        <v>13787</v>
      </c>
      <c r="G819">
        <v>1</v>
      </c>
      <c r="H819" t="s">
        <v>8278</v>
      </c>
      <c r="I819">
        <v>1</v>
      </c>
      <c r="J819" t="s">
        <v>13782</v>
      </c>
      <c r="K819" t="s">
        <v>13789</v>
      </c>
      <c r="L819">
        <v>270107</v>
      </c>
      <c r="M819" t="s">
        <v>13588</v>
      </c>
      <c r="N819">
        <v>270107006</v>
      </c>
      <c r="O819" t="s">
        <v>13613</v>
      </c>
      <c r="P819">
        <v>0</v>
      </c>
      <c r="Q819">
        <v>2741.0141752448421</v>
      </c>
      <c r="R819">
        <v>0</v>
      </c>
    </row>
    <row r="820" spans="1:18" x14ac:dyDescent="0.25">
      <c r="A820">
        <v>11</v>
      </c>
      <c r="B820">
        <v>11202</v>
      </c>
      <c r="C820" t="s">
        <v>10708</v>
      </c>
      <c r="D820" t="s">
        <v>1772</v>
      </c>
      <c r="E820">
        <v>1</v>
      </c>
      <c r="F820" t="s">
        <v>13787</v>
      </c>
      <c r="G820">
        <v>2</v>
      </c>
      <c r="H820" t="s">
        <v>13768</v>
      </c>
      <c r="I820">
        <v>1</v>
      </c>
      <c r="J820" t="s">
        <v>13782</v>
      </c>
      <c r="K820" t="s">
        <v>13790</v>
      </c>
      <c r="L820">
        <v>270107</v>
      </c>
      <c r="M820" t="s">
        <v>13588</v>
      </c>
      <c r="N820">
        <v>270107006</v>
      </c>
      <c r="O820" t="s">
        <v>13613</v>
      </c>
      <c r="P820">
        <v>0</v>
      </c>
      <c r="Q820">
        <v>32088.973052085821</v>
      </c>
      <c r="R820">
        <v>0</v>
      </c>
    </row>
    <row r="821" spans="1:18" x14ac:dyDescent="0.25">
      <c r="A821">
        <v>11</v>
      </c>
      <c r="B821">
        <v>11202</v>
      </c>
      <c r="C821" t="s">
        <v>10708</v>
      </c>
      <c r="D821" t="s">
        <v>1772</v>
      </c>
      <c r="E821">
        <v>1</v>
      </c>
      <c r="F821" t="s">
        <v>13787</v>
      </c>
      <c r="G821">
        <v>2</v>
      </c>
      <c r="H821" t="s">
        <v>13768</v>
      </c>
      <c r="I821">
        <v>1</v>
      </c>
      <c r="J821" t="s">
        <v>13782</v>
      </c>
      <c r="K821" t="s">
        <v>13791</v>
      </c>
      <c r="L821">
        <v>270107</v>
      </c>
      <c r="M821" t="s">
        <v>13588</v>
      </c>
      <c r="N821">
        <v>270107006</v>
      </c>
      <c r="O821" t="s">
        <v>13613</v>
      </c>
      <c r="P821">
        <v>0</v>
      </c>
      <c r="Q821">
        <v>4334.5915539770149</v>
      </c>
      <c r="R821">
        <v>0</v>
      </c>
    </row>
    <row r="822" spans="1:18" x14ac:dyDescent="0.25">
      <c r="A822">
        <v>11</v>
      </c>
      <c r="B822">
        <v>11202</v>
      </c>
      <c r="C822" t="s">
        <v>10708</v>
      </c>
      <c r="D822" t="s">
        <v>1772</v>
      </c>
      <c r="E822">
        <v>5</v>
      </c>
      <c r="F822" t="s">
        <v>13792</v>
      </c>
      <c r="G822">
        <v>2</v>
      </c>
      <c r="H822" t="s">
        <v>13768</v>
      </c>
      <c r="I822">
        <v>3</v>
      </c>
      <c r="J822" t="s">
        <v>13783</v>
      </c>
      <c r="K822" t="s">
        <v>13790</v>
      </c>
      <c r="L822">
        <v>270107</v>
      </c>
      <c r="M822" t="s">
        <v>13588</v>
      </c>
      <c r="N822">
        <v>270107005</v>
      </c>
      <c r="O822" t="s">
        <v>13608</v>
      </c>
      <c r="P822">
        <v>0</v>
      </c>
      <c r="Q822">
        <v>20765.216268475579</v>
      </c>
      <c r="R822">
        <v>0</v>
      </c>
    </row>
    <row r="823" spans="1:18" x14ac:dyDescent="0.25">
      <c r="A823">
        <v>11</v>
      </c>
      <c r="B823">
        <v>11202</v>
      </c>
      <c r="C823" t="s">
        <v>10708</v>
      </c>
      <c r="D823" t="s">
        <v>1772</v>
      </c>
      <c r="E823">
        <v>5</v>
      </c>
      <c r="F823" t="s">
        <v>13792</v>
      </c>
      <c r="G823">
        <v>2</v>
      </c>
      <c r="H823" t="s">
        <v>13768</v>
      </c>
      <c r="I823">
        <v>3</v>
      </c>
      <c r="J823" t="s">
        <v>13783</v>
      </c>
      <c r="K823" t="s">
        <v>13791</v>
      </c>
      <c r="L823">
        <v>270107</v>
      </c>
      <c r="M823" t="s">
        <v>13588</v>
      </c>
      <c r="N823">
        <v>270107005</v>
      </c>
      <c r="O823" t="s">
        <v>13608</v>
      </c>
      <c r="P823">
        <v>0</v>
      </c>
      <c r="Q823">
        <v>1593.5773787321723</v>
      </c>
      <c r="R823">
        <v>0</v>
      </c>
    </row>
    <row r="824" spans="1:18" x14ac:dyDescent="0.25">
      <c r="A824">
        <v>11</v>
      </c>
      <c r="B824">
        <v>11203</v>
      </c>
      <c r="C824" t="s">
        <v>10708</v>
      </c>
      <c r="D824" t="s">
        <v>1775</v>
      </c>
      <c r="E824">
        <v>1</v>
      </c>
      <c r="F824" t="s">
        <v>13787</v>
      </c>
      <c r="G824">
        <v>1</v>
      </c>
      <c r="H824" t="s">
        <v>8278</v>
      </c>
      <c r="I824">
        <v>1</v>
      </c>
      <c r="J824" t="s">
        <v>13782</v>
      </c>
      <c r="K824" t="s">
        <v>13788</v>
      </c>
      <c r="L824">
        <v>270107</v>
      </c>
      <c r="M824" t="s">
        <v>13588</v>
      </c>
      <c r="N824">
        <v>270107006</v>
      </c>
      <c r="O824" t="s">
        <v>13613</v>
      </c>
      <c r="P824">
        <v>0</v>
      </c>
      <c r="Q824">
        <v>47714.342134316372</v>
      </c>
      <c r="R824">
        <v>0</v>
      </c>
    </row>
    <row r="825" spans="1:18" x14ac:dyDescent="0.25">
      <c r="A825">
        <v>11</v>
      </c>
      <c r="B825">
        <v>11203</v>
      </c>
      <c r="C825" t="s">
        <v>10708</v>
      </c>
      <c r="D825" t="s">
        <v>1775</v>
      </c>
      <c r="E825">
        <v>1</v>
      </c>
      <c r="F825" t="s">
        <v>13787</v>
      </c>
      <c r="G825">
        <v>2</v>
      </c>
      <c r="H825" t="s">
        <v>13768</v>
      </c>
      <c r="I825">
        <v>1</v>
      </c>
      <c r="J825" t="s">
        <v>13782</v>
      </c>
      <c r="K825" t="s">
        <v>13790</v>
      </c>
      <c r="L825">
        <v>270107</v>
      </c>
      <c r="M825" t="s">
        <v>13588</v>
      </c>
      <c r="N825">
        <v>270107006</v>
      </c>
      <c r="O825" t="s">
        <v>13613</v>
      </c>
      <c r="P825">
        <v>0</v>
      </c>
      <c r="Q825">
        <v>47714.342134316372</v>
      </c>
      <c r="R825">
        <v>0</v>
      </c>
    </row>
    <row r="826" spans="1:18" x14ac:dyDescent="0.25">
      <c r="A826">
        <v>11</v>
      </c>
      <c r="B826">
        <v>11203</v>
      </c>
      <c r="C826" t="s">
        <v>10708</v>
      </c>
      <c r="D826" t="s">
        <v>1775</v>
      </c>
      <c r="E826">
        <v>5</v>
      </c>
      <c r="F826" t="s">
        <v>13792</v>
      </c>
      <c r="G826">
        <v>2</v>
      </c>
      <c r="H826" t="s">
        <v>13768</v>
      </c>
      <c r="I826">
        <v>3</v>
      </c>
      <c r="J826" t="s">
        <v>13783</v>
      </c>
      <c r="K826" t="s">
        <v>13790</v>
      </c>
      <c r="L826">
        <v>270107</v>
      </c>
      <c r="M826" t="s">
        <v>13588</v>
      </c>
      <c r="N826">
        <v>270107005</v>
      </c>
      <c r="O826" t="s">
        <v>13608</v>
      </c>
      <c r="P826">
        <v>0</v>
      </c>
      <c r="Q826">
        <v>24967.380185891128</v>
      </c>
      <c r="R826">
        <v>0</v>
      </c>
    </row>
    <row r="827" spans="1:18" x14ac:dyDescent="0.25">
      <c r="A827">
        <v>11</v>
      </c>
      <c r="B827">
        <v>11203</v>
      </c>
      <c r="C827" t="s">
        <v>10708</v>
      </c>
      <c r="D827" t="s">
        <v>1775</v>
      </c>
      <c r="E827">
        <v>5</v>
      </c>
      <c r="F827" t="s">
        <v>13792</v>
      </c>
      <c r="G827">
        <v>2</v>
      </c>
      <c r="H827" t="s">
        <v>13768</v>
      </c>
      <c r="I827">
        <v>3</v>
      </c>
      <c r="J827" t="s">
        <v>13783</v>
      </c>
      <c r="K827" t="s">
        <v>13791</v>
      </c>
      <c r="L827">
        <v>270107</v>
      </c>
      <c r="M827" t="s">
        <v>13588</v>
      </c>
      <c r="N827">
        <v>270107005</v>
      </c>
      <c r="O827" t="s">
        <v>13608</v>
      </c>
      <c r="P827">
        <v>0</v>
      </c>
      <c r="Q827">
        <v>4974.0259740259744</v>
      </c>
      <c r="R827">
        <v>0</v>
      </c>
    </row>
    <row r="828" spans="1:18" x14ac:dyDescent="0.25">
      <c r="A828">
        <v>11</v>
      </c>
      <c r="B828">
        <v>11301</v>
      </c>
      <c r="C828" t="s">
        <v>10708</v>
      </c>
      <c r="D828" t="s">
        <v>1778</v>
      </c>
      <c r="E828">
        <v>1</v>
      </c>
      <c r="F828" t="s">
        <v>13787</v>
      </c>
      <c r="G828">
        <v>1</v>
      </c>
      <c r="H828" t="s">
        <v>8278</v>
      </c>
      <c r="I828">
        <v>1</v>
      </c>
      <c r="J828" t="s">
        <v>13782</v>
      </c>
      <c r="K828" t="s">
        <v>13788</v>
      </c>
      <c r="L828">
        <v>270107</v>
      </c>
      <c r="M828" t="s">
        <v>13588</v>
      </c>
      <c r="N828">
        <v>270107006</v>
      </c>
      <c r="O828" t="s">
        <v>13613</v>
      </c>
      <c r="P828">
        <v>0</v>
      </c>
      <c r="Q828">
        <v>19035.421262911368</v>
      </c>
      <c r="R828">
        <v>0</v>
      </c>
    </row>
    <row r="829" spans="1:18" x14ac:dyDescent="0.25">
      <c r="A829">
        <v>11</v>
      </c>
      <c r="B829">
        <v>11301</v>
      </c>
      <c r="C829" t="s">
        <v>10708</v>
      </c>
      <c r="D829" t="s">
        <v>1778</v>
      </c>
      <c r="E829">
        <v>1</v>
      </c>
      <c r="F829" t="s">
        <v>13787</v>
      </c>
      <c r="G829">
        <v>1</v>
      </c>
      <c r="H829" t="s">
        <v>8278</v>
      </c>
      <c r="I829">
        <v>1</v>
      </c>
      <c r="J829" t="s">
        <v>13782</v>
      </c>
      <c r="K829" t="s">
        <v>13789</v>
      </c>
      <c r="L829">
        <v>270107</v>
      </c>
      <c r="M829" t="s">
        <v>13588</v>
      </c>
      <c r="N829">
        <v>270107006</v>
      </c>
      <c r="O829" t="s">
        <v>13613</v>
      </c>
      <c r="P829">
        <v>0</v>
      </c>
      <c r="Q829">
        <v>4355.9772954746868</v>
      </c>
      <c r="R829">
        <v>0</v>
      </c>
    </row>
    <row r="830" spans="1:18" x14ac:dyDescent="0.25">
      <c r="A830">
        <v>11</v>
      </c>
      <c r="B830">
        <v>11301</v>
      </c>
      <c r="C830" t="s">
        <v>10708</v>
      </c>
      <c r="D830" t="s">
        <v>1778</v>
      </c>
      <c r="E830">
        <v>1</v>
      </c>
      <c r="F830" t="s">
        <v>13787</v>
      </c>
      <c r="G830">
        <v>2</v>
      </c>
      <c r="H830" t="s">
        <v>13768</v>
      </c>
      <c r="I830">
        <v>1</v>
      </c>
      <c r="J830" t="s">
        <v>13782</v>
      </c>
      <c r="K830" t="s">
        <v>13790</v>
      </c>
      <c r="L830">
        <v>270107</v>
      </c>
      <c r="M830" t="s">
        <v>13588</v>
      </c>
      <c r="N830">
        <v>270107006</v>
      </c>
      <c r="O830" t="s">
        <v>13613</v>
      </c>
      <c r="P830">
        <v>0</v>
      </c>
      <c r="Q830">
        <v>19035.421262911368</v>
      </c>
      <c r="R830">
        <v>0</v>
      </c>
    </row>
    <row r="831" spans="1:18" x14ac:dyDescent="0.25">
      <c r="A831">
        <v>11</v>
      </c>
      <c r="B831">
        <v>11301</v>
      </c>
      <c r="C831" t="s">
        <v>10708</v>
      </c>
      <c r="D831" t="s">
        <v>1778</v>
      </c>
      <c r="E831">
        <v>1</v>
      </c>
      <c r="F831" t="s">
        <v>13787</v>
      </c>
      <c r="G831">
        <v>2</v>
      </c>
      <c r="H831" t="s">
        <v>13768</v>
      </c>
      <c r="I831">
        <v>1</v>
      </c>
      <c r="J831" t="s">
        <v>13782</v>
      </c>
      <c r="K831" t="s">
        <v>13791</v>
      </c>
      <c r="L831">
        <v>270107</v>
      </c>
      <c r="M831" t="s">
        <v>13588</v>
      </c>
      <c r="N831">
        <v>270107006</v>
      </c>
      <c r="O831" t="s">
        <v>13613</v>
      </c>
      <c r="P831">
        <v>0</v>
      </c>
      <c r="Q831">
        <v>4355.9772954746868</v>
      </c>
      <c r="R831">
        <v>0</v>
      </c>
    </row>
    <row r="832" spans="1:18" x14ac:dyDescent="0.25">
      <c r="A832">
        <v>11</v>
      </c>
      <c r="B832">
        <v>11301</v>
      </c>
      <c r="C832" t="s">
        <v>10708</v>
      </c>
      <c r="D832" t="s">
        <v>1778</v>
      </c>
      <c r="E832">
        <v>5</v>
      </c>
      <c r="F832" t="s">
        <v>13792</v>
      </c>
      <c r="G832">
        <v>2</v>
      </c>
      <c r="H832" t="s">
        <v>13768</v>
      </c>
      <c r="I832">
        <v>3</v>
      </c>
      <c r="J832" t="s">
        <v>13783</v>
      </c>
      <c r="K832" t="s">
        <v>13790</v>
      </c>
      <c r="L832">
        <v>270107</v>
      </c>
      <c r="M832" t="s">
        <v>13588</v>
      </c>
      <c r="N832">
        <v>270107005</v>
      </c>
      <c r="O832" t="s">
        <v>13608</v>
      </c>
      <c r="P832">
        <v>0</v>
      </c>
      <c r="Q832">
        <v>11505.581912216556</v>
      </c>
      <c r="R832">
        <v>0</v>
      </c>
    </row>
    <row r="833" spans="1:18" x14ac:dyDescent="0.25">
      <c r="A833">
        <v>11</v>
      </c>
      <c r="B833">
        <v>11401</v>
      </c>
      <c r="C833" t="s">
        <v>10708</v>
      </c>
      <c r="D833" t="s">
        <v>1787</v>
      </c>
      <c r="E833">
        <v>1</v>
      </c>
      <c r="F833" t="s">
        <v>13787</v>
      </c>
      <c r="G833">
        <v>1</v>
      </c>
      <c r="H833" t="s">
        <v>8278</v>
      </c>
      <c r="I833">
        <v>1</v>
      </c>
      <c r="J833" t="s">
        <v>13782</v>
      </c>
      <c r="K833" t="s">
        <v>13788</v>
      </c>
      <c r="L833">
        <v>270107</v>
      </c>
      <c r="M833" t="s">
        <v>13588</v>
      </c>
      <c r="N833">
        <v>270107006</v>
      </c>
      <c r="O833" t="s">
        <v>13613</v>
      </c>
      <c r="P833">
        <v>0</v>
      </c>
      <c r="Q833">
        <v>21326.04833982858</v>
      </c>
      <c r="R833">
        <v>0</v>
      </c>
    </row>
    <row r="834" spans="1:18" x14ac:dyDescent="0.25">
      <c r="A834">
        <v>11</v>
      </c>
      <c r="B834">
        <v>11401</v>
      </c>
      <c r="C834" t="s">
        <v>10708</v>
      </c>
      <c r="D834" t="s">
        <v>1787</v>
      </c>
      <c r="E834">
        <v>1</v>
      </c>
      <c r="F834" t="s">
        <v>13787</v>
      </c>
      <c r="G834">
        <v>2</v>
      </c>
      <c r="H834" t="s">
        <v>13768</v>
      </c>
      <c r="I834">
        <v>1</v>
      </c>
      <c r="J834" t="s">
        <v>13782</v>
      </c>
      <c r="K834" t="s">
        <v>13790</v>
      </c>
      <c r="L834">
        <v>270107</v>
      </c>
      <c r="M834" t="s">
        <v>13588</v>
      </c>
      <c r="N834">
        <v>270107006</v>
      </c>
      <c r="O834" t="s">
        <v>13613</v>
      </c>
      <c r="P834">
        <v>0</v>
      </c>
      <c r="Q834">
        <v>18642.822772666506</v>
      </c>
      <c r="R834">
        <v>0</v>
      </c>
    </row>
    <row r="835" spans="1:18" x14ac:dyDescent="0.25">
      <c r="A835">
        <v>11</v>
      </c>
      <c r="B835">
        <v>11401</v>
      </c>
      <c r="C835" t="s">
        <v>10708</v>
      </c>
      <c r="D835" t="s">
        <v>1787</v>
      </c>
      <c r="E835">
        <v>1</v>
      </c>
      <c r="F835" t="s">
        <v>13787</v>
      </c>
      <c r="G835">
        <v>2</v>
      </c>
      <c r="H835" t="s">
        <v>13768</v>
      </c>
      <c r="I835">
        <v>1</v>
      </c>
      <c r="J835" t="s">
        <v>13782</v>
      </c>
      <c r="K835" t="s">
        <v>13791</v>
      </c>
      <c r="L835">
        <v>270107</v>
      </c>
      <c r="M835" t="s">
        <v>13588</v>
      </c>
      <c r="N835">
        <v>270107006</v>
      </c>
      <c r="O835" t="s">
        <v>13613</v>
      </c>
      <c r="P835">
        <v>0</v>
      </c>
      <c r="Q835">
        <v>2683.225567162076</v>
      </c>
      <c r="R835">
        <v>0</v>
      </c>
    </row>
    <row r="836" spans="1:18" x14ac:dyDescent="0.25">
      <c r="A836">
        <v>11</v>
      </c>
      <c r="B836">
        <v>11401</v>
      </c>
      <c r="C836" t="s">
        <v>10708</v>
      </c>
      <c r="D836" t="s">
        <v>1787</v>
      </c>
      <c r="E836">
        <v>5</v>
      </c>
      <c r="F836" t="s">
        <v>13792</v>
      </c>
      <c r="G836">
        <v>2</v>
      </c>
      <c r="H836" t="s">
        <v>13768</v>
      </c>
      <c r="I836">
        <v>3</v>
      </c>
      <c r="J836" t="s">
        <v>13783</v>
      </c>
      <c r="K836" t="s">
        <v>13790</v>
      </c>
      <c r="L836">
        <v>270107</v>
      </c>
      <c r="M836" t="s">
        <v>13588</v>
      </c>
      <c r="N836">
        <v>270107005</v>
      </c>
      <c r="O836" t="s">
        <v>13608</v>
      </c>
      <c r="P836">
        <v>0</v>
      </c>
      <c r="Q836">
        <v>12304.125456691076</v>
      </c>
      <c r="R836">
        <v>0</v>
      </c>
    </row>
    <row r="837" spans="1:18" x14ac:dyDescent="0.25">
      <c r="A837">
        <v>12</v>
      </c>
      <c r="B837">
        <v>12101</v>
      </c>
      <c r="C837" t="s">
        <v>13773</v>
      </c>
      <c r="D837" t="s">
        <v>1793</v>
      </c>
      <c r="E837">
        <v>1</v>
      </c>
      <c r="F837" t="s">
        <v>13787</v>
      </c>
      <c r="G837">
        <v>1</v>
      </c>
      <c r="H837" t="s">
        <v>8278</v>
      </c>
      <c r="I837">
        <v>1</v>
      </c>
      <c r="J837" t="s">
        <v>13782</v>
      </c>
      <c r="K837" t="s">
        <v>13788</v>
      </c>
      <c r="L837">
        <v>270107</v>
      </c>
      <c r="M837" t="s">
        <v>13588</v>
      </c>
      <c r="N837">
        <v>270107006</v>
      </c>
      <c r="O837" t="s">
        <v>13613</v>
      </c>
      <c r="P837">
        <v>28829.696927983114</v>
      </c>
      <c r="Q837">
        <v>32660.110443923713</v>
      </c>
      <c r="R837">
        <v>29253.491101513442</v>
      </c>
    </row>
    <row r="838" spans="1:18" x14ac:dyDescent="0.25">
      <c r="A838">
        <v>12</v>
      </c>
      <c r="B838">
        <v>12101</v>
      </c>
      <c r="C838" t="s">
        <v>13773</v>
      </c>
      <c r="D838" t="s">
        <v>1793</v>
      </c>
      <c r="E838">
        <v>1</v>
      </c>
      <c r="F838" t="s">
        <v>13787</v>
      </c>
      <c r="G838">
        <v>1</v>
      </c>
      <c r="H838" t="s">
        <v>8278</v>
      </c>
      <c r="I838">
        <v>1</v>
      </c>
      <c r="J838" t="s">
        <v>13782</v>
      </c>
      <c r="K838" t="s">
        <v>13789</v>
      </c>
      <c r="L838">
        <v>270107</v>
      </c>
      <c r="M838" t="s">
        <v>13588</v>
      </c>
      <c r="N838">
        <v>270107006</v>
      </c>
      <c r="O838" t="s">
        <v>13613</v>
      </c>
      <c r="P838">
        <v>1082.1269338717202</v>
      </c>
      <c r="Q838">
        <v>748.65929521693045</v>
      </c>
      <c r="R838">
        <v>638.51426585960041</v>
      </c>
    </row>
    <row r="839" spans="1:18" x14ac:dyDescent="0.25">
      <c r="A839">
        <v>12</v>
      </c>
      <c r="B839">
        <v>12101</v>
      </c>
      <c r="C839" t="s">
        <v>13773</v>
      </c>
      <c r="D839" t="s">
        <v>1793</v>
      </c>
      <c r="E839">
        <v>1</v>
      </c>
      <c r="F839" t="s">
        <v>13787</v>
      </c>
      <c r="G839">
        <v>2</v>
      </c>
      <c r="H839" t="s">
        <v>13768</v>
      </c>
      <c r="I839">
        <v>1</v>
      </c>
      <c r="J839" t="s">
        <v>13782</v>
      </c>
      <c r="K839" t="s">
        <v>13790</v>
      </c>
      <c r="L839">
        <v>270107</v>
      </c>
      <c r="M839" t="s">
        <v>13588</v>
      </c>
      <c r="N839">
        <v>270107006</v>
      </c>
      <c r="O839" t="s">
        <v>13613</v>
      </c>
      <c r="P839">
        <v>26609.616017008128</v>
      </c>
      <c r="Q839">
        <v>31273.169925292219</v>
      </c>
      <c r="R839">
        <v>26469.931085932076</v>
      </c>
    </row>
    <row r="840" spans="1:18" x14ac:dyDescent="0.25">
      <c r="A840">
        <v>12</v>
      </c>
      <c r="B840">
        <v>12101</v>
      </c>
      <c r="C840" t="s">
        <v>13773</v>
      </c>
      <c r="D840" t="s">
        <v>1793</v>
      </c>
      <c r="E840">
        <v>1</v>
      </c>
      <c r="F840" t="s">
        <v>13787</v>
      </c>
      <c r="G840">
        <v>2</v>
      </c>
      <c r="H840" t="s">
        <v>13768</v>
      </c>
      <c r="I840">
        <v>1</v>
      </c>
      <c r="J840" t="s">
        <v>13782</v>
      </c>
      <c r="K840" t="s">
        <v>13791</v>
      </c>
      <c r="L840">
        <v>270107</v>
      </c>
      <c r="M840" t="s">
        <v>13588</v>
      </c>
      <c r="N840">
        <v>270107006</v>
      </c>
      <c r="O840" t="s">
        <v>13613</v>
      </c>
      <c r="P840">
        <v>3354.9758720107679</v>
      </c>
      <c r="Q840">
        <v>2135.5998138484292</v>
      </c>
      <c r="R840">
        <v>3321.065247559251</v>
      </c>
    </row>
    <row r="841" spans="1:18" x14ac:dyDescent="0.25">
      <c r="A841">
        <v>12</v>
      </c>
      <c r="B841">
        <v>12101</v>
      </c>
      <c r="C841" t="s">
        <v>13773</v>
      </c>
      <c r="D841" t="s">
        <v>1793</v>
      </c>
      <c r="E841">
        <v>5</v>
      </c>
      <c r="F841" t="s">
        <v>13792</v>
      </c>
      <c r="G841">
        <v>2</v>
      </c>
      <c r="H841" t="s">
        <v>13768</v>
      </c>
      <c r="I841">
        <v>3</v>
      </c>
      <c r="J841" t="s">
        <v>13783</v>
      </c>
      <c r="K841" t="s">
        <v>13790</v>
      </c>
      <c r="L841">
        <v>270107</v>
      </c>
      <c r="M841" t="s">
        <v>13588</v>
      </c>
      <c r="N841">
        <v>270107005</v>
      </c>
      <c r="O841" t="s">
        <v>13608</v>
      </c>
      <c r="P841">
        <v>21999.678803312916</v>
      </c>
      <c r="Q841">
        <v>22621.707867600428</v>
      </c>
      <c r="R841">
        <v>27546.599072199107</v>
      </c>
    </row>
    <row r="842" spans="1:18" x14ac:dyDescent="0.25">
      <c r="A842">
        <v>12</v>
      </c>
      <c r="B842">
        <v>12101</v>
      </c>
      <c r="C842" t="s">
        <v>13773</v>
      </c>
      <c r="D842" t="s">
        <v>1793</v>
      </c>
      <c r="E842">
        <v>5</v>
      </c>
      <c r="F842" t="s">
        <v>13792</v>
      </c>
      <c r="G842">
        <v>2</v>
      </c>
      <c r="H842" t="s">
        <v>13768</v>
      </c>
      <c r="I842">
        <v>3</v>
      </c>
      <c r="J842" t="s">
        <v>13783</v>
      </c>
      <c r="K842" t="s">
        <v>13791</v>
      </c>
      <c r="L842">
        <v>270107</v>
      </c>
      <c r="M842" t="s">
        <v>13588</v>
      </c>
      <c r="N842">
        <v>270107005</v>
      </c>
      <c r="O842" t="s">
        <v>13608</v>
      </c>
      <c r="P842">
        <v>440.49831371739282</v>
      </c>
      <c r="Q842">
        <v>670.18182702207787</v>
      </c>
      <c r="R842">
        <v>2143.3882274104635</v>
      </c>
    </row>
    <row r="843" spans="1:18" x14ac:dyDescent="0.25">
      <c r="A843">
        <v>12</v>
      </c>
      <c r="B843">
        <v>12301</v>
      </c>
      <c r="C843" t="s">
        <v>13773</v>
      </c>
      <c r="D843" t="s">
        <v>1810</v>
      </c>
      <c r="E843">
        <v>1</v>
      </c>
      <c r="F843" t="s">
        <v>13787</v>
      </c>
      <c r="G843">
        <v>1</v>
      </c>
      <c r="H843" t="s">
        <v>8278</v>
      </c>
      <c r="I843">
        <v>1</v>
      </c>
      <c r="J843" t="s">
        <v>13782</v>
      </c>
      <c r="K843" t="s">
        <v>13788</v>
      </c>
      <c r="L843">
        <v>270107</v>
      </c>
      <c r="M843" t="s">
        <v>13588</v>
      </c>
      <c r="N843">
        <v>270107006</v>
      </c>
      <c r="O843" t="s">
        <v>13613</v>
      </c>
      <c r="P843">
        <v>0</v>
      </c>
      <c r="Q843">
        <v>26931.679896009035</v>
      </c>
      <c r="R843">
        <v>0</v>
      </c>
    </row>
    <row r="844" spans="1:18" x14ac:dyDescent="0.25">
      <c r="A844">
        <v>12</v>
      </c>
      <c r="B844">
        <v>12301</v>
      </c>
      <c r="C844" t="s">
        <v>13773</v>
      </c>
      <c r="D844" t="s">
        <v>1810</v>
      </c>
      <c r="E844">
        <v>1</v>
      </c>
      <c r="F844" t="s">
        <v>13787</v>
      </c>
      <c r="G844">
        <v>2</v>
      </c>
      <c r="H844" t="s">
        <v>13768</v>
      </c>
      <c r="I844">
        <v>1</v>
      </c>
      <c r="J844" t="s">
        <v>13782</v>
      </c>
      <c r="K844" t="s">
        <v>13790</v>
      </c>
      <c r="L844">
        <v>270107</v>
      </c>
      <c r="M844" t="s">
        <v>13588</v>
      </c>
      <c r="N844">
        <v>270107006</v>
      </c>
      <c r="O844" t="s">
        <v>13613</v>
      </c>
      <c r="P844">
        <v>0</v>
      </c>
      <c r="Q844">
        <v>26931.679896009035</v>
      </c>
      <c r="R844">
        <v>0</v>
      </c>
    </row>
    <row r="845" spans="1:18" x14ac:dyDescent="0.25">
      <c r="A845">
        <v>12</v>
      </c>
      <c r="B845">
        <v>12301</v>
      </c>
      <c r="C845" t="s">
        <v>13773</v>
      </c>
      <c r="D845" t="s">
        <v>1810</v>
      </c>
      <c r="E845">
        <v>5</v>
      </c>
      <c r="F845" t="s">
        <v>13792</v>
      </c>
      <c r="G845">
        <v>2</v>
      </c>
      <c r="H845" t="s">
        <v>13768</v>
      </c>
      <c r="I845">
        <v>3</v>
      </c>
      <c r="J845" t="s">
        <v>13783</v>
      </c>
      <c r="K845" t="s">
        <v>13790</v>
      </c>
      <c r="L845">
        <v>270107</v>
      </c>
      <c r="M845" t="s">
        <v>13588</v>
      </c>
      <c r="N845">
        <v>270107005</v>
      </c>
      <c r="O845" t="s">
        <v>13608</v>
      </c>
      <c r="P845">
        <v>0</v>
      </c>
      <c r="Q845">
        <v>22182.864544440414</v>
      </c>
      <c r="R845">
        <v>0</v>
      </c>
    </row>
    <row r="846" spans="1:18" x14ac:dyDescent="0.25">
      <c r="A846">
        <v>12</v>
      </c>
      <c r="B846">
        <v>12401</v>
      </c>
      <c r="C846" t="s">
        <v>13773</v>
      </c>
      <c r="D846" t="s">
        <v>1819</v>
      </c>
      <c r="E846">
        <v>1</v>
      </c>
      <c r="F846" t="s">
        <v>13787</v>
      </c>
      <c r="G846">
        <v>1</v>
      </c>
      <c r="H846" t="s">
        <v>8278</v>
      </c>
      <c r="I846">
        <v>1</v>
      </c>
      <c r="J846" t="s">
        <v>13782</v>
      </c>
      <c r="K846" t="s">
        <v>13788</v>
      </c>
      <c r="L846">
        <v>270107</v>
      </c>
      <c r="M846" t="s">
        <v>13588</v>
      </c>
      <c r="N846">
        <v>270107006</v>
      </c>
      <c r="O846" t="s">
        <v>13613</v>
      </c>
      <c r="P846">
        <v>0</v>
      </c>
      <c r="Q846">
        <v>24144.296755736981</v>
      </c>
      <c r="R846">
        <v>42082.085557498001</v>
      </c>
    </row>
    <row r="847" spans="1:18" x14ac:dyDescent="0.25">
      <c r="A847">
        <v>12</v>
      </c>
      <c r="B847">
        <v>12401</v>
      </c>
      <c r="C847" t="s">
        <v>13773</v>
      </c>
      <c r="D847" t="s">
        <v>1819</v>
      </c>
      <c r="E847">
        <v>1</v>
      </c>
      <c r="F847" t="s">
        <v>13787</v>
      </c>
      <c r="G847">
        <v>1</v>
      </c>
      <c r="H847" t="s">
        <v>8278</v>
      </c>
      <c r="I847">
        <v>1</v>
      </c>
      <c r="J847" t="s">
        <v>13782</v>
      </c>
      <c r="K847" t="s">
        <v>13789</v>
      </c>
      <c r="L847">
        <v>270107</v>
      </c>
      <c r="M847" t="s">
        <v>13588</v>
      </c>
      <c r="N847">
        <v>270107006</v>
      </c>
      <c r="O847" t="s">
        <v>13613</v>
      </c>
      <c r="P847">
        <v>0</v>
      </c>
      <c r="Q847">
        <v>586.26465661641544</v>
      </c>
      <c r="R847">
        <v>2422.7294252155489</v>
      </c>
    </row>
    <row r="848" spans="1:18" x14ac:dyDescent="0.25">
      <c r="A848">
        <v>12</v>
      </c>
      <c r="B848">
        <v>12401</v>
      </c>
      <c r="C848" t="s">
        <v>13773</v>
      </c>
      <c r="D848" t="s">
        <v>1819</v>
      </c>
      <c r="E848">
        <v>1</v>
      </c>
      <c r="F848" t="s">
        <v>13787</v>
      </c>
      <c r="G848">
        <v>2</v>
      </c>
      <c r="H848" t="s">
        <v>13768</v>
      </c>
      <c r="I848">
        <v>1</v>
      </c>
      <c r="J848" t="s">
        <v>13782</v>
      </c>
      <c r="K848" t="s">
        <v>13790</v>
      </c>
      <c r="L848">
        <v>270107</v>
      </c>
      <c r="M848" t="s">
        <v>13588</v>
      </c>
      <c r="N848">
        <v>270107006</v>
      </c>
      <c r="O848" t="s">
        <v>13613</v>
      </c>
      <c r="P848">
        <v>0</v>
      </c>
      <c r="Q848">
        <v>20350.058549480236</v>
      </c>
      <c r="R848">
        <v>34789.116547965641</v>
      </c>
    </row>
    <row r="849" spans="1:18" x14ac:dyDescent="0.25">
      <c r="A849">
        <v>12</v>
      </c>
      <c r="B849">
        <v>12401</v>
      </c>
      <c r="C849" t="s">
        <v>13773</v>
      </c>
      <c r="D849" t="s">
        <v>1819</v>
      </c>
      <c r="E849">
        <v>1</v>
      </c>
      <c r="F849" t="s">
        <v>13787</v>
      </c>
      <c r="G849">
        <v>2</v>
      </c>
      <c r="H849" t="s">
        <v>13768</v>
      </c>
      <c r="I849">
        <v>1</v>
      </c>
      <c r="J849" t="s">
        <v>13782</v>
      </c>
      <c r="K849" t="s">
        <v>13791</v>
      </c>
      <c r="L849">
        <v>270107</v>
      </c>
      <c r="M849" t="s">
        <v>13588</v>
      </c>
      <c r="N849">
        <v>270107006</v>
      </c>
      <c r="O849" t="s">
        <v>13613</v>
      </c>
      <c r="P849">
        <v>0</v>
      </c>
      <c r="Q849">
        <v>4380.5028628731607</v>
      </c>
      <c r="R849">
        <v>9715.698434747901</v>
      </c>
    </row>
    <row r="850" spans="1:18" x14ac:dyDescent="0.25">
      <c r="A850">
        <v>12</v>
      </c>
      <c r="B850">
        <v>12401</v>
      </c>
      <c r="C850" t="s">
        <v>13773</v>
      </c>
      <c r="D850" t="s">
        <v>1819</v>
      </c>
      <c r="E850">
        <v>5</v>
      </c>
      <c r="F850" t="s">
        <v>13792</v>
      </c>
      <c r="G850">
        <v>2</v>
      </c>
      <c r="H850" t="s">
        <v>13768</v>
      </c>
      <c r="I850">
        <v>3</v>
      </c>
      <c r="J850" t="s">
        <v>13783</v>
      </c>
      <c r="K850" t="s">
        <v>13790</v>
      </c>
      <c r="L850">
        <v>270107</v>
      </c>
      <c r="M850" t="s">
        <v>13588</v>
      </c>
      <c r="N850">
        <v>270107005</v>
      </c>
      <c r="O850" t="s">
        <v>13608</v>
      </c>
      <c r="P850">
        <v>0</v>
      </c>
      <c r="Q850">
        <v>18808.415923615692</v>
      </c>
      <c r="R850">
        <v>37195.491524198493</v>
      </c>
    </row>
    <row r="851" spans="1:18" x14ac:dyDescent="0.25">
      <c r="A851">
        <v>12</v>
      </c>
      <c r="B851">
        <v>12401</v>
      </c>
      <c r="C851" t="s">
        <v>13773</v>
      </c>
      <c r="D851" t="s">
        <v>1819</v>
      </c>
      <c r="E851">
        <v>5</v>
      </c>
      <c r="F851" t="s">
        <v>13792</v>
      </c>
      <c r="G851">
        <v>2</v>
      </c>
      <c r="H851" t="s">
        <v>13768</v>
      </c>
      <c r="I851">
        <v>3</v>
      </c>
      <c r="J851" t="s">
        <v>13783</v>
      </c>
      <c r="K851" t="s">
        <v>13791</v>
      </c>
      <c r="L851">
        <v>270107</v>
      </c>
      <c r="M851" t="s">
        <v>13588</v>
      </c>
      <c r="N851">
        <v>270107005</v>
      </c>
      <c r="O851" t="s">
        <v>13608</v>
      </c>
      <c r="P851">
        <v>0</v>
      </c>
      <c r="Q851">
        <v>1173.1590282238253</v>
      </c>
      <c r="R851">
        <v>7309.3234585150585</v>
      </c>
    </row>
    <row r="852" spans="1:18" x14ac:dyDescent="0.25">
      <c r="A852">
        <v>13</v>
      </c>
      <c r="B852">
        <v>13101</v>
      </c>
      <c r="C852" t="s">
        <v>10678</v>
      </c>
      <c r="D852" t="s">
        <v>892</v>
      </c>
      <c r="E852">
        <v>1</v>
      </c>
      <c r="F852" t="s">
        <v>13787</v>
      </c>
      <c r="G852">
        <v>1</v>
      </c>
      <c r="H852" t="s">
        <v>8278</v>
      </c>
      <c r="I852">
        <v>1</v>
      </c>
      <c r="J852" t="s">
        <v>13782</v>
      </c>
      <c r="K852" t="s">
        <v>13788</v>
      </c>
      <c r="L852">
        <v>270107</v>
      </c>
      <c r="M852" t="s">
        <v>13588</v>
      </c>
      <c r="N852">
        <v>270107006</v>
      </c>
      <c r="O852" t="s">
        <v>13613</v>
      </c>
      <c r="P852">
        <v>19813.643097456628</v>
      </c>
      <c r="Q852">
        <v>33188.509236689468</v>
      </c>
      <c r="R852">
        <v>35858.01394677881</v>
      </c>
    </row>
    <row r="853" spans="1:18" x14ac:dyDescent="0.25">
      <c r="A853">
        <v>13</v>
      </c>
      <c r="B853">
        <v>13101</v>
      </c>
      <c r="C853" t="s">
        <v>10678</v>
      </c>
      <c r="D853" t="s">
        <v>892</v>
      </c>
      <c r="E853">
        <v>1</v>
      </c>
      <c r="F853" t="s">
        <v>13787</v>
      </c>
      <c r="G853">
        <v>1</v>
      </c>
      <c r="H853" t="s">
        <v>8278</v>
      </c>
      <c r="I853">
        <v>1</v>
      </c>
      <c r="J853" t="s">
        <v>13782</v>
      </c>
      <c r="K853" t="s">
        <v>13789</v>
      </c>
      <c r="L853">
        <v>270107</v>
      </c>
      <c r="M853" t="s">
        <v>13588</v>
      </c>
      <c r="N853">
        <v>270107006</v>
      </c>
      <c r="O853" t="s">
        <v>13613</v>
      </c>
      <c r="P853">
        <v>0</v>
      </c>
      <c r="Q853">
        <v>1861.3151842183115</v>
      </c>
      <c r="R853">
        <v>2629.8844818610823</v>
      </c>
    </row>
    <row r="854" spans="1:18" x14ac:dyDescent="0.25">
      <c r="A854">
        <v>13</v>
      </c>
      <c r="B854">
        <v>13101</v>
      </c>
      <c r="C854" t="s">
        <v>10678</v>
      </c>
      <c r="D854" t="s">
        <v>892</v>
      </c>
      <c r="E854">
        <v>1</v>
      </c>
      <c r="F854" t="s">
        <v>13787</v>
      </c>
      <c r="G854">
        <v>2</v>
      </c>
      <c r="H854" t="s">
        <v>13768</v>
      </c>
      <c r="I854">
        <v>1</v>
      </c>
      <c r="J854" t="s">
        <v>13782</v>
      </c>
      <c r="K854" t="s">
        <v>13790</v>
      </c>
      <c r="L854">
        <v>270107</v>
      </c>
      <c r="M854" t="s">
        <v>13588</v>
      </c>
      <c r="N854">
        <v>270107006</v>
      </c>
      <c r="O854" t="s">
        <v>13613</v>
      </c>
      <c r="P854">
        <v>19813.643097456628</v>
      </c>
      <c r="Q854">
        <v>23376.450412442369</v>
      </c>
      <c r="R854">
        <v>32691.213541015488</v>
      </c>
    </row>
    <row r="855" spans="1:18" x14ac:dyDescent="0.25">
      <c r="A855">
        <v>13</v>
      </c>
      <c r="B855">
        <v>13101</v>
      </c>
      <c r="C855" t="s">
        <v>10678</v>
      </c>
      <c r="D855" t="s">
        <v>892</v>
      </c>
      <c r="E855">
        <v>1</v>
      </c>
      <c r="F855" t="s">
        <v>13787</v>
      </c>
      <c r="G855">
        <v>2</v>
      </c>
      <c r="H855" t="s">
        <v>13768</v>
      </c>
      <c r="I855">
        <v>1</v>
      </c>
      <c r="J855" t="s">
        <v>13782</v>
      </c>
      <c r="K855" t="s">
        <v>13791</v>
      </c>
      <c r="L855">
        <v>270107</v>
      </c>
      <c r="M855" t="s">
        <v>13588</v>
      </c>
      <c r="N855">
        <v>270107006</v>
      </c>
      <c r="O855" t="s">
        <v>13613</v>
      </c>
      <c r="P855">
        <v>0</v>
      </c>
      <c r="Q855">
        <v>11673.374008465395</v>
      </c>
      <c r="R855">
        <v>5796.6848876243957</v>
      </c>
    </row>
    <row r="856" spans="1:18" x14ac:dyDescent="0.25">
      <c r="A856">
        <v>13</v>
      </c>
      <c r="B856">
        <v>13101</v>
      </c>
      <c r="C856" t="s">
        <v>10678</v>
      </c>
      <c r="D856" t="s">
        <v>892</v>
      </c>
      <c r="E856">
        <v>5</v>
      </c>
      <c r="F856" t="s">
        <v>13792</v>
      </c>
      <c r="G856">
        <v>2</v>
      </c>
      <c r="H856" t="s">
        <v>13768</v>
      </c>
      <c r="I856">
        <v>3</v>
      </c>
      <c r="J856" t="s">
        <v>13783</v>
      </c>
      <c r="K856" t="s">
        <v>13790</v>
      </c>
      <c r="L856">
        <v>270107</v>
      </c>
      <c r="M856" t="s">
        <v>13588</v>
      </c>
      <c r="N856">
        <v>270107005</v>
      </c>
      <c r="O856" t="s">
        <v>13608</v>
      </c>
      <c r="P856">
        <v>10161.850831406538</v>
      </c>
      <c r="Q856">
        <v>24022.577406669592</v>
      </c>
      <c r="R856">
        <v>35294.844522909567</v>
      </c>
    </row>
    <row r="857" spans="1:18" x14ac:dyDescent="0.25">
      <c r="A857">
        <v>13</v>
      </c>
      <c r="B857">
        <v>13101</v>
      </c>
      <c r="C857" t="s">
        <v>10678</v>
      </c>
      <c r="D857" t="s">
        <v>892</v>
      </c>
      <c r="E857">
        <v>5</v>
      </c>
      <c r="F857" t="s">
        <v>13792</v>
      </c>
      <c r="G857">
        <v>2</v>
      </c>
      <c r="H857" t="s">
        <v>13768</v>
      </c>
      <c r="I857">
        <v>3</v>
      </c>
      <c r="J857" t="s">
        <v>13783</v>
      </c>
      <c r="K857" t="s">
        <v>13791</v>
      </c>
      <c r="L857">
        <v>270107</v>
      </c>
      <c r="M857" t="s">
        <v>13588</v>
      </c>
      <c r="N857">
        <v>270107005</v>
      </c>
      <c r="O857" t="s">
        <v>13608</v>
      </c>
      <c r="P857">
        <v>0</v>
      </c>
      <c r="Q857">
        <v>2620.7043852302581</v>
      </c>
      <c r="R857">
        <v>2436.167747212035</v>
      </c>
    </row>
    <row r="858" spans="1:18" x14ac:dyDescent="0.25">
      <c r="A858">
        <v>13</v>
      </c>
      <c r="B858">
        <v>13102</v>
      </c>
      <c r="C858" t="s">
        <v>10678</v>
      </c>
      <c r="D858" t="s">
        <v>1827</v>
      </c>
      <c r="E858">
        <v>1</v>
      </c>
      <c r="F858" t="s">
        <v>13787</v>
      </c>
      <c r="G858">
        <v>1</v>
      </c>
      <c r="H858" t="s">
        <v>8278</v>
      </c>
      <c r="I858">
        <v>1</v>
      </c>
      <c r="J858" t="s">
        <v>13782</v>
      </c>
      <c r="K858" t="s">
        <v>13788</v>
      </c>
      <c r="L858">
        <v>270107</v>
      </c>
      <c r="M858" t="s">
        <v>13588</v>
      </c>
      <c r="N858">
        <v>270107006</v>
      </c>
      <c r="O858" t="s">
        <v>13613</v>
      </c>
      <c r="P858">
        <v>30555.080292327621</v>
      </c>
      <c r="Q858">
        <v>94242.635389283299</v>
      </c>
      <c r="R858">
        <v>68272.181496774938</v>
      </c>
    </row>
    <row r="859" spans="1:18" x14ac:dyDescent="0.25">
      <c r="A859">
        <v>13</v>
      </c>
      <c r="B859">
        <v>13102</v>
      </c>
      <c r="C859" t="s">
        <v>10678</v>
      </c>
      <c r="D859" t="s">
        <v>1827</v>
      </c>
      <c r="E859">
        <v>1</v>
      </c>
      <c r="F859" t="s">
        <v>13787</v>
      </c>
      <c r="G859">
        <v>1</v>
      </c>
      <c r="H859" t="s">
        <v>8278</v>
      </c>
      <c r="I859">
        <v>1</v>
      </c>
      <c r="J859" t="s">
        <v>13782</v>
      </c>
      <c r="K859" t="s">
        <v>13789</v>
      </c>
      <c r="L859">
        <v>270107</v>
      </c>
      <c r="M859" t="s">
        <v>13588</v>
      </c>
      <c r="N859">
        <v>270107006</v>
      </c>
      <c r="O859" t="s">
        <v>13613</v>
      </c>
      <c r="P859">
        <v>0</v>
      </c>
      <c r="Q859">
        <v>4278.769631250053</v>
      </c>
      <c r="R859">
        <v>4220.7383425513735</v>
      </c>
    </row>
    <row r="860" spans="1:18" x14ac:dyDescent="0.25">
      <c r="A860">
        <v>13</v>
      </c>
      <c r="B860">
        <v>13102</v>
      </c>
      <c r="C860" t="s">
        <v>10678</v>
      </c>
      <c r="D860" t="s">
        <v>1827</v>
      </c>
      <c r="E860">
        <v>1</v>
      </c>
      <c r="F860" t="s">
        <v>13787</v>
      </c>
      <c r="G860">
        <v>2</v>
      </c>
      <c r="H860" t="s">
        <v>13768</v>
      </c>
      <c r="I860">
        <v>1</v>
      </c>
      <c r="J860" t="s">
        <v>13782</v>
      </c>
      <c r="K860" t="s">
        <v>13790</v>
      </c>
      <c r="L860">
        <v>270107</v>
      </c>
      <c r="M860" t="s">
        <v>13588</v>
      </c>
      <c r="N860">
        <v>270107006</v>
      </c>
      <c r="O860" t="s">
        <v>13613</v>
      </c>
      <c r="P860">
        <v>30555.080292327621</v>
      </c>
      <c r="Q860">
        <v>68336.323575154354</v>
      </c>
      <c r="R860">
        <v>65099.522442596135</v>
      </c>
    </row>
    <row r="861" spans="1:18" x14ac:dyDescent="0.25">
      <c r="A861">
        <v>13</v>
      </c>
      <c r="B861">
        <v>13102</v>
      </c>
      <c r="C861" t="s">
        <v>10678</v>
      </c>
      <c r="D861" t="s">
        <v>1827</v>
      </c>
      <c r="E861">
        <v>1</v>
      </c>
      <c r="F861" t="s">
        <v>13787</v>
      </c>
      <c r="G861">
        <v>2</v>
      </c>
      <c r="H861" t="s">
        <v>13768</v>
      </c>
      <c r="I861">
        <v>1</v>
      </c>
      <c r="J861" t="s">
        <v>13782</v>
      </c>
      <c r="K861" t="s">
        <v>13791</v>
      </c>
      <c r="L861">
        <v>270107</v>
      </c>
      <c r="M861" t="s">
        <v>13588</v>
      </c>
      <c r="N861">
        <v>270107006</v>
      </c>
      <c r="O861" t="s">
        <v>13613</v>
      </c>
      <c r="P861">
        <v>0</v>
      </c>
      <c r="Q861">
        <v>30185.08144537899</v>
      </c>
      <c r="R861">
        <v>7393.3973967301745</v>
      </c>
    </row>
    <row r="862" spans="1:18" x14ac:dyDescent="0.25">
      <c r="A862">
        <v>13</v>
      </c>
      <c r="B862">
        <v>13102</v>
      </c>
      <c r="C862" t="s">
        <v>10678</v>
      </c>
      <c r="D862" t="s">
        <v>1827</v>
      </c>
      <c r="E862">
        <v>5</v>
      </c>
      <c r="F862" t="s">
        <v>13792</v>
      </c>
      <c r="G862">
        <v>2</v>
      </c>
      <c r="H862" t="s">
        <v>13768</v>
      </c>
      <c r="I862">
        <v>3</v>
      </c>
      <c r="J862" t="s">
        <v>13783</v>
      </c>
      <c r="K862" t="s">
        <v>13790</v>
      </c>
      <c r="L862">
        <v>270107</v>
      </c>
      <c r="M862" t="s">
        <v>13588</v>
      </c>
      <c r="N862">
        <v>270107005</v>
      </c>
      <c r="O862" t="s">
        <v>13608</v>
      </c>
      <c r="P862">
        <v>2471.0972062669566</v>
      </c>
      <c r="Q862">
        <v>71633.463935557811</v>
      </c>
      <c r="R862">
        <v>65011.33986078154</v>
      </c>
    </row>
    <row r="863" spans="1:18" x14ac:dyDescent="0.25">
      <c r="A863">
        <v>13</v>
      </c>
      <c r="B863">
        <v>13102</v>
      </c>
      <c r="C863" t="s">
        <v>10678</v>
      </c>
      <c r="D863" t="s">
        <v>1827</v>
      </c>
      <c r="E863">
        <v>5</v>
      </c>
      <c r="F863" t="s">
        <v>13792</v>
      </c>
      <c r="G863">
        <v>2</v>
      </c>
      <c r="H863" t="s">
        <v>13768</v>
      </c>
      <c r="I863">
        <v>3</v>
      </c>
      <c r="J863" t="s">
        <v>13783</v>
      </c>
      <c r="K863" t="s">
        <v>13791</v>
      </c>
      <c r="L863">
        <v>270107</v>
      </c>
      <c r="M863" t="s">
        <v>13588</v>
      </c>
      <c r="N863">
        <v>270107005</v>
      </c>
      <c r="O863" t="s">
        <v>13608</v>
      </c>
      <c r="P863">
        <v>8762.4960281573094</v>
      </c>
      <c r="Q863">
        <v>1874.6674340910897</v>
      </c>
      <c r="R863">
        <v>7481.5799785447698</v>
      </c>
    </row>
    <row r="864" spans="1:18" x14ac:dyDescent="0.25">
      <c r="A864">
        <v>13</v>
      </c>
      <c r="B864">
        <v>13103</v>
      </c>
      <c r="C864" t="s">
        <v>10678</v>
      </c>
      <c r="D864" t="s">
        <v>1830</v>
      </c>
      <c r="E864">
        <v>1</v>
      </c>
      <c r="F864" t="s">
        <v>13787</v>
      </c>
      <c r="G864">
        <v>1</v>
      </c>
      <c r="H864" t="s">
        <v>8278</v>
      </c>
      <c r="I864">
        <v>1</v>
      </c>
      <c r="J864" t="s">
        <v>13782</v>
      </c>
      <c r="K864" t="s">
        <v>13788</v>
      </c>
      <c r="L864">
        <v>270107</v>
      </c>
      <c r="M864" t="s">
        <v>13588</v>
      </c>
      <c r="N864">
        <v>270107006</v>
      </c>
      <c r="O864" t="s">
        <v>13613</v>
      </c>
      <c r="P864">
        <v>35203.76503398989</v>
      </c>
      <c r="Q864">
        <v>36691.541200841049</v>
      </c>
      <c r="R864">
        <v>79659.187599028446</v>
      </c>
    </row>
    <row r="865" spans="1:18" x14ac:dyDescent="0.25">
      <c r="A865">
        <v>13</v>
      </c>
      <c r="B865">
        <v>13103</v>
      </c>
      <c r="C865" t="s">
        <v>10678</v>
      </c>
      <c r="D865" t="s">
        <v>1830</v>
      </c>
      <c r="E865">
        <v>1</v>
      </c>
      <c r="F865" t="s">
        <v>13787</v>
      </c>
      <c r="G865">
        <v>1</v>
      </c>
      <c r="H865" t="s">
        <v>8278</v>
      </c>
      <c r="I865">
        <v>1</v>
      </c>
      <c r="J865" t="s">
        <v>13782</v>
      </c>
      <c r="K865" t="s">
        <v>13789</v>
      </c>
      <c r="L865">
        <v>270107</v>
      </c>
      <c r="M865" t="s">
        <v>13588</v>
      </c>
      <c r="N865">
        <v>270107006</v>
      </c>
      <c r="O865" t="s">
        <v>13613</v>
      </c>
      <c r="P865">
        <v>0</v>
      </c>
      <c r="Q865">
        <v>8919.9640357916578</v>
      </c>
      <c r="R865">
        <v>2546.1135760292191</v>
      </c>
    </row>
    <row r="866" spans="1:18" x14ac:dyDescent="0.25">
      <c r="A866">
        <v>13</v>
      </c>
      <c r="B866">
        <v>13103</v>
      </c>
      <c r="C866" t="s">
        <v>10678</v>
      </c>
      <c r="D866" t="s">
        <v>1830</v>
      </c>
      <c r="E866">
        <v>1</v>
      </c>
      <c r="F866" t="s">
        <v>13787</v>
      </c>
      <c r="G866">
        <v>2</v>
      </c>
      <c r="H866" t="s">
        <v>13768</v>
      </c>
      <c r="I866">
        <v>1</v>
      </c>
      <c r="J866" t="s">
        <v>13782</v>
      </c>
      <c r="K866" t="s">
        <v>13790</v>
      </c>
      <c r="L866">
        <v>270107</v>
      </c>
      <c r="M866" t="s">
        <v>13588</v>
      </c>
      <c r="N866">
        <v>270107006</v>
      </c>
      <c r="O866" t="s">
        <v>13613</v>
      </c>
      <c r="P866">
        <v>20967.05595258846</v>
      </c>
      <c r="Q866">
        <v>29710.180139476441</v>
      </c>
      <c r="R866">
        <v>66234.483286078786</v>
      </c>
    </row>
    <row r="867" spans="1:18" x14ac:dyDescent="0.25">
      <c r="A867">
        <v>13</v>
      </c>
      <c r="B867">
        <v>13103</v>
      </c>
      <c r="C867" t="s">
        <v>10678</v>
      </c>
      <c r="D867" t="s">
        <v>1830</v>
      </c>
      <c r="E867">
        <v>1</v>
      </c>
      <c r="F867" t="s">
        <v>13787</v>
      </c>
      <c r="G867">
        <v>2</v>
      </c>
      <c r="H867" t="s">
        <v>13768</v>
      </c>
      <c r="I867">
        <v>1</v>
      </c>
      <c r="J867" t="s">
        <v>13782</v>
      </c>
      <c r="K867" t="s">
        <v>13791</v>
      </c>
      <c r="L867">
        <v>270107</v>
      </c>
      <c r="M867" t="s">
        <v>13588</v>
      </c>
      <c r="N867">
        <v>270107006</v>
      </c>
      <c r="O867" t="s">
        <v>13613</v>
      </c>
      <c r="P867">
        <v>14236.70908140143</v>
      </c>
      <c r="Q867">
        <v>15901.325097156263</v>
      </c>
      <c r="R867">
        <v>15970.81788897888</v>
      </c>
    </row>
    <row r="868" spans="1:18" x14ac:dyDescent="0.25">
      <c r="A868">
        <v>13</v>
      </c>
      <c r="B868">
        <v>13103</v>
      </c>
      <c r="C868" t="s">
        <v>10678</v>
      </c>
      <c r="D868" t="s">
        <v>1830</v>
      </c>
      <c r="E868">
        <v>5</v>
      </c>
      <c r="F868" t="s">
        <v>13792</v>
      </c>
      <c r="G868">
        <v>2</v>
      </c>
      <c r="H868" t="s">
        <v>13768</v>
      </c>
      <c r="I868">
        <v>3</v>
      </c>
      <c r="J868" t="s">
        <v>13783</v>
      </c>
      <c r="K868" t="s">
        <v>13790</v>
      </c>
      <c r="L868">
        <v>270107</v>
      </c>
      <c r="M868" t="s">
        <v>13588</v>
      </c>
      <c r="N868">
        <v>270107005</v>
      </c>
      <c r="O868" t="s">
        <v>13608</v>
      </c>
      <c r="P868">
        <v>13563.88356283772</v>
      </c>
      <c r="Q868">
        <v>23396.842989447257</v>
      </c>
      <c r="R868">
        <v>69861.138046980355</v>
      </c>
    </row>
    <row r="869" spans="1:18" x14ac:dyDescent="0.25">
      <c r="A869">
        <v>13</v>
      </c>
      <c r="B869">
        <v>13103</v>
      </c>
      <c r="C869" t="s">
        <v>10678</v>
      </c>
      <c r="D869" t="s">
        <v>1830</v>
      </c>
      <c r="E869">
        <v>5</v>
      </c>
      <c r="F869" t="s">
        <v>13792</v>
      </c>
      <c r="G869">
        <v>2</v>
      </c>
      <c r="H869" t="s">
        <v>13768</v>
      </c>
      <c r="I869">
        <v>3</v>
      </c>
      <c r="J869" t="s">
        <v>13783</v>
      </c>
      <c r="K869" t="s">
        <v>13791</v>
      </c>
      <c r="L869">
        <v>270107</v>
      </c>
      <c r="M869" t="s">
        <v>13588</v>
      </c>
      <c r="N869">
        <v>270107005</v>
      </c>
      <c r="O869" t="s">
        <v>13608</v>
      </c>
      <c r="P869">
        <v>11078.961129510197</v>
      </c>
      <c r="Q869">
        <v>9186.5734957070144</v>
      </c>
      <c r="R869">
        <v>5092.2271520584382</v>
      </c>
    </row>
    <row r="870" spans="1:18" x14ac:dyDescent="0.25">
      <c r="A870">
        <v>13</v>
      </c>
      <c r="B870">
        <v>13104</v>
      </c>
      <c r="C870" t="s">
        <v>10678</v>
      </c>
      <c r="D870" t="s">
        <v>1833</v>
      </c>
      <c r="E870">
        <v>1</v>
      </c>
      <c r="F870" t="s">
        <v>13787</v>
      </c>
      <c r="G870">
        <v>1</v>
      </c>
      <c r="H870" t="s">
        <v>8278</v>
      </c>
      <c r="I870">
        <v>1</v>
      </c>
      <c r="J870" t="s">
        <v>13782</v>
      </c>
      <c r="K870" t="s">
        <v>13788</v>
      </c>
      <c r="L870">
        <v>270107</v>
      </c>
      <c r="M870" t="s">
        <v>13588</v>
      </c>
      <c r="N870">
        <v>270107006</v>
      </c>
      <c r="O870" t="s">
        <v>13613</v>
      </c>
      <c r="P870">
        <v>29808.525958472321</v>
      </c>
      <c r="Q870">
        <v>45876.614257196707</v>
      </c>
      <c r="R870">
        <v>25929.315406073019</v>
      </c>
    </row>
    <row r="871" spans="1:18" x14ac:dyDescent="0.25">
      <c r="A871">
        <v>13</v>
      </c>
      <c r="B871">
        <v>13104</v>
      </c>
      <c r="C871" t="s">
        <v>10678</v>
      </c>
      <c r="D871" t="s">
        <v>1833</v>
      </c>
      <c r="E871">
        <v>1</v>
      </c>
      <c r="F871" t="s">
        <v>13787</v>
      </c>
      <c r="G871">
        <v>1</v>
      </c>
      <c r="H871" t="s">
        <v>8278</v>
      </c>
      <c r="I871">
        <v>1</v>
      </c>
      <c r="J871" t="s">
        <v>13782</v>
      </c>
      <c r="K871" t="s">
        <v>13789</v>
      </c>
      <c r="L871">
        <v>270107</v>
      </c>
      <c r="M871" t="s">
        <v>13588</v>
      </c>
      <c r="N871">
        <v>270107006</v>
      </c>
      <c r="O871" t="s">
        <v>13613</v>
      </c>
      <c r="P871">
        <v>3595.8325373616844</v>
      </c>
      <c r="Q871">
        <v>7531.2247573836366</v>
      </c>
      <c r="R871">
        <v>0</v>
      </c>
    </row>
    <row r="872" spans="1:18" x14ac:dyDescent="0.25">
      <c r="A872">
        <v>13</v>
      </c>
      <c r="B872">
        <v>13104</v>
      </c>
      <c r="C872" t="s">
        <v>10678</v>
      </c>
      <c r="D872" t="s">
        <v>1833</v>
      </c>
      <c r="E872">
        <v>1</v>
      </c>
      <c r="F872" t="s">
        <v>13787</v>
      </c>
      <c r="G872">
        <v>2</v>
      </c>
      <c r="H872" t="s">
        <v>13768</v>
      </c>
      <c r="I872">
        <v>1</v>
      </c>
      <c r="J872" t="s">
        <v>13782</v>
      </c>
      <c r="K872" t="s">
        <v>13790</v>
      </c>
      <c r="L872">
        <v>270107</v>
      </c>
      <c r="M872" t="s">
        <v>13588</v>
      </c>
      <c r="N872">
        <v>270107006</v>
      </c>
      <c r="O872" t="s">
        <v>13613</v>
      </c>
      <c r="P872">
        <v>17562.563371588956</v>
      </c>
      <c r="Q872">
        <v>35726.256315963517</v>
      </c>
      <c r="R872">
        <v>25929.315406073019</v>
      </c>
    </row>
    <row r="873" spans="1:18" x14ac:dyDescent="0.25">
      <c r="A873">
        <v>13</v>
      </c>
      <c r="B873">
        <v>13104</v>
      </c>
      <c r="C873" t="s">
        <v>10678</v>
      </c>
      <c r="D873" t="s">
        <v>1833</v>
      </c>
      <c r="E873">
        <v>1</v>
      </c>
      <c r="F873" t="s">
        <v>13787</v>
      </c>
      <c r="G873">
        <v>2</v>
      </c>
      <c r="H873" t="s">
        <v>13768</v>
      </c>
      <c r="I873">
        <v>1</v>
      </c>
      <c r="J873" t="s">
        <v>13782</v>
      </c>
      <c r="K873" t="s">
        <v>13791</v>
      </c>
      <c r="L873">
        <v>270107</v>
      </c>
      <c r="M873" t="s">
        <v>13588</v>
      </c>
      <c r="N873">
        <v>270107006</v>
      </c>
      <c r="O873" t="s">
        <v>13613</v>
      </c>
      <c r="P873">
        <v>15841.795124245051</v>
      </c>
      <c r="Q873">
        <v>17681.582698616807</v>
      </c>
      <c r="R873">
        <v>0</v>
      </c>
    </row>
    <row r="874" spans="1:18" x14ac:dyDescent="0.25">
      <c r="A874">
        <v>13</v>
      </c>
      <c r="B874">
        <v>13104</v>
      </c>
      <c r="C874" t="s">
        <v>10678</v>
      </c>
      <c r="D874" t="s">
        <v>1833</v>
      </c>
      <c r="E874">
        <v>5</v>
      </c>
      <c r="F874" t="s">
        <v>13792</v>
      </c>
      <c r="G874">
        <v>2</v>
      </c>
      <c r="H874" t="s">
        <v>13768</v>
      </c>
      <c r="I874">
        <v>3</v>
      </c>
      <c r="J874" t="s">
        <v>13783</v>
      </c>
      <c r="K874" t="s">
        <v>13790</v>
      </c>
      <c r="L874">
        <v>270107</v>
      </c>
      <c r="M874" t="s">
        <v>13588</v>
      </c>
      <c r="N874">
        <v>270107005</v>
      </c>
      <c r="O874" t="s">
        <v>13608</v>
      </c>
      <c r="P874">
        <v>24180.394116177573</v>
      </c>
      <c r="Q874">
        <v>30652.384886814696</v>
      </c>
      <c r="R874">
        <v>24293.780707073885</v>
      </c>
    </row>
    <row r="875" spans="1:18" x14ac:dyDescent="0.25">
      <c r="A875">
        <v>13</v>
      </c>
      <c r="B875">
        <v>13104</v>
      </c>
      <c r="C875" t="s">
        <v>10678</v>
      </c>
      <c r="D875" t="s">
        <v>1833</v>
      </c>
      <c r="E875">
        <v>5</v>
      </c>
      <c r="F875" t="s">
        <v>13792</v>
      </c>
      <c r="G875">
        <v>2</v>
      </c>
      <c r="H875" t="s">
        <v>13768</v>
      </c>
      <c r="I875">
        <v>3</v>
      </c>
      <c r="J875" t="s">
        <v>13783</v>
      </c>
      <c r="K875" t="s">
        <v>13791</v>
      </c>
      <c r="L875">
        <v>270107</v>
      </c>
      <c r="M875" t="s">
        <v>13588</v>
      </c>
      <c r="N875">
        <v>270107005</v>
      </c>
      <c r="O875" t="s">
        <v>13608</v>
      </c>
      <c r="P875">
        <v>9223.9643796564342</v>
      </c>
      <c r="Q875">
        <v>10235.133895991881</v>
      </c>
      <c r="R875">
        <v>1635.5346989991344</v>
      </c>
    </row>
    <row r="876" spans="1:18" x14ac:dyDescent="0.25">
      <c r="A876">
        <v>13</v>
      </c>
      <c r="B876">
        <v>13105</v>
      </c>
      <c r="C876" t="s">
        <v>10678</v>
      </c>
      <c r="D876" t="s">
        <v>1836</v>
      </c>
      <c r="E876">
        <v>1</v>
      </c>
      <c r="F876" t="s">
        <v>13787</v>
      </c>
      <c r="G876">
        <v>1</v>
      </c>
      <c r="H876" t="s">
        <v>8278</v>
      </c>
      <c r="I876">
        <v>1</v>
      </c>
      <c r="J876" t="s">
        <v>13782</v>
      </c>
      <c r="K876" t="s">
        <v>13788</v>
      </c>
      <c r="L876">
        <v>270107</v>
      </c>
      <c r="M876" t="s">
        <v>13588</v>
      </c>
      <c r="N876">
        <v>270107006</v>
      </c>
      <c r="O876" t="s">
        <v>13613</v>
      </c>
      <c r="P876">
        <v>34446.32752132824</v>
      </c>
      <c r="Q876">
        <v>20384.559604438422</v>
      </c>
      <c r="R876">
        <v>18392.963870108484</v>
      </c>
    </row>
    <row r="877" spans="1:18" x14ac:dyDescent="0.25">
      <c r="A877">
        <v>13</v>
      </c>
      <c r="B877">
        <v>13105</v>
      </c>
      <c r="C877" t="s">
        <v>10678</v>
      </c>
      <c r="D877" t="s">
        <v>1836</v>
      </c>
      <c r="E877">
        <v>1</v>
      </c>
      <c r="F877" t="s">
        <v>13787</v>
      </c>
      <c r="G877">
        <v>1</v>
      </c>
      <c r="H877" t="s">
        <v>8278</v>
      </c>
      <c r="I877">
        <v>1</v>
      </c>
      <c r="J877" t="s">
        <v>13782</v>
      </c>
      <c r="K877" t="s">
        <v>13789</v>
      </c>
      <c r="L877">
        <v>270107</v>
      </c>
      <c r="M877" t="s">
        <v>13588</v>
      </c>
      <c r="N877">
        <v>270107006</v>
      </c>
      <c r="O877" t="s">
        <v>13613</v>
      </c>
      <c r="P877">
        <v>0</v>
      </c>
      <c r="Q877">
        <v>1802.427835223084</v>
      </c>
      <c r="R877">
        <v>2108.9073872616436</v>
      </c>
    </row>
    <row r="878" spans="1:18" x14ac:dyDescent="0.25">
      <c r="A878">
        <v>13</v>
      </c>
      <c r="B878">
        <v>13105</v>
      </c>
      <c r="C878" t="s">
        <v>10678</v>
      </c>
      <c r="D878" t="s">
        <v>1836</v>
      </c>
      <c r="E878">
        <v>1</v>
      </c>
      <c r="F878" t="s">
        <v>13787</v>
      </c>
      <c r="G878">
        <v>2</v>
      </c>
      <c r="H878" t="s">
        <v>13768</v>
      </c>
      <c r="I878">
        <v>1</v>
      </c>
      <c r="J878" t="s">
        <v>13782</v>
      </c>
      <c r="K878" t="s">
        <v>13790</v>
      </c>
      <c r="L878">
        <v>270107</v>
      </c>
      <c r="M878" t="s">
        <v>13588</v>
      </c>
      <c r="N878">
        <v>270107006</v>
      </c>
      <c r="O878" t="s">
        <v>13613</v>
      </c>
      <c r="P878">
        <v>25021.112802688651</v>
      </c>
      <c r="Q878">
        <v>12830.801099956889</v>
      </c>
      <c r="R878">
        <v>18392.963870108484</v>
      </c>
    </row>
    <row r="879" spans="1:18" x14ac:dyDescent="0.25">
      <c r="A879">
        <v>13</v>
      </c>
      <c r="B879">
        <v>13105</v>
      </c>
      <c r="C879" t="s">
        <v>10678</v>
      </c>
      <c r="D879" t="s">
        <v>1836</v>
      </c>
      <c r="E879">
        <v>1</v>
      </c>
      <c r="F879" t="s">
        <v>13787</v>
      </c>
      <c r="G879">
        <v>2</v>
      </c>
      <c r="H879" t="s">
        <v>13768</v>
      </c>
      <c r="I879">
        <v>1</v>
      </c>
      <c r="J879" t="s">
        <v>13782</v>
      </c>
      <c r="K879" t="s">
        <v>13791</v>
      </c>
      <c r="L879">
        <v>270107</v>
      </c>
      <c r="M879" t="s">
        <v>13588</v>
      </c>
      <c r="N879">
        <v>270107006</v>
      </c>
      <c r="O879" t="s">
        <v>13613</v>
      </c>
      <c r="P879">
        <v>9425.2147186395887</v>
      </c>
      <c r="Q879">
        <v>9356.1863397046145</v>
      </c>
      <c r="R879">
        <v>2108.9073872616436</v>
      </c>
    </row>
    <row r="880" spans="1:18" x14ac:dyDescent="0.25">
      <c r="A880">
        <v>13</v>
      </c>
      <c r="B880">
        <v>13105</v>
      </c>
      <c r="C880" t="s">
        <v>10678</v>
      </c>
      <c r="D880" t="s">
        <v>1836</v>
      </c>
      <c r="E880">
        <v>5</v>
      </c>
      <c r="F880" t="s">
        <v>13792</v>
      </c>
      <c r="G880">
        <v>2</v>
      </c>
      <c r="H880" t="s">
        <v>13768</v>
      </c>
      <c r="I880">
        <v>3</v>
      </c>
      <c r="J880" t="s">
        <v>13783</v>
      </c>
      <c r="K880" t="s">
        <v>13790</v>
      </c>
      <c r="L880">
        <v>270107</v>
      </c>
      <c r="M880" t="s">
        <v>13588</v>
      </c>
      <c r="N880">
        <v>270107005</v>
      </c>
      <c r="O880" t="s">
        <v>13608</v>
      </c>
      <c r="P880">
        <v>25021.112802688651</v>
      </c>
      <c r="Q880">
        <v>14519.459881740253</v>
      </c>
      <c r="R880">
        <v>17607.650973702563</v>
      </c>
    </row>
    <row r="881" spans="1:18" x14ac:dyDescent="0.25">
      <c r="A881">
        <v>13</v>
      </c>
      <c r="B881">
        <v>13105</v>
      </c>
      <c r="C881" t="s">
        <v>10678</v>
      </c>
      <c r="D881" t="s">
        <v>1836</v>
      </c>
      <c r="E881">
        <v>5</v>
      </c>
      <c r="F881" t="s">
        <v>13792</v>
      </c>
      <c r="G881">
        <v>2</v>
      </c>
      <c r="H881" t="s">
        <v>13768</v>
      </c>
      <c r="I881">
        <v>3</v>
      </c>
      <c r="J881" t="s">
        <v>13783</v>
      </c>
      <c r="K881" t="s">
        <v>13791</v>
      </c>
      <c r="L881">
        <v>270107</v>
      </c>
      <c r="M881" t="s">
        <v>13588</v>
      </c>
      <c r="N881">
        <v>270107005</v>
      </c>
      <c r="O881" t="s">
        <v>13608</v>
      </c>
      <c r="P881">
        <v>9425.2147186395887</v>
      </c>
      <c r="Q881">
        <v>0</v>
      </c>
      <c r="R881">
        <v>2894.2202836675638</v>
      </c>
    </row>
    <row r="882" spans="1:18" x14ac:dyDescent="0.25">
      <c r="A882">
        <v>13</v>
      </c>
      <c r="B882">
        <v>13106</v>
      </c>
      <c r="C882" t="s">
        <v>10678</v>
      </c>
      <c r="D882" t="s">
        <v>1839</v>
      </c>
      <c r="E882">
        <v>1</v>
      </c>
      <c r="F882" t="s">
        <v>13787</v>
      </c>
      <c r="G882">
        <v>1</v>
      </c>
      <c r="H882" t="s">
        <v>8278</v>
      </c>
      <c r="I882">
        <v>1</v>
      </c>
      <c r="J882" t="s">
        <v>13782</v>
      </c>
      <c r="K882" t="s">
        <v>13788</v>
      </c>
      <c r="L882">
        <v>270107</v>
      </c>
      <c r="M882" t="s">
        <v>13588</v>
      </c>
      <c r="N882">
        <v>270107006</v>
      </c>
      <c r="O882" t="s">
        <v>13613</v>
      </c>
      <c r="P882">
        <v>33742.547527091381</v>
      </c>
      <c r="Q882">
        <v>20093.397599199096</v>
      </c>
      <c r="R882">
        <v>22493.151324305018</v>
      </c>
    </row>
    <row r="883" spans="1:18" x14ac:dyDescent="0.25">
      <c r="A883">
        <v>13</v>
      </c>
      <c r="B883">
        <v>13106</v>
      </c>
      <c r="C883" t="s">
        <v>10678</v>
      </c>
      <c r="D883" t="s">
        <v>1839</v>
      </c>
      <c r="E883">
        <v>1</v>
      </c>
      <c r="F883" t="s">
        <v>13787</v>
      </c>
      <c r="G883">
        <v>2</v>
      </c>
      <c r="H883" t="s">
        <v>13768</v>
      </c>
      <c r="I883">
        <v>1</v>
      </c>
      <c r="J883" t="s">
        <v>13782</v>
      </c>
      <c r="K883" t="s">
        <v>13790</v>
      </c>
      <c r="L883">
        <v>270107</v>
      </c>
      <c r="M883" t="s">
        <v>13588</v>
      </c>
      <c r="N883">
        <v>270107006</v>
      </c>
      <c r="O883" t="s">
        <v>13613</v>
      </c>
      <c r="P883">
        <v>33742.547527091381</v>
      </c>
      <c r="Q883">
        <v>18023.495920425896</v>
      </c>
      <c r="R883">
        <v>18984.968506700832</v>
      </c>
    </row>
    <row r="884" spans="1:18" x14ac:dyDescent="0.25">
      <c r="A884">
        <v>13</v>
      </c>
      <c r="B884">
        <v>13106</v>
      </c>
      <c r="C884" t="s">
        <v>10678</v>
      </c>
      <c r="D884" t="s">
        <v>1839</v>
      </c>
      <c r="E884">
        <v>1</v>
      </c>
      <c r="F884" t="s">
        <v>13787</v>
      </c>
      <c r="G884">
        <v>2</v>
      </c>
      <c r="H884" t="s">
        <v>13768</v>
      </c>
      <c r="I884">
        <v>1</v>
      </c>
      <c r="J884" t="s">
        <v>13782</v>
      </c>
      <c r="K884" t="s">
        <v>13791</v>
      </c>
      <c r="L884">
        <v>270107</v>
      </c>
      <c r="M884" t="s">
        <v>13588</v>
      </c>
      <c r="N884">
        <v>270107006</v>
      </c>
      <c r="O884" t="s">
        <v>13613</v>
      </c>
      <c r="P884">
        <v>0</v>
      </c>
      <c r="Q884">
        <v>2069.9016787731994</v>
      </c>
      <c r="R884">
        <v>3508.182817604189</v>
      </c>
    </row>
    <row r="885" spans="1:18" x14ac:dyDescent="0.25">
      <c r="A885">
        <v>13</v>
      </c>
      <c r="B885">
        <v>13106</v>
      </c>
      <c r="C885" t="s">
        <v>10678</v>
      </c>
      <c r="D885" t="s">
        <v>1839</v>
      </c>
      <c r="E885">
        <v>5</v>
      </c>
      <c r="F885" t="s">
        <v>13792</v>
      </c>
      <c r="G885">
        <v>2</v>
      </c>
      <c r="H885" t="s">
        <v>13768</v>
      </c>
      <c r="I885">
        <v>3</v>
      </c>
      <c r="J885" t="s">
        <v>13783</v>
      </c>
      <c r="K885" t="s">
        <v>13790</v>
      </c>
      <c r="L885">
        <v>270107</v>
      </c>
      <c r="M885" t="s">
        <v>13588</v>
      </c>
      <c r="N885">
        <v>270107005</v>
      </c>
      <c r="O885" t="s">
        <v>13608</v>
      </c>
      <c r="P885">
        <v>24071.39375304661</v>
      </c>
      <c r="Q885">
        <v>14317.011921859979</v>
      </c>
      <c r="R885">
        <v>21392.246780477482</v>
      </c>
    </row>
    <row r="886" spans="1:18" x14ac:dyDescent="0.25">
      <c r="A886">
        <v>13</v>
      </c>
      <c r="B886">
        <v>13106</v>
      </c>
      <c r="C886" t="s">
        <v>10678</v>
      </c>
      <c r="D886" t="s">
        <v>1839</v>
      </c>
      <c r="E886">
        <v>5</v>
      </c>
      <c r="F886" t="s">
        <v>13792</v>
      </c>
      <c r="G886">
        <v>2</v>
      </c>
      <c r="H886" t="s">
        <v>13768</v>
      </c>
      <c r="I886">
        <v>3</v>
      </c>
      <c r="J886" t="s">
        <v>13783</v>
      </c>
      <c r="K886" t="s">
        <v>13791</v>
      </c>
      <c r="L886">
        <v>270107</v>
      </c>
      <c r="M886" t="s">
        <v>13588</v>
      </c>
      <c r="N886">
        <v>270107005</v>
      </c>
      <c r="O886" t="s">
        <v>13608</v>
      </c>
      <c r="P886">
        <v>1181.8965840488956</v>
      </c>
      <c r="Q886">
        <v>0</v>
      </c>
      <c r="R886">
        <v>1100.9045438275393</v>
      </c>
    </row>
    <row r="887" spans="1:18" x14ac:dyDescent="0.25">
      <c r="A887">
        <v>13</v>
      </c>
      <c r="B887">
        <v>13107</v>
      </c>
      <c r="C887" t="s">
        <v>10678</v>
      </c>
      <c r="D887" t="s">
        <v>1842</v>
      </c>
      <c r="E887">
        <v>1</v>
      </c>
      <c r="F887" t="s">
        <v>13787</v>
      </c>
      <c r="G887">
        <v>1</v>
      </c>
      <c r="H887" t="s">
        <v>8278</v>
      </c>
      <c r="I887">
        <v>1</v>
      </c>
      <c r="J887" t="s">
        <v>13782</v>
      </c>
      <c r="K887" t="s">
        <v>13788</v>
      </c>
      <c r="L887">
        <v>270107</v>
      </c>
      <c r="M887" t="s">
        <v>13588</v>
      </c>
      <c r="N887">
        <v>270107006</v>
      </c>
      <c r="O887" t="s">
        <v>13613</v>
      </c>
      <c r="P887">
        <v>24578.343601423188</v>
      </c>
      <c r="Q887">
        <v>43746.161147652696</v>
      </c>
      <c r="R887">
        <v>9292.8589141418688</v>
      </c>
    </row>
    <row r="888" spans="1:18" x14ac:dyDescent="0.25">
      <c r="A888">
        <v>13</v>
      </c>
      <c r="B888">
        <v>13107</v>
      </c>
      <c r="C888" t="s">
        <v>10678</v>
      </c>
      <c r="D888" t="s">
        <v>1842</v>
      </c>
      <c r="E888">
        <v>1</v>
      </c>
      <c r="F888" t="s">
        <v>13787</v>
      </c>
      <c r="G888">
        <v>1</v>
      </c>
      <c r="H888" t="s">
        <v>8278</v>
      </c>
      <c r="I888">
        <v>1</v>
      </c>
      <c r="J888" t="s">
        <v>13782</v>
      </c>
      <c r="K888" t="s">
        <v>13789</v>
      </c>
      <c r="L888">
        <v>270107</v>
      </c>
      <c r="M888" t="s">
        <v>13588</v>
      </c>
      <c r="N888">
        <v>270107006</v>
      </c>
      <c r="O888" t="s">
        <v>13613</v>
      </c>
      <c r="P888">
        <v>1979.4498262996044</v>
      </c>
      <c r="Q888">
        <v>6998.8393194949495</v>
      </c>
      <c r="R888">
        <v>0</v>
      </c>
    </row>
    <row r="889" spans="1:18" x14ac:dyDescent="0.25">
      <c r="A889">
        <v>13</v>
      </c>
      <c r="B889">
        <v>13107</v>
      </c>
      <c r="C889" t="s">
        <v>10678</v>
      </c>
      <c r="D889" t="s">
        <v>1842</v>
      </c>
      <c r="E889">
        <v>1</v>
      </c>
      <c r="F889" t="s">
        <v>13787</v>
      </c>
      <c r="G889">
        <v>2</v>
      </c>
      <c r="H889" t="s">
        <v>13768</v>
      </c>
      <c r="I889">
        <v>1</v>
      </c>
      <c r="J889" t="s">
        <v>13782</v>
      </c>
      <c r="K889" t="s">
        <v>13790</v>
      </c>
      <c r="L889">
        <v>270107</v>
      </c>
      <c r="M889" t="s">
        <v>13588</v>
      </c>
      <c r="N889">
        <v>270107006</v>
      </c>
      <c r="O889" t="s">
        <v>13613</v>
      </c>
      <c r="P889">
        <v>24578.343601423188</v>
      </c>
      <c r="Q889">
        <v>37310.419572341802</v>
      </c>
      <c r="R889">
        <v>7269.7335371051804</v>
      </c>
    </row>
    <row r="890" spans="1:18" x14ac:dyDescent="0.25">
      <c r="A890">
        <v>13</v>
      </c>
      <c r="B890">
        <v>13107</v>
      </c>
      <c r="C890" t="s">
        <v>10678</v>
      </c>
      <c r="D890" t="s">
        <v>1842</v>
      </c>
      <c r="E890">
        <v>1</v>
      </c>
      <c r="F890" t="s">
        <v>13787</v>
      </c>
      <c r="G890">
        <v>2</v>
      </c>
      <c r="H890" t="s">
        <v>13768</v>
      </c>
      <c r="I890">
        <v>1</v>
      </c>
      <c r="J890" t="s">
        <v>13782</v>
      </c>
      <c r="K890" t="s">
        <v>13791</v>
      </c>
      <c r="L890">
        <v>270107</v>
      </c>
      <c r="M890" t="s">
        <v>13588</v>
      </c>
      <c r="N890">
        <v>270107006</v>
      </c>
      <c r="O890" t="s">
        <v>13613</v>
      </c>
      <c r="P890">
        <v>1979.4498262996044</v>
      </c>
      <c r="Q890">
        <v>13434.58089480584</v>
      </c>
      <c r="R890">
        <v>2023.1253770366889</v>
      </c>
    </row>
    <row r="891" spans="1:18" x14ac:dyDescent="0.25">
      <c r="A891">
        <v>13</v>
      </c>
      <c r="B891">
        <v>13107</v>
      </c>
      <c r="C891" t="s">
        <v>10678</v>
      </c>
      <c r="D891" t="s">
        <v>1842</v>
      </c>
      <c r="E891">
        <v>5</v>
      </c>
      <c r="F891" t="s">
        <v>13792</v>
      </c>
      <c r="G891">
        <v>2</v>
      </c>
      <c r="H891" t="s">
        <v>13768</v>
      </c>
      <c r="I891">
        <v>3</v>
      </c>
      <c r="J891" t="s">
        <v>13783</v>
      </c>
      <c r="K891" t="s">
        <v>13790</v>
      </c>
      <c r="L891">
        <v>270107</v>
      </c>
      <c r="M891" t="s">
        <v>13588</v>
      </c>
      <c r="N891">
        <v>270107005</v>
      </c>
      <c r="O891" t="s">
        <v>13608</v>
      </c>
      <c r="P891">
        <v>26557.793427722794</v>
      </c>
      <c r="Q891">
        <v>34403.445970523346</v>
      </c>
      <c r="R891">
        <v>9292.8589141418688</v>
      </c>
    </row>
    <row r="892" spans="1:18" x14ac:dyDescent="0.25">
      <c r="A892">
        <v>13</v>
      </c>
      <c r="B892">
        <v>13107</v>
      </c>
      <c r="C892" t="s">
        <v>10678</v>
      </c>
      <c r="D892" t="s">
        <v>1842</v>
      </c>
      <c r="E892">
        <v>5</v>
      </c>
      <c r="F892" t="s">
        <v>13792</v>
      </c>
      <c r="G892">
        <v>2</v>
      </c>
      <c r="H892" t="s">
        <v>13768</v>
      </c>
      <c r="I892">
        <v>3</v>
      </c>
      <c r="J892" t="s">
        <v>13783</v>
      </c>
      <c r="K892" t="s">
        <v>13791</v>
      </c>
      <c r="L892">
        <v>270107</v>
      </c>
      <c r="M892" t="s">
        <v>13588</v>
      </c>
      <c r="N892">
        <v>270107005</v>
      </c>
      <c r="O892" t="s">
        <v>13608</v>
      </c>
      <c r="P892">
        <v>0</v>
      </c>
      <c r="Q892">
        <v>2666.3845808736937</v>
      </c>
      <c r="R892">
        <v>0</v>
      </c>
    </row>
    <row r="893" spans="1:18" x14ac:dyDescent="0.25">
      <c r="A893">
        <v>13</v>
      </c>
      <c r="B893">
        <v>13108</v>
      </c>
      <c r="C893" t="s">
        <v>10678</v>
      </c>
      <c r="D893" t="s">
        <v>847</v>
      </c>
      <c r="E893">
        <v>1</v>
      </c>
      <c r="F893" t="s">
        <v>13787</v>
      </c>
      <c r="G893">
        <v>1</v>
      </c>
      <c r="H893" t="s">
        <v>8278</v>
      </c>
      <c r="I893">
        <v>1</v>
      </c>
      <c r="J893" t="s">
        <v>13782</v>
      </c>
      <c r="K893" t="s">
        <v>13788</v>
      </c>
      <c r="L893">
        <v>270107</v>
      </c>
      <c r="M893" t="s">
        <v>13588</v>
      </c>
      <c r="N893">
        <v>270107006</v>
      </c>
      <c r="O893" t="s">
        <v>13613</v>
      </c>
      <c r="P893">
        <v>13706.928347099125</v>
      </c>
      <c r="Q893">
        <v>18720.185984513784</v>
      </c>
      <c r="R893">
        <v>36719.160011147113</v>
      </c>
    </row>
    <row r="894" spans="1:18" x14ac:dyDescent="0.25">
      <c r="A894">
        <v>13</v>
      </c>
      <c r="B894">
        <v>13108</v>
      </c>
      <c r="C894" t="s">
        <v>10678</v>
      </c>
      <c r="D894" t="s">
        <v>847</v>
      </c>
      <c r="E894">
        <v>1</v>
      </c>
      <c r="F894" t="s">
        <v>13787</v>
      </c>
      <c r="G894">
        <v>1</v>
      </c>
      <c r="H894" t="s">
        <v>8278</v>
      </c>
      <c r="I894">
        <v>1</v>
      </c>
      <c r="J894" t="s">
        <v>13782</v>
      </c>
      <c r="K894" t="s">
        <v>13789</v>
      </c>
      <c r="L894">
        <v>270107</v>
      </c>
      <c r="M894" t="s">
        <v>13588</v>
      </c>
      <c r="N894">
        <v>270107006</v>
      </c>
      <c r="O894" t="s">
        <v>13613</v>
      </c>
      <c r="P894">
        <v>11748.795726084963</v>
      </c>
      <c r="Q894">
        <v>0</v>
      </c>
      <c r="R894">
        <v>0</v>
      </c>
    </row>
    <row r="895" spans="1:18" x14ac:dyDescent="0.25">
      <c r="A895">
        <v>13</v>
      </c>
      <c r="B895">
        <v>13108</v>
      </c>
      <c r="C895" t="s">
        <v>10678</v>
      </c>
      <c r="D895" t="s">
        <v>847</v>
      </c>
      <c r="E895">
        <v>1</v>
      </c>
      <c r="F895" t="s">
        <v>13787</v>
      </c>
      <c r="G895">
        <v>2</v>
      </c>
      <c r="H895" t="s">
        <v>13768</v>
      </c>
      <c r="I895">
        <v>1</v>
      </c>
      <c r="J895" t="s">
        <v>13782</v>
      </c>
      <c r="K895" t="s">
        <v>13790</v>
      </c>
      <c r="L895">
        <v>270107</v>
      </c>
      <c r="M895" t="s">
        <v>13588</v>
      </c>
      <c r="N895">
        <v>270107006</v>
      </c>
      <c r="O895" t="s">
        <v>13613</v>
      </c>
      <c r="P895">
        <v>9953.8408234886501</v>
      </c>
      <c r="Q895">
        <v>16515.320343375941</v>
      </c>
      <c r="R895">
        <v>28150.845388773629</v>
      </c>
    </row>
    <row r="896" spans="1:18" x14ac:dyDescent="0.25">
      <c r="A896">
        <v>13</v>
      </c>
      <c r="B896">
        <v>13108</v>
      </c>
      <c r="C896" t="s">
        <v>10678</v>
      </c>
      <c r="D896" t="s">
        <v>847</v>
      </c>
      <c r="E896">
        <v>1</v>
      </c>
      <c r="F896" t="s">
        <v>13787</v>
      </c>
      <c r="G896">
        <v>2</v>
      </c>
      <c r="H896" t="s">
        <v>13768</v>
      </c>
      <c r="I896">
        <v>1</v>
      </c>
      <c r="J896" t="s">
        <v>13782</v>
      </c>
      <c r="K896" t="s">
        <v>13791</v>
      </c>
      <c r="L896">
        <v>270107</v>
      </c>
      <c r="M896" t="s">
        <v>13588</v>
      </c>
      <c r="N896">
        <v>270107006</v>
      </c>
      <c r="O896" t="s">
        <v>13613</v>
      </c>
      <c r="P896">
        <v>15501.883249695438</v>
      </c>
      <c r="Q896">
        <v>2204.8656411378456</v>
      </c>
      <c r="R896">
        <v>8568.3146223734911</v>
      </c>
    </row>
    <row r="897" spans="1:18" x14ac:dyDescent="0.25">
      <c r="A897">
        <v>13</v>
      </c>
      <c r="B897">
        <v>13108</v>
      </c>
      <c r="C897" t="s">
        <v>10678</v>
      </c>
      <c r="D897" t="s">
        <v>847</v>
      </c>
      <c r="E897">
        <v>5</v>
      </c>
      <c r="F897" t="s">
        <v>13792</v>
      </c>
      <c r="G897">
        <v>2</v>
      </c>
      <c r="H897" t="s">
        <v>13768</v>
      </c>
      <c r="I897">
        <v>3</v>
      </c>
      <c r="J897" t="s">
        <v>13783</v>
      </c>
      <c r="K897" t="s">
        <v>13790</v>
      </c>
      <c r="L897">
        <v>270107</v>
      </c>
      <c r="M897" t="s">
        <v>13588</v>
      </c>
      <c r="N897">
        <v>270107005</v>
      </c>
      <c r="O897" t="s">
        <v>13608</v>
      </c>
      <c r="P897">
        <v>21702.636549573614</v>
      </c>
      <c r="Q897">
        <v>1511.760323710168</v>
      </c>
      <c r="R897">
        <v>29101.634240227668</v>
      </c>
    </row>
    <row r="898" spans="1:18" x14ac:dyDescent="0.25">
      <c r="A898">
        <v>13</v>
      </c>
      <c r="B898">
        <v>13108</v>
      </c>
      <c r="C898" t="s">
        <v>10678</v>
      </c>
      <c r="D898" t="s">
        <v>847</v>
      </c>
      <c r="E898">
        <v>5</v>
      </c>
      <c r="F898" t="s">
        <v>13792</v>
      </c>
      <c r="G898">
        <v>2</v>
      </c>
      <c r="H898" t="s">
        <v>13768</v>
      </c>
      <c r="I898">
        <v>3</v>
      </c>
      <c r="J898" t="s">
        <v>13783</v>
      </c>
      <c r="K898" t="s">
        <v>13791</v>
      </c>
      <c r="L898">
        <v>270107</v>
      </c>
      <c r="M898" t="s">
        <v>13588</v>
      </c>
      <c r="N898">
        <v>270107005</v>
      </c>
      <c r="O898" t="s">
        <v>13608</v>
      </c>
      <c r="P898">
        <v>3753.0875236104748</v>
      </c>
      <c r="Q898">
        <v>0</v>
      </c>
      <c r="R898">
        <v>7617.5257709194511</v>
      </c>
    </row>
    <row r="899" spans="1:18" x14ac:dyDescent="0.25">
      <c r="A899">
        <v>13</v>
      </c>
      <c r="B899">
        <v>13109</v>
      </c>
      <c r="C899" t="s">
        <v>10678</v>
      </c>
      <c r="D899" t="s">
        <v>1847</v>
      </c>
      <c r="E899">
        <v>1</v>
      </c>
      <c r="F899" t="s">
        <v>13787</v>
      </c>
      <c r="G899">
        <v>1</v>
      </c>
      <c r="H899" t="s">
        <v>8278</v>
      </c>
      <c r="I899">
        <v>1</v>
      </c>
      <c r="J899" t="s">
        <v>13782</v>
      </c>
      <c r="K899" t="s">
        <v>13788</v>
      </c>
      <c r="L899">
        <v>270107</v>
      </c>
      <c r="M899" t="s">
        <v>13588</v>
      </c>
      <c r="N899">
        <v>270107006</v>
      </c>
      <c r="O899" t="s">
        <v>13613</v>
      </c>
      <c r="P899">
        <v>24994.65697798675</v>
      </c>
      <c r="Q899">
        <v>0</v>
      </c>
      <c r="R899">
        <v>25711.581548358077</v>
      </c>
    </row>
    <row r="900" spans="1:18" x14ac:dyDescent="0.25">
      <c r="A900">
        <v>13</v>
      </c>
      <c r="B900">
        <v>13109</v>
      </c>
      <c r="C900" t="s">
        <v>10678</v>
      </c>
      <c r="D900" t="s">
        <v>1847</v>
      </c>
      <c r="E900">
        <v>1</v>
      </c>
      <c r="F900" t="s">
        <v>13787</v>
      </c>
      <c r="G900">
        <v>2</v>
      </c>
      <c r="H900" t="s">
        <v>13768</v>
      </c>
      <c r="I900">
        <v>1</v>
      </c>
      <c r="J900" t="s">
        <v>13782</v>
      </c>
      <c r="K900" t="s">
        <v>13790</v>
      </c>
      <c r="L900">
        <v>270107</v>
      </c>
      <c r="M900" t="s">
        <v>13588</v>
      </c>
      <c r="N900">
        <v>270107006</v>
      </c>
      <c r="O900" t="s">
        <v>13613</v>
      </c>
      <c r="P900">
        <v>32057.063475101517</v>
      </c>
      <c r="Q900">
        <v>0</v>
      </c>
      <c r="R900">
        <v>24366.680238225872</v>
      </c>
    </row>
    <row r="901" spans="1:18" x14ac:dyDescent="0.25">
      <c r="A901">
        <v>13</v>
      </c>
      <c r="B901">
        <v>13109</v>
      </c>
      <c r="C901" t="s">
        <v>10678</v>
      </c>
      <c r="D901" t="s">
        <v>1847</v>
      </c>
      <c r="E901">
        <v>1</v>
      </c>
      <c r="F901" t="s">
        <v>13787</v>
      </c>
      <c r="G901">
        <v>2</v>
      </c>
      <c r="H901" t="s">
        <v>13768</v>
      </c>
      <c r="I901">
        <v>1</v>
      </c>
      <c r="J901" t="s">
        <v>13782</v>
      </c>
      <c r="K901" t="s">
        <v>13791</v>
      </c>
      <c r="L901">
        <v>270107</v>
      </c>
      <c r="M901" t="s">
        <v>13588</v>
      </c>
      <c r="N901">
        <v>270107006</v>
      </c>
      <c r="O901" t="s">
        <v>13613</v>
      </c>
      <c r="P901">
        <v>0</v>
      </c>
      <c r="Q901">
        <v>0</v>
      </c>
      <c r="R901">
        <v>1344.9013101322084</v>
      </c>
    </row>
    <row r="902" spans="1:18" x14ac:dyDescent="0.25">
      <c r="A902">
        <v>13</v>
      </c>
      <c r="B902">
        <v>13109</v>
      </c>
      <c r="C902" t="s">
        <v>10678</v>
      </c>
      <c r="D902" t="s">
        <v>1847</v>
      </c>
      <c r="E902">
        <v>5</v>
      </c>
      <c r="F902" t="s">
        <v>13792</v>
      </c>
      <c r="G902">
        <v>2</v>
      </c>
      <c r="H902" t="s">
        <v>13768</v>
      </c>
      <c r="I902">
        <v>3</v>
      </c>
      <c r="J902" t="s">
        <v>13783</v>
      </c>
      <c r="K902" t="s">
        <v>13790</v>
      </c>
      <c r="L902">
        <v>270107</v>
      </c>
      <c r="M902" t="s">
        <v>13588</v>
      </c>
      <c r="N902">
        <v>270107005</v>
      </c>
      <c r="O902" t="s">
        <v>13608</v>
      </c>
      <c r="P902">
        <v>32057.063475101517</v>
      </c>
      <c r="Q902">
        <v>0</v>
      </c>
      <c r="R902">
        <v>25711.581548358077</v>
      </c>
    </row>
    <row r="903" spans="1:18" x14ac:dyDescent="0.25">
      <c r="A903">
        <v>13</v>
      </c>
      <c r="B903">
        <v>13110</v>
      </c>
      <c r="C903" t="s">
        <v>10678</v>
      </c>
      <c r="D903" t="s">
        <v>1850</v>
      </c>
      <c r="E903">
        <v>1</v>
      </c>
      <c r="F903" t="s">
        <v>13787</v>
      </c>
      <c r="G903">
        <v>1</v>
      </c>
      <c r="H903" t="s">
        <v>8278</v>
      </c>
      <c r="I903">
        <v>1</v>
      </c>
      <c r="J903" t="s">
        <v>13782</v>
      </c>
      <c r="K903" t="s">
        <v>13788</v>
      </c>
      <c r="L903">
        <v>270107</v>
      </c>
      <c r="M903" t="s">
        <v>13588</v>
      </c>
      <c r="N903">
        <v>270107006</v>
      </c>
      <c r="O903" t="s">
        <v>13613</v>
      </c>
      <c r="P903">
        <v>29565.813971148535</v>
      </c>
      <c r="Q903">
        <v>24488.539538869976</v>
      </c>
      <c r="R903">
        <v>30908.193853398232</v>
      </c>
    </row>
    <row r="904" spans="1:18" x14ac:dyDescent="0.25">
      <c r="A904">
        <v>13</v>
      </c>
      <c r="B904">
        <v>13110</v>
      </c>
      <c r="C904" t="s">
        <v>10678</v>
      </c>
      <c r="D904" t="s">
        <v>1850</v>
      </c>
      <c r="E904">
        <v>1</v>
      </c>
      <c r="F904" t="s">
        <v>13787</v>
      </c>
      <c r="G904">
        <v>1</v>
      </c>
      <c r="H904" t="s">
        <v>8278</v>
      </c>
      <c r="I904">
        <v>1</v>
      </c>
      <c r="J904" t="s">
        <v>13782</v>
      </c>
      <c r="K904" t="s">
        <v>13789</v>
      </c>
      <c r="L904">
        <v>270107</v>
      </c>
      <c r="M904" t="s">
        <v>13588</v>
      </c>
      <c r="N904">
        <v>270107006</v>
      </c>
      <c r="O904" t="s">
        <v>13613</v>
      </c>
      <c r="P904">
        <v>5469.9426793789789</v>
      </c>
      <c r="Q904">
        <v>941.7553051502224</v>
      </c>
      <c r="R904">
        <v>0</v>
      </c>
    </row>
    <row r="905" spans="1:18" x14ac:dyDescent="0.25">
      <c r="A905">
        <v>13</v>
      </c>
      <c r="B905">
        <v>13110</v>
      </c>
      <c r="C905" t="s">
        <v>10678</v>
      </c>
      <c r="D905" t="s">
        <v>1850</v>
      </c>
      <c r="E905">
        <v>1</v>
      </c>
      <c r="F905" t="s">
        <v>13787</v>
      </c>
      <c r="G905">
        <v>2</v>
      </c>
      <c r="H905" t="s">
        <v>13768</v>
      </c>
      <c r="I905">
        <v>1</v>
      </c>
      <c r="J905" t="s">
        <v>13782</v>
      </c>
      <c r="K905" t="s">
        <v>13790</v>
      </c>
      <c r="L905">
        <v>270107</v>
      </c>
      <c r="M905" t="s">
        <v>13588</v>
      </c>
      <c r="N905">
        <v>270107006</v>
      </c>
      <c r="O905" t="s">
        <v>13613</v>
      </c>
      <c r="P905">
        <v>29565.813971148535</v>
      </c>
      <c r="Q905">
        <v>20916.197155784299</v>
      </c>
      <c r="R905">
        <v>28739.839414622791</v>
      </c>
    </row>
    <row r="906" spans="1:18" x14ac:dyDescent="0.25">
      <c r="A906">
        <v>13</v>
      </c>
      <c r="B906">
        <v>13110</v>
      </c>
      <c r="C906" t="s">
        <v>10678</v>
      </c>
      <c r="D906" t="s">
        <v>1850</v>
      </c>
      <c r="E906">
        <v>1</v>
      </c>
      <c r="F906" t="s">
        <v>13787</v>
      </c>
      <c r="G906">
        <v>2</v>
      </c>
      <c r="H906" t="s">
        <v>13768</v>
      </c>
      <c r="I906">
        <v>1</v>
      </c>
      <c r="J906" t="s">
        <v>13782</v>
      </c>
      <c r="K906" t="s">
        <v>13791</v>
      </c>
      <c r="L906">
        <v>270107</v>
      </c>
      <c r="M906" t="s">
        <v>13588</v>
      </c>
      <c r="N906">
        <v>270107006</v>
      </c>
      <c r="O906" t="s">
        <v>13613</v>
      </c>
      <c r="P906">
        <v>5469.9426793789789</v>
      </c>
      <c r="Q906">
        <v>4514.0976882358973</v>
      </c>
      <c r="R906">
        <v>2168.35443877544</v>
      </c>
    </row>
    <row r="907" spans="1:18" x14ac:dyDescent="0.25">
      <c r="A907">
        <v>13</v>
      </c>
      <c r="B907">
        <v>13110</v>
      </c>
      <c r="C907" t="s">
        <v>10678</v>
      </c>
      <c r="D907" t="s">
        <v>1850</v>
      </c>
      <c r="E907">
        <v>5</v>
      </c>
      <c r="F907" t="s">
        <v>13792</v>
      </c>
      <c r="G907">
        <v>2</v>
      </c>
      <c r="H907" t="s">
        <v>13768</v>
      </c>
      <c r="I907">
        <v>3</v>
      </c>
      <c r="J907" t="s">
        <v>13783</v>
      </c>
      <c r="K907" t="s">
        <v>13790</v>
      </c>
      <c r="L907">
        <v>270107</v>
      </c>
      <c r="M907" t="s">
        <v>13588</v>
      </c>
      <c r="N907">
        <v>270107005</v>
      </c>
      <c r="O907" t="s">
        <v>13608</v>
      </c>
      <c r="P907">
        <v>34752.950480115847</v>
      </c>
      <c r="Q907">
        <v>17113.478469165795</v>
      </c>
      <c r="R907">
        <v>30908.193853398232</v>
      </c>
    </row>
    <row r="908" spans="1:18" x14ac:dyDescent="0.25">
      <c r="A908">
        <v>13</v>
      </c>
      <c r="B908">
        <v>13110</v>
      </c>
      <c r="C908" t="s">
        <v>10678</v>
      </c>
      <c r="D908" t="s">
        <v>1850</v>
      </c>
      <c r="E908">
        <v>5</v>
      </c>
      <c r="F908" t="s">
        <v>13792</v>
      </c>
      <c r="G908">
        <v>2</v>
      </c>
      <c r="H908" t="s">
        <v>13768</v>
      </c>
      <c r="I908">
        <v>3</v>
      </c>
      <c r="J908" t="s">
        <v>13783</v>
      </c>
      <c r="K908" t="s">
        <v>13791</v>
      </c>
      <c r="L908">
        <v>270107</v>
      </c>
      <c r="M908" t="s">
        <v>13588</v>
      </c>
      <c r="N908">
        <v>270107005</v>
      </c>
      <c r="O908" t="s">
        <v>13608</v>
      </c>
      <c r="P908">
        <v>0</v>
      </c>
      <c r="Q908">
        <v>601.78671006388959</v>
      </c>
      <c r="R908">
        <v>0</v>
      </c>
    </row>
    <row r="909" spans="1:18" x14ac:dyDescent="0.25">
      <c r="A909">
        <v>13</v>
      </c>
      <c r="B909">
        <v>13111</v>
      </c>
      <c r="C909" t="s">
        <v>10678</v>
      </c>
      <c r="D909" t="s">
        <v>1853</v>
      </c>
      <c r="E909">
        <v>1</v>
      </c>
      <c r="F909" t="s">
        <v>13787</v>
      </c>
      <c r="G909">
        <v>1</v>
      </c>
      <c r="H909" t="s">
        <v>8278</v>
      </c>
      <c r="I909">
        <v>1</v>
      </c>
      <c r="J909" t="s">
        <v>13782</v>
      </c>
      <c r="K909" t="s">
        <v>13788</v>
      </c>
      <c r="L909">
        <v>270107</v>
      </c>
      <c r="M909" t="s">
        <v>13588</v>
      </c>
      <c r="N909">
        <v>270107006</v>
      </c>
      <c r="O909" t="s">
        <v>13613</v>
      </c>
      <c r="P909">
        <v>24998.42712888106</v>
      </c>
      <c r="Q909">
        <v>11261.475081295881</v>
      </c>
      <c r="R909">
        <v>18316.54006282083</v>
      </c>
    </row>
    <row r="910" spans="1:18" x14ac:dyDescent="0.25">
      <c r="A910">
        <v>13</v>
      </c>
      <c r="B910">
        <v>13111</v>
      </c>
      <c r="C910" t="s">
        <v>10678</v>
      </c>
      <c r="D910" t="s">
        <v>1853</v>
      </c>
      <c r="E910">
        <v>1</v>
      </c>
      <c r="F910" t="s">
        <v>13787</v>
      </c>
      <c r="G910">
        <v>1</v>
      </c>
      <c r="H910" t="s">
        <v>8278</v>
      </c>
      <c r="I910">
        <v>1</v>
      </c>
      <c r="J910" t="s">
        <v>13782</v>
      </c>
      <c r="K910" t="s">
        <v>13789</v>
      </c>
      <c r="L910">
        <v>270107</v>
      </c>
      <c r="M910" t="s">
        <v>13588</v>
      </c>
      <c r="N910">
        <v>270107006</v>
      </c>
      <c r="O910" t="s">
        <v>13613</v>
      </c>
      <c r="P910">
        <v>10632.608764037876</v>
      </c>
      <c r="Q910">
        <v>2969.4140180762579</v>
      </c>
      <c r="R910">
        <v>0</v>
      </c>
    </row>
    <row r="911" spans="1:18" x14ac:dyDescent="0.25">
      <c r="A911">
        <v>13</v>
      </c>
      <c r="B911">
        <v>13111</v>
      </c>
      <c r="C911" t="s">
        <v>10678</v>
      </c>
      <c r="D911" t="s">
        <v>1853</v>
      </c>
      <c r="E911">
        <v>1</v>
      </c>
      <c r="F911" t="s">
        <v>13787</v>
      </c>
      <c r="G911">
        <v>2</v>
      </c>
      <c r="H911" t="s">
        <v>13768</v>
      </c>
      <c r="I911">
        <v>1</v>
      </c>
      <c r="J911" t="s">
        <v>13782</v>
      </c>
      <c r="K911" t="s">
        <v>13790</v>
      </c>
      <c r="L911">
        <v>270107</v>
      </c>
      <c r="M911" t="s">
        <v>13588</v>
      </c>
      <c r="N911">
        <v>270107006</v>
      </c>
      <c r="O911" t="s">
        <v>13613</v>
      </c>
      <c r="P911">
        <v>12012.016735348705</v>
      </c>
      <c r="Q911">
        <v>6396.9358274813494</v>
      </c>
      <c r="R911">
        <v>15949.711333564825</v>
      </c>
    </row>
    <row r="912" spans="1:18" x14ac:dyDescent="0.25">
      <c r="A912">
        <v>13</v>
      </c>
      <c r="B912">
        <v>13111</v>
      </c>
      <c r="C912" t="s">
        <v>10678</v>
      </c>
      <c r="D912" t="s">
        <v>1853</v>
      </c>
      <c r="E912">
        <v>1</v>
      </c>
      <c r="F912" t="s">
        <v>13787</v>
      </c>
      <c r="G912">
        <v>2</v>
      </c>
      <c r="H912" t="s">
        <v>13768</v>
      </c>
      <c r="I912">
        <v>1</v>
      </c>
      <c r="J912" t="s">
        <v>13782</v>
      </c>
      <c r="K912" t="s">
        <v>13791</v>
      </c>
      <c r="L912">
        <v>270107</v>
      </c>
      <c r="M912" t="s">
        <v>13588</v>
      </c>
      <c r="N912">
        <v>270107006</v>
      </c>
      <c r="O912" t="s">
        <v>13613</v>
      </c>
      <c r="P912">
        <v>23619.01915757023</v>
      </c>
      <c r="Q912">
        <v>7833.9532718907913</v>
      </c>
      <c r="R912">
        <v>2366.828729256008</v>
      </c>
    </row>
    <row r="913" spans="1:18" x14ac:dyDescent="0.25">
      <c r="A913">
        <v>13</v>
      </c>
      <c r="B913">
        <v>13111</v>
      </c>
      <c r="C913" t="s">
        <v>10678</v>
      </c>
      <c r="D913" t="s">
        <v>1853</v>
      </c>
      <c r="E913">
        <v>5</v>
      </c>
      <c r="F913" t="s">
        <v>13792</v>
      </c>
      <c r="G913">
        <v>2</v>
      </c>
      <c r="H913" t="s">
        <v>13768</v>
      </c>
      <c r="I913">
        <v>3</v>
      </c>
      <c r="J913" t="s">
        <v>13783</v>
      </c>
      <c r="K913" t="s">
        <v>13790</v>
      </c>
      <c r="L913">
        <v>270107</v>
      </c>
      <c r="M913" t="s">
        <v>13588</v>
      </c>
      <c r="N913">
        <v>270107005</v>
      </c>
      <c r="O913" t="s">
        <v>13608</v>
      </c>
      <c r="P913">
        <v>10632.608764037876</v>
      </c>
      <c r="Q913">
        <v>9366.3498455576082</v>
      </c>
      <c r="R913">
        <v>18316.54006282083</v>
      </c>
    </row>
    <row r="914" spans="1:18" x14ac:dyDescent="0.25">
      <c r="A914">
        <v>13</v>
      </c>
      <c r="B914">
        <v>13111</v>
      </c>
      <c r="C914" t="s">
        <v>10678</v>
      </c>
      <c r="D914" t="s">
        <v>1853</v>
      </c>
      <c r="E914">
        <v>5</v>
      </c>
      <c r="F914" t="s">
        <v>13792</v>
      </c>
      <c r="G914">
        <v>2</v>
      </c>
      <c r="H914" t="s">
        <v>13768</v>
      </c>
      <c r="I914">
        <v>3</v>
      </c>
      <c r="J914" t="s">
        <v>13783</v>
      </c>
      <c r="K914" t="s">
        <v>13791</v>
      </c>
      <c r="L914">
        <v>270107</v>
      </c>
      <c r="M914" t="s">
        <v>13588</v>
      </c>
      <c r="N914">
        <v>270107005</v>
      </c>
      <c r="O914" t="s">
        <v>13608</v>
      </c>
      <c r="P914">
        <v>9983.0129919154424</v>
      </c>
      <c r="Q914">
        <v>1300.9963699295531</v>
      </c>
      <c r="R914">
        <v>0</v>
      </c>
    </row>
    <row r="915" spans="1:18" x14ac:dyDescent="0.25">
      <c r="A915">
        <v>13</v>
      </c>
      <c r="B915">
        <v>13112</v>
      </c>
      <c r="C915" t="s">
        <v>10678</v>
      </c>
      <c r="D915" t="s">
        <v>1856</v>
      </c>
      <c r="E915">
        <v>1</v>
      </c>
      <c r="F915" t="s">
        <v>13787</v>
      </c>
      <c r="G915">
        <v>1</v>
      </c>
      <c r="H915" t="s">
        <v>8278</v>
      </c>
      <c r="I915">
        <v>1</v>
      </c>
      <c r="J915" t="s">
        <v>13782</v>
      </c>
      <c r="K915" t="s">
        <v>13788</v>
      </c>
      <c r="L915">
        <v>270107</v>
      </c>
      <c r="M915" t="s">
        <v>13588</v>
      </c>
      <c r="N915">
        <v>270107006</v>
      </c>
      <c r="O915" t="s">
        <v>13613</v>
      </c>
      <c r="P915">
        <v>33801.99303334194</v>
      </c>
      <c r="Q915">
        <v>49353.394155202463</v>
      </c>
      <c r="R915">
        <v>22082.320850687338</v>
      </c>
    </row>
    <row r="916" spans="1:18" x14ac:dyDescent="0.25">
      <c r="A916">
        <v>13</v>
      </c>
      <c r="B916">
        <v>13112</v>
      </c>
      <c r="C916" t="s">
        <v>10678</v>
      </c>
      <c r="D916" t="s">
        <v>1856</v>
      </c>
      <c r="E916">
        <v>1</v>
      </c>
      <c r="F916" t="s">
        <v>13787</v>
      </c>
      <c r="G916">
        <v>1</v>
      </c>
      <c r="H916" t="s">
        <v>8278</v>
      </c>
      <c r="I916">
        <v>1</v>
      </c>
      <c r="J916" t="s">
        <v>13782</v>
      </c>
      <c r="K916" t="s">
        <v>13789</v>
      </c>
      <c r="L916">
        <v>270107</v>
      </c>
      <c r="M916" t="s">
        <v>13588</v>
      </c>
      <c r="N916">
        <v>270107006</v>
      </c>
      <c r="O916" t="s">
        <v>13613</v>
      </c>
      <c r="P916">
        <v>0</v>
      </c>
      <c r="Q916">
        <v>3393.9364317173113</v>
      </c>
      <c r="R916">
        <v>2245.4656917804255</v>
      </c>
    </row>
    <row r="917" spans="1:18" x14ac:dyDescent="0.25">
      <c r="A917">
        <v>13</v>
      </c>
      <c r="B917">
        <v>13112</v>
      </c>
      <c r="C917" t="s">
        <v>10678</v>
      </c>
      <c r="D917" t="s">
        <v>1856</v>
      </c>
      <c r="E917">
        <v>1</v>
      </c>
      <c r="F917" t="s">
        <v>13787</v>
      </c>
      <c r="G917">
        <v>2</v>
      </c>
      <c r="H917" t="s">
        <v>13768</v>
      </c>
      <c r="I917">
        <v>1</v>
      </c>
      <c r="J917" t="s">
        <v>13782</v>
      </c>
      <c r="K917" t="s">
        <v>13790</v>
      </c>
      <c r="L917">
        <v>270107</v>
      </c>
      <c r="M917" t="s">
        <v>13588</v>
      </c>
      <c r="N917">
        <v>270107006</v>
      </c>
      <c r="O917" t="s">
        <v>13613</v>
      </c>
      <c r="P917">
        <v>28595.970721064918</v>
      </c>
      <c r="Q917">
        <v>32890.861555158932</v>
      </c>
      <c r="R917">
        <v>11674.895282244175</v>
      </c>
    </row>
    <row r="918" spans="1:18" x14ac:dyDescent="0.25">
      <c r="A918">
        <v>13</v>
      </c>
      <c r="B918">
        <v>13112</v>
      </c>
      <c r="C918" t="s">
        <v>10678</v>
      </c>
      <c r="D918" t="s">
        <v>1856</v>
      </c>
      <c r="E918">
        <v>1</v>
      </c>
      <c r="F918" t="s">
        <v>13787</v>
      </c>
      <c r="G918">
        <v>2</v>
      </c>
      <c r="H918" t="s">
        <v>13768</v>
      </c>
      <c r="I918">
        <v>1</v>
      </c>
      <c r="J918" t="s">
        <v>13782</v>
      </c>
      <c r="K918" t="s">
        <v>13791</v>
      </c>
      <c r="L918">
        <v>270107</v>
      </c>
      <c r="M918" t="s">
        <v>13588</v>
      </c>
      <c r="N918">
        <v>270107006</v>
      </c>
      <c r="O918" t="s">
        <v>13613</v>
      </c>
      <c r="P918">
        <v>5206.0223122770221</v>
      </c>
      <c r="Q918">
        <v>19856.46903176084</v>
      </c>
      <c r="R918">
        <v>12652.891260223591</v>
      </c>
    </row>
    <row r="919" spans="1:18" x14ac:dyDescent="0.25">
      <c r="A919">
        <v>13</v>
      </c>
      <c r="B919">
        <v>13112</v>
      </c>
      <c r="C919" t="s">
        <v>10678</v>
      </c>
      <c r="D919" t="s">
        <v>1856</v>
      </c>
      <c r="E919">
        <v>5</v>
      </c>
      <c r="F919" t="s">
        <v>13792</v>
      </c>
      <c r="G919">
        <v>2</v>
      </c>
      <c r="H919" t="s">
        <v>13768</v>
      </c>
      <c r="I919">
        <v>3</v>
      </c>
      <c r="J919" t="s">
        <v>13783</v>
      </c>
      <c r="K919" t="s">
        <v>13790</v>
      </c>
      <c r="L919">
        <v>270107</v>
      </c>
      <c r="M919" t="s">
        <v>13588</v>
      </c>
      <c r="N919">
        <v>270107005</v>
      </c>
      <c r="O919" t="s">
        <v>13608</v>
      </c>
      <c r="P919">
        <v>25809.834475998756</v>
      </c>
      <c r="Q919">
        <v>37041.656623255112</v>
      </c>
      <c r="R919">
        <v>20007.145480522686</v>
      </c>
    </row>
    <row r="920" spans="1:18" x14ac:dyDescent="0.25">
      <c r="A920">
        <v>13</v>
      </c>
      <c r="B920">
        <v>13112</v>
      </c>
      <c r="C920" t="s">
        <v>10678</v>
      </c>
      <c r="D920" t="s">
        <v>1856</v>
      </c>
      <c r="E920">
        <v>5</v>
      </c>
      <c r="F920" t="s">
        <v>13792</v>
      </c>
      <c r="G920">
        <v>2</v>
      </c>
      <c r="H920" t="s">
        <v>13768</v>
      </c>
      <c r="I920">
        <v>3</v>
      </c>
      <c r="J920" t="s">
        <v>13783</v>
      </c>
      <c r="K920" t="s">
        <v>13791</v>
      </c>
      <c r="L920">
        <v>270107</v>
      </c>
      <c r="M920" t="s">
        <v>13588</v>
      </c>
      <c r="N920">
        <v>270107005</v>
      </c>
      <c r="O920" t="s">
        <v>13608</v>
      </c>
      <c r="P920">
        <v>0</v>
      </c>
      <c r="Q920">
        <v>2604.1242093791238</v>
      </c>
      <c r="R920">
        <v>4320.6410619450799</v>
      </c>
    </row>
    <row r="921" spans="1:18" x14ac:dyDescent="0.25">
      <c r="A921">
        <v>13</v>
      </c>
      <c r="B921">
        <v>13113</v>
      </c>
      <c r="C921" t="s">
        <v>10678</v>
      </c>
      <c r="D921" t="s">
        <v>1859</v>
      </c>
      <c r="E921">
        <v>1</v>
      </c>
      <c r="F921" t="s">
        <v>13787</v>
      </c>
      <c r="G921">
        <v>1</v>
      </c>
      <c r="H921" t="s">
        <v>8278</v>
      </c>
      <c r="I921">
        <v>1</v>
      </c>
      <c r="J921" t="s">
        <v>13782</v>
      </c>
      <c r="K921" t="s">
        <v>13788</v>
      </c>
      <c r="L921">
        <v>270107</v>
      </c>
      <c r="M921" t="s">
        <v>13588</v>
      </c>
      <c r="N921">
        <v>270107006</v>
      </c>
      <c r="O921" t="s">
        <v>13613</v>
      </c>
      <c r="P921">
        <v>37184.551464418022</v>
      </c>
      <c r="Q921">
        <v>17893.815123139797</v>
      </c>
      <c r="R921">
        <v>24446.918566032429</v>
      </c>
    </row>
    <row r="922" spans="1:18" x14ac:dyDescent="0.25">
      <c r="A922">
        <v>13</v>
      </c>
      <c r="B922">
        <v>13113</v>
      </c>
      <c r="C922" t="s">
        <v>10678</v>
      </c>
      <c r="D922" t="s">
        <v>1859</v>
      </c>
      <c r="E922">
        <v>1</v>
      </c>
      <c r="F922" t="s">
        <v>13787</v>
      </c>
      <c r="G922">
        <v>2</v>
      </c>
      <c r="H922" t="s">
        <v>13768</v>
      </c>
      <c r="I922">
        <v>1</v>
      </c>
      <c r="J922" t="s">
        <v>13782</v>
      </c>
      <c r="K922" t="s">
        <v>13790</v>
      </c>
      <c r="L922">
        <v>270107</v>
      </c>
      <c r="M922" t="s">
        <v>13588</v>
      </c>
      <c r="N922">
        <v>270107006</v>
      </c>
      <c r="O922" t="s">
        <v>13613</v>
      </c>
      <c r="P922">
        <v>30776.315520170287</v>
      </c>
      <c r="Q922">
        <v>16247.35476996682</v>
      </c>
      <c r="R922">
        <v>24446.918566032429</v>
      </c>
    </row>
    <row r="923" spans="1:18" x14ac:dyDescent="0.25">
      <c r="A923">
        <v>13</v>
      </c>
      <c r="B923">
        <v>13113</v>
      </c>
      <c r="C923" t="s">
        <v>10678</v>
      </c>
      <c r="D923" t="s">
        <v>1859</v>
      </c>
      <c r="E923">
        <v>1</v>
      </c>
      <c r="F923" t="s">
        <v>13787</v>
      </c>
      <c r="G923">
        <v>2</v>
      </c>
      <c r="H923" t="s">
        <v>13768</v>
      </c>
      <c r="I923">
        <v>1</v>
      </c>
      <c r="J923" t="s">
        <v>13782</v>
      </c>
      <c r="K923" t="s">
        <v>13791</v>
      </c>
      <c r="L923">
        <v>270107</v>
      </c>
      <c r="M923" t="s">
        <v>13588</v>
      </c>
      <c r="N923">
        <v>270107006</v>
      </c>
      <c r="O923" t="s">
        <v>13613</v>
      </c>
      <c r="P923">
        <v>6408.2359442477336</v>
      </c>
      <c r="Q923">
        <v>1646.4603531729761</v>
      </c>
      <c r="R923">
        <v>0</v>
      </c>
    </row>
    <row r="924" spans="1:18" x14ac:dyDescent="0.25">
      <c r="A924">
        <v>13</v>
      </c>
      <c r="B924">
        <v>13113</v>
      </c>
      <c r="C924" t="s">
        <v>10678</v>
      </c>
      <c r="D924" t="s">
        <v>1859</v>
      </c>
      <c r="E924">
        <v>5</v>
      </c>
      <c r="F924" t="s">
        <v>13792</v>
      </c>
      <c r="G924">
        <v>2</v>
      </c>
      <c r="H924" t="s">
        <v>13768</v>
      </c>
      <c r="I924">
        <v>3</v>
      </c>
      <c r="J924" t="s">
        <v>13783</v>
      </c>
      <c r="K924" t="s">
        <v>13790</v>
      </c>
      <c r="L924">
        <v>270107</v>
      </c>
      <c r="M924" t="s">
        <v>13588</v>
      </c>
      <c r="N924">
        <v>270107005</v>
      </c>
      <c r="O924" t="s">
        <v>13608</v>
      </c>
      <c r="P924">
        <v>37184.551464418022</v>
      </c>
      <c r="Q924">
        <v>10553.1117076422</v>
      </c>
      <c r="R924">
        <v>24446.918566032429</v>
      </c>
    </row>
    <row r="925" spans="1:18" x14ac:dyDescent="0.25">
      <c r="A925">
        <v>13</v>
      </c>
      <c r="B925">
        <v>13113</v>
      </c>
      <c r="C925" t="s">
        <v>10678</v>
      </c>
      <c r="D925" t="s">
        <v>1859</v>
      </c>
      <c r="E925">
        <v>5</v>
      </c>
      <c r="F925" t="s">
        <v>13792</v>
      </c>
      <c r="G925">
        <v>2</v>
      </c>
      <c r="H925" t="s">
        <v>13768</v>
      </c>
      <c r="I925">
        <v>3</v>
      </c>
      <c r="J925" t="s">
        <v>13783</v>
      </c>
      <c r="K925" t="s">
        <v>13791</v>
      </c>
      <c r="L925">
        <v>270107</v>
      </c>
      <c r="M925" t="s">
        <v>13588</v>
      </c>
      <c r="N925">
        <v>270107005</v>
      </c>
      <c r="O925" t="s">
        <v>13608</v>
      </c>
      <c r="P925">
        <v>0</v>
      </c>
      <c r="Q925">
        <v>2401.3223559786697</v>
      </c>
      <c r="R925">
        <v>0</v>
      </c>
    </row>
    <row r="926" spans="1:18" x14ac:dyDescent="0.25">
      <c r="A926">
        <v>13</v>
      </c>
      <c r="B926">
        <v>13114</v>
      </c>
      <c r="C926" t="s">
        <v>10678</v>
      </c>
      <c r="D926" t="s">
        <v>1862</v>
      </c>
      <c r="E926">
        <v>1</v>
      </c>
      <c r="F926" t="s">
        <v>13787</v>
      </c>
      <c r="G926">
        <v>1</v>
      </c>
      <c r="H926" t="s">
        <v>8278</v>
      </c>
      <c r="I926">
        <v>1</v>
      </c>
      <c r="J926" t="s">
        <v>13782</v>
      </c>
      <c r="K926" t="s">
        <v>13788</v>
      </c>
      <c r="L926">
        <v>270107</v>
      </c>
      <c r="M926" t="s">
        <v>13588</v>
      </c>
      <c r="N926">
        <v>270107006</v>
      </c>
      <c r="O926" t="s">
        <v>13613</v>
      </c>
      <c r="P926">
        <v>34676.427402483168</v>
      </c>
      <c r="Q926">
        <v>26586.548454328386</v>
      </c>
      <c r="R926">
        <v>44745.85471293702</v>
      </c>
    </row>
    <row r="927" spans="1:18" x14ac:dyDescent="0.25">
      <c r="A927">
        <v>13</v>
      </c>
      <c r="B927">
        <v>13114</v>
      </c>
      <c r="C927" t="s">
        <v>10678</v>
      </c>
      <c r="D927" t="s">
        <v>1862</v>
      </c>
      <c r="E927">
        <v>1</v>
      </c>
      <c r="F927" t="s">
        <v>13787</v>
      </c>
      <c r="G927">
        <v>1</v>
      </c>
      <c r="H927" t="s">
        <v>8278</v>
      </c>
      <c r="I927">
        <v>1</v>
      </c>
      <c r="J927" t="s">
        <v>13782</v>
      </c>
      <c r="K927" t="s">
        <v>13789</v>
      </c>
      <c r="L927">
        <v>270107</v>
      </c>
      <c r="M927" t="s">
        <v>13588</v>
      </c>
      <c r="N927">
        <v>270107006</v>
      </c>
      <c r="O927" t="s">
        <v>13613</v>
      </c>
      <c r="P927">
        <v>0</v>
      </c>
      <c r="Q927">
        <v>1000.4825246140431</v>
      </c>
      <c r="R927">
        <v>0</v>
      </c>
    </row>
    <row r="928" spans="1:18" x14ac:dyDescent="0.25">
      <c r="A928">
        <v>13</v>
      </c>
      <c r="B928">
        <v>13114</v>
      </c>
      <c r="C928" t="s">
        <v>10678</v>
      </c>
      <c r="D928" t="s">
        <v>1862</v>
      </c>
      <c r="E928">
        <v>1</v>
      </c>
      <c r="F928" t="s">
        <v>13787</v>
      </c>
      <c r="G928">
        <v>2</v>
      </c>
      <c r="H928" t="s">
        <v>13768</v>
      </c>
      <c r="I928">
        <v>1</v>
      </c>
      <c r="J928" t="s">
        <v>13782</v>
      </c>
      <c r="K928" t="s">
        <v>13790</v>
      </c>
      <c r="L928">
        <v>270107</v>
      </c>
      <c r="M928" t="s">
        <v>13588</v>
      </c>
      <c r="N928">
        <v>270107006</v>
      </c>
      <c r="O928" t="s">
        <v>13613</v>
      </c>
      <c r="P928">
        <v>32743.437260172203</v>
      </c>
      <c r="Q928">
        <v>22612.233491905197</v>
      </c>
      <c r="R928">
        <v>43052.116780076343</v>
      </c>
    </row>
    <row r="929" spans="1:18" x14ac:dyDescent="0.25">
      <c r="A929">
        <v>13</v>
      </c>
      <c r="B929">
        <v>13114</v>
      </c>
      <c r="C929" t="s">
        <v>10678</v>
      </c>
      <c r="D929" t="s">
        <v>1862</v>
      </c>
      <c r="E929">
        <v>1</v>
      </c>
      <c r="F929" t="s">
        <v>13787</v>
      </c>
      <c r="G929">
        <v>2</v>
      </c>
      <c r="H929" t="s">
        <v>13768</v>
      </c>
      <c r="I929">
        <v>1</v>
      </c>
      <c r="J929" t="s">
        <v>13782</v>
      </c>
      <c r="K929" t="s">
        <v>13791</v>
      </c>
      <c r="L929">
        <v>270107</v>
      </c>
      <c r="M929" t="s">
        <v>13588</v>
      </c>
      <c r="N929">
        <v>270107006</v>
      </c>
      <c r="O929" t="s">
        <v>13613</v>
      </c>
      <c r="P929">
        <v>1932.9901423109675</v>
      </c>
      <c r="Q929">
        <v>4974.7974870372291</v>
      </c>
      <c r="R929">
        <v>1693.737932860678</v>
      </c>
    </row>
    <row r="930" spans="1:18" x14ac:dyDescent="0.25">
      <c r="A930">
        <v>13</v>
      </c>
      <c r="B930">
        <v>13114</v>
      </c>
      <c r="C930" t="s">
        <v>10678</v>
      </c>
      <c r="D930" t="s">
        <v>1862</v>
      </c>
      <c r="E930">
        <v>5</v>
      </c>
      <c r="F930" t="s">
        <v>13792</v>
      </c>
      <c r="G930">
        <v>2</v>
      </c>
      <c r="H930" t="s">
        <v>13768</v>
      </c>
      <c r="I930">
        <v>3</v>
      </c>
      <c r="J930" t="s">
        <v>13783</v>
      </c>
      <c r="K930" t="s">
        <v>13790</v>
      </c>
      <c r="L930">
        <v>270107</v>
      </c>
      <c r="M930" t="s">
        <v>13588</v>
      </c>
      <c r="N930">
        <v>270107005</v>
      </c>
      <c r="O930" t="s">
        <v>13608</v>
      </c>
      <c r="P930">
        <v>28590.802527325039</v>
      </c>
      <c r="Q930">
        <v>14628.263191713795</v>
      </c>
      <c r="R930">
        <v>41856.733458057017</v>
      </c>
    </row>
    <row r="931" spans="1:18" x14ac:dyDescent="0.25">
      <c r="A931">
        <v>13</v>
      </c>
      <c r="B931">
        <v>13114</v>
      </c>
      <c r="C931" t="s">
        <v>10678</v>
      </c>
      <c r="D931" t="s">
        <v>1862</v>
      </c>
      <c r="E931">
        <v>5</v>
      </c>
      <c r="F931" t="s">
        <v>13792</v>
      </c>
      <c r="G931">
        <v>2</v>
      </c>
      <c r="H931" t="s">
        <v>13768</v>
      </c>
      <c r="I931">
        <v>3</v>
      </c>
      <c r="J931" t="s">
        <v>13783</v>
      </c>
      <c r="K931" t="s">
        <v>13791</v>
      </c>
      <c r="L931">
        <v>270107</v>
      </c>
      <c r="M931" t="s">
        <v>13588</v>
      </c>
      <c r="N931">
        <v>270107005</v>
      </c>
      <c r="O931" t="s">
        <v>13608</v>
      </c>
      <c r="P931">
        <v>1932.9901423109675</v>
      </c>
      <c r="Q931">
        <v>1182.3113687868595</v>
      </c>
      <c r="R931">
        <v>2889.1212548800095</v>
      </c>
    </row>
    <row r="932" spans="1:18" x14ac:dyDescent="0.25">
      <c r="A932">
        <v>13</v>
      </c>
      <c r="B932">
        <v>13115</v>
      </c>
      <c r="C932" t="s">
        <v>10678</v>
      </c>
      <c r="D932" t="s">
        <v>1865</v>
      </c>
      <c r="E932">
        <v>1</v>
      </c>
      <c r="F932" t="s">
        <v>13787</v>
      </c>
      <c r="G932">
        <v>1</v>
      </c>
      <c r="H932" t="s">
        <v>8278</v>
      </c>
      <c r="I932">
        <v>1</v>
      </c>
      <c r="J932" t="s">
        <v>13782</v>
      </c>
      <c r="K932" t="s">
        <v>13788</v>
      </c>
      <c r="L932">
        <v>270107</v>
      </c>
      <c r="M932" t="s">
        <v>13588</v>
      </c>
      <c r="N932">
        <v>270107006</v>
      </c>
      <c r="O932" t="s">
        <v>13613</v>
      </c>
      <c r="P932">
        <v>27917.258162644495</v>
      </c>
      <c r="Q932">
        <v>24855.981511872313</v>
      </c>
      <c r="R932">
        <v>11689.264183703077</v>
      </c>
    </row>
    <row r="933" spans="1:18" x14ac:dyDescent="0.25">
      <c r="A933">
        <v>13</v>
      </c>
      <c r="B933">
        <v>13115</v>
      </c>
      <c r="C933" t="s">
        <v>10678</v>
      </c>
      <c r="D933" t="s">
        <v>1865</v>
      </c>
      <c r="E933">
        <v>1</v>
      </c>
      <c r="F933" t="s">
        <v>13787</v>
      </c>
      <c r="G933">
        <v>2</v>
      </c>
      <c r="H933" t="s">
        <v>13768</v>
      </c>
      <c r="I933">
        <v>1</v>
      </c>
      <c r="J933" t="s">
        <v>13782</v>
      </c>
      <c r="K933" t="s">
        <v>13790</v>
      </c>
      <c r="L933">
        <v>270107</v>
      </c>
      <c r="M933" t="s">
        <v>13588</v>
      </c>
      <c r="N933">
        <v>270107006</v>
      </c>
      <c r="O933" t="s">
        <v>13613</v>
      </c>
      <c r="P933">
        <v>17632.326100182519</v>
      </c>
      <c r="Q933">
        <v>21952.021278473472</v>
      </c>
      <c r="R933">
        <v>11689.264183703077</v>
      </c>
    </row>
    <row r="934" spans="1:18" x14ac:dyDescent="0.25">
      <c r="A934">
        <v>13</v>
      </c>
      <c r="B934">
        <v>13115</v>
      </c>
      <c r="C934" t="s">
        <v>10678</v>
      </c>
      <c r="D934" t="s">
        <v>1865</v>
      </c>
      <c r="E934">
        <v>1</v>
      </c>
      <c r="F934" t="s">
        <v>13787</v>
      </c>
      <c r="G934">
        <v>2</v>
      </c>
      <c r="H934" t="s">
        <v>13768</v>
      </c>
      <c r="I934">
        <v>1</v>
      </c>
      <c r="J934" t="s">
        <v>13782</v>
      </c>
      <c r="K934" t="s">
        <v>13791</v>
      </c>
      <c r="L934">
        <v>270107</v>
      </c>
      <c r="M934" t="s">
        <v>13588</v>
      </c>
      <c r="N934">
        <v>270107006</v>
      </c>
      <c r="O934" t="s">
        <v>13613</v>
      </c>
      <c r="P934">
        <v>10284.932062461976</v>
      </c>
      <c r="Q934">
        <v>2903.960233398841</v>
      </c>
      <c r="R934">
        <v>0</v>
      </c>
    </row>
    <row r="935" spans="1:18" x14ac:dyDescent="0.25">
      <c r="A935">
        <v>13</v>
      </c>
      <c r="B935">
        <v>13115</v>
      </c>
      <c r="C935" t="s">
        <v>10678</v>
      </c>
      <c r="D935" t="s">
        <v>1865</v>
      </c>
      <c r="E935">
        <v>5</v>
      </c>
      <c r="F935" t="s">
        <v>13792</v>
      </c>
      <c r="G935">
        <v>2</v>
      </c>
      <c r="H935" t="s">
        <v>13768</v>
      </c>
      <c r="I935">
        <v>3</v>
      </c>
      <c r="J935" t="s">
        <v>13783</v>
      </c>
      <c r="K935" t="s">
        <v>13790</v>
      </c>
      <c r="L935">
        <v>270107</v>
      </c>
      <c r="M935" t="s">
        <v>13588</v>
      </c>
      <c r="N935">
        <v>270107005</v>
      </c>
      <c r="O935" t="s">
        <v>13608</v>
      </c>
      <c r="P935">
        <v>17632.326100182519</v>
      </c>
      <c r="Q935">
        <v>14179.025830353987</v>
      </c>
      <c r="R935">
        <v>11689.264183703077</v>
      </c>
    </row>
    <row r="936" spans="1:18" x14ac:dyDescent="0.25">
      <c r="A936">
        <v>13</v>
      </c>
      <c r="B936">
        <v>13115</v>
      </c>
      <c r="C936" t="s">
        <v>10678</v>
      </c>
      <c r="D936" t="s">
        <v>1865</v>
      </c>
      <c r="E936">
        <v>5</v>
      </c>
      <c r="F936" t="s">
        <v>13792</v>
      </c>
      <c r="G936">
        <v>2</v>
      </c>
      <c r="H936" t="s">
        <v>13768</v>
      </c>
      <c r="I936">
        <v>3</v>
      </c>
      <c r="J936" t="s">
        <v>13783</v>
      </c>
      <c r="K936" t="s">
        <v>13791</v>
      </c>
      <c r="L936">
        <v>270107</v>
      </c>
      <c r="M936" t="s">
        <v>13588</v>
      </c>
      <c r="N936">
        <v>270107005</v>
      </c>
      <c r="O936" t="s">
        <v>13608</v>
      </c>
      <c r="P936">
        <v>0</v>
      </c>
      <c r="Q936">
        <v>3314.0216315351618</v>
      </c>
      <c r="R936">
        <v>0</v>
      </c>
    </row>
    <row r="937" spans="1:18" x14ac:dyDescent="0.25">
      <c r="A937">
        <v>13</v>
      </c>
      <c r="B937">
        <v>13116</v>
      </c>
      <c r="C937" t="s">
        <v>10678</v>
      </c>
      <c r="D937" t="s">
        <v>1868</v>
      </c>
      <c r="E937">
        <v>1</v>
      </c>
      <c r="F937" t="s">
        <v>13787</v>
      </c>
      <c r="G937">
        <v>1</v>
      </c>
      <c r="H937" t="s">
        <v>8278</v>
      </c>
      <c r="I937">
        <v>1</v>
      </c>
      <c r="J937" t="s">
        <v>13782</v>
      </c>
      <c r="K937" t="s">
        <v>13788</v>
      </c>
      <c r="L937">
        <v>270107</v>
      </c>
      <c r="M937" t="s">
        <v>13588</v>
      </c>
      <c r="N937">
        <v>270107006</v>
      </c>
      <c r="O937" t="s">
        <v>13613</v>
      </c>
      <c r="P937">
        <v>34147.560557956996</v>
      </c>
      <c r="Q937">
        <v>44750.313593422819</v>
      </c>
      <c r="R937">
        <v>13542.667206783151</v>
      </c>
    </row>
    <row r="938" spans="1:18" x14ac:dyDescent="0.25">
      <c r="A938">
        <v>13</v>
      </c>
      <c r="B938">
        <v>13116</v>
      </c>
      <c r="C938" t="s">
        <v>10678</v>
      </c>
      <c r="D938" t="s">
        <v>1868</v>
      </c>
      <c r="E938">
        <v>1</v>
      </c>
      <c r="F938" t="s">
        <v>13787</v>
      </c>
      <c r="G938">
        <v>2</v>
      </c>
      <c r="H938" t="s">
        <v>13768</v>
      </c>
      <c r="I938">
        <v>1</v>
      </c>
      <c r="J938" t="s">
        <v>13782</v>
      </c>
      <c r="K938" t="s">
        <v>13790</v>
      </c>
      <c r="L938">
        <v>270107</v>
      </c>
      <c r="M938" t="s">
        <v>13588</v>
      </c>
      <c r="N938">
        <v>270107006</v>
      </c>
      <c r="O938" t="s">
        <v>13613</v>
      </c>
      <c r="P938">
        <v>34147.560557956996</v>
      </c>
      <c r="Q938">
        <v>44750.313593422819</v>
      </c>
      <c r="R938">
        <v>13542.667206783151</v>
      </c>
    </row>
    <row r="939" spans="1:18" x14ac:dyDescent="0.25">
      <c r="A939">
        <v>13</v>
      </c>
      <c r="B939">
        <v>13116</v>
      </c>
      <c r="C939" t="s">
        <v>10678</v>
      </c>
      <c r="D939" t="s">
        <v>1868</v>
      </c>
      <c r="E939">
        <v>5</v>
      </c>
      <c r="F939" t="s">
        <v>13792</v>
      </c>
      <c r="G939">
        <v>2</v>
      </c>
      <c r="H939" t="s">
        <v>13768</v>
      </c>
      <c r="I939">
        <v>3</v>
      </c>
      <c r="J939" t="s">
        <v>13783</v>
      </c>
      <c r="K939" t="s">
        <v>13790</v>
      </c>
      <c r="L939">
        <v>270107</v>
      </c>
      <c r="M939" t="s">
        <v>13588</v>
      </c>
      <c r="N939">
        <v>270107005</v>
      </c>
      <c r="O939" t="s">
        <v>13608</v>
      </c>
      <c r="P939">
        <v>34147.560557956996</v>
      </c>
      <c r="Q939">
        <v>27002.803742406351</v>
      </c>
      <c r="R939">
        <v>9876.1289118811164</v>
      </c>
    </row>
    <row r="940" spans="1:18" x14ac:dyDescent="0.25">
      <c r="A940">
        <v>13</v>
      </c>
      <c r="B940">
        <v>13116</v>
      </c>
      <c r="C940" t="s">
        <v>10678</v>
      </c>
      <c r="D940" t="s">
        <v>1868</v>
      </c>
      <c r="E940">
        <v>5</v>
      </c>
      <c r="F940" t="s">
        <v>13792</v>
      </c>
      <c r="G940">
        <v>2</v>
      </c>
      <c r="H940" t="s">
        <v>13768</v>
      </c>
      <c r="I940">
        <v>3</v>
      </c>
      <c r="J940" t="s">
        <v>13783</v>
      </c>
      <c r="K940" t="s">
        <v>13791</v>
      </c>
      <c r="L940">
        <v>270107</v>
      </c>
      <c r="M940" t="s">
        <v>13588</v>
      </c>
      <c r="N940">
        <v>270107005</v>
      </c>
      <c r="O940" t="s">
        <v>13608</v>
      </c>
      <c r="P940">
        <v>0</v>
      </c>
      <c r="Q940">
        <v>0</v>
      </c>
      <c r="R940">
        <v>3666.5382949020363</v>
      </c>
    </row>
    <row r="941" spans="1:18" x14ac:dyDescent="0.25">
      <c r="A941">
        <v>13</v>
      </c>
      <c r="B941">
        <v>13117</v>
      </c>
      <c r="C941" t="s">
        <v>10678</v>
      </c>
      <c r="D941" t="s">
        <v>1871</v>
      </c>
      <c r="E941">
        <v>1</v>
      </c>
      <c r="F941" t="s">
        <v>13787</v>
      </c>
      <c r="G941">
        <v>1</v>
      </c>
      <c r="H941" t="s">
        <v>8278</v>
      </c>
      <c r="I941">
        <v>1</v>
      </c>
      <c r="J941" t="s">
        <v>13782</v>
      </c>
      <c r="K941" t="s">
        <v>13788</v>
      </c>
      <c r="L941">
        <v>270107</v>
      </c>
      <c r="M941" t="s">
        <v>13588</v>
      </c>
      <c r="N941">
        <v>270107006</v>
      </c>
      <c r="O941" t="s">
        <v>13613</v>
      </c>
      <c r="P941">
        <v>31870.82168322675</v>
      </c>
      <c r="Q941">
        <v>19523.306627790451</v>
      </c>
      <c r="R941">
        <v>20381.508448380107</v>
      </c>
    </row>
    <row r="942" spans="1:18" x14ac:dyDescent="0.25">
      <c r="A942">
        <v>13</v>
      </c>
      <c r="B942">
        <v>13117</v>
      </c>
      <c r="C942" t="s">
        <v>10678</v>
      </c>
      <c r="D942" t="s">
        <v>1871</v>
      </c>
      <c r="E942">
        <v>1</v>
      </c>
      <c r="F942" t="s">
        <v>13787</v>
      </c>
      <c r="G942">
        <v>1</v>
      </c>
      <c r="H942" t="s">
        <v>8278</v>
      </c>
      <c r="I942">
        <v>1</v>
      </c>
      <c r="J942" t="s">
        <v>13782</v>
      </c>
      <c r="K942" t="s">
        <v>13789</v>
      </c>
      <c r="L942">
        <v>270107</v>
      </c>
      <c r="M942" t="s">
        <v>13588</v>
      </c>
      <c r="N942">
        <v>270107006</v>
      </c>
      <c r="O942" t="s">
        <v>13613</v>
      </c>
      <c r="P942">
        <v>3913.468329447277</v>
      </c>
      <c r="Q942">
        <v>0</v>
      </c>
      <c r="R942">
        <v>3596.256812543701</v>
      </c>
    </row>
    <row r="943" spans="1:18" x14ac:dyDescent="0.25">
      <c r="A943">
        <v>13</v>
      </c>
      <c r="B943">
        <v>13117</v>
      </c>
      <c r="C943" t="s">
        <v>10678</v>
      </c>
      <c r="D943" t="s">
        <v>1871</v>
      </c>
      <c r="E943">
        <v>1</v>
      </c>
      <c r="F943" t="s">
        <v>13787</v>
      </c>
      <c r="G943">
        <v>2</v>
      </c>
      <c r="H943" t="s">
        <v>13768</v>
      </c>
      <c r="I943">
        <v>1</v>
      </c>
      <c r="J943" t="s">
        <v>13782</v>
      </c>
      <c r="K943" t="s">
        <v>13790</v>
      </c>
      <c r="L943">
        <v>270107</v>
      </c>
      <c r="M943" t="s">
        <v>13588</v>
      </c>
      <c r="N943">
        <v>270107006</v>
      </c>
      <c r="O943" t="s">
        <v>13613</v>
      </c>
      <c r="P943">
        <v>31870.82168322675</v>
      </c>
      <c r="Q943">
        <v>12883.771784904395</v>
      </c>
      <c r="R943">
        <v>19087.735106792046</v>
      </c>
    </row>
    <row r="944" spans="1:18" x14ac:dyDescent="0.25">
      <c r="A944">
        <v>13</v>
      </c>
      <c r="B944">
        <v>13117</v>
      </c>
      <c r="C944" t="s">
        <v>10678</v>
      </c>
      <c r="D944" t="s">
        <v>1871</v>
      </c>
      <c r="E944">
        <v>1</v>
      </c>
      <c r="F944" t="s">
        <v>13787</v>
      </c>
      <c r="G944">
        <v>2</v>
      </c>
      <c r="H944" t="s">
        <v>13768</v>
      </c>
      <c r="I944">
        <v>1</v>
      </c>
      <c r="J944" t="s">
        <v>13782</v>
      </c>
      <c r="K944" t="s">
        <v>13791</v>
      </c>
      <c r="L944">
        <v>270107</v>
      </c>
      <c r="M944" t="s">
        <v>13588</v>
      </c>
      <c r="N944">
        <v>270107006</v>
      </c>
      <c r="O944" t="s">
        <v>13613</v>
      </c>
      <c r="P944">
        <v>3913.468329447277</v>
      </c>
      <c r="Q944">
        <v>6639.534842886058</v>
      </c>
      <c r="R944">
        <v>4890.0301541317613</v>
      </c>
    </row>
    <row r="945" spans="1:18" x14ac:dyDescent="0.25">
      <c r="A945">
        <v>13</v>
      </c>
      <c r="B945">
        <v>13117</v>
      </c>
      <c r="C945" t="s">
        <v>10678</v>
      </c>
      <c r="D945" t="s">
        <v>1871</v>
      </c>
      <c r="E945">
        <v>5</v>
      </c>
      <c r="F945" t="s">
        <v>13792</v>
      </c>
      <c r="G945">
        <v>2</v>
      </c>
      <c r="H945" t="s">
        <v>13768</v>
      </c>
      <c r="I945">
        <v>3</v>
      </c>
      <c r="J945" t="s">
        <v>13783</v>
      </c>
      <c r="K945" t="s">
        <v>13790</v>
      </c>
      <c r="L945">
        <v>270107</v>
      </c>
      <c r="M945" t="s">
        <v>13588</v>
      </c>
      <c r="N945">
        <v>270107005</v>
      </c>
      <c r="O945" t="s">
        <v>13608</v>
      </c>
      <c r="P945">
        <v>10064.724605992589</v>
      </c>
      <c r="Q945">
        <v>11410.520517844338</v>
      </c>
      <c r="R945">
        <v>23977.765260923807</v>
      </c>
    </row>
    <row r="946" spans="1:18" x14ac:dyDescent="0.25">
      <c r="A946">
        <v>13</v>
      </c>
      <c r="B946">
        <v>13117</v>
      </c>
      <c r="C946" t="s">
        <v>10678</v>
      </c>
      <c r="D946" t="s">
        <v>1871</v>
      </c>
      <c r="E946">
        <v>5</v>
      </c>
      <c r="F946" t="s">
        <v>13792</v>
      </c>
      <c r="G946">
        <v>2</v>
      </c>
      <c r="H946" t="s">
        <v>13768</v>
      </c>
      <c r="I946">
        <v>3</v>
      </c>
      <c r="J946" t="s">
        <v>13783</v>
      </c>
      <c r="K946" t="s">
        <v>13791</v>
      </c>
      <c r="L946">
        <v>270107</v>
      </c>
      <c r="M946" t="s">
        <v>13588</v>
      </c>
      <c r="N946">
        <v>270107005</v>
      </c>
      <c r="O946" t="s">
        <v>13608</v>
      </c>
      <c r="P946">
        <v>0</v>
      </c>
      <c r="Q946">
        <v>2750.8179317143918</v>
      </c>
      <c r="R946">
        <v>0</v>
      </c>
    </row>
    <row r="947" spans="1:18" x14ac:dyDescent="0.25">
      <c r="A947">
        <v>13</v>
      </c>
      <c r="B947">
        <v>13118</v>
      </c>
      <c r="C947" t="s">
        <v>10678</v>
      </c>
      <c r="D947" t="s">
        <v>1874</v>
      </c>
      <c r="E947">
        <v>1</v>
      </c>
      <c r="F947" t="s">
        <v>13787</v>
      </c>
      <c r="G947">
        <v>1</v>
      </c>
      <c r="H947" t="s">
        <v>8278</v>
      </c>
      <c r="I947">
        <v>1</v>
      </c>
      <c r="J947" t="s">
        <v>13782</v>
      </c>
      <c r="K947" t="s">
        <v>13788</v>
      </c>
      <c r="L947">
        <v>270107</v>
      </c>
      <c r="M947" t="s">
        <v>13588</v>
      </c>
      <c r="N947">
        <v>270107006</v>
      </c>
      <c r="O947" t="s">
        <v>13613</v>
      </c>
      <c r="P947">
        <v>33868.974042027192</v>
      </c>
      <c r="Q947">
        <v>34250.291029703047</v>
      </c>
      <c r="R947">
        <v>45874.340806558568</v>
      </c>
    </row>
    <row r="948" spans="1:18" x14ac:dyDescent="0.25">
      <c r="A948">
        <v>13</v>
      </c>
      <c r="B948">
        <v>13118</v>
      </c>
      <c r="C948" t="s">
        <v>10678</v>
      </c>
      <c r="D948" t="s">
        <v>1874</v>
      </c>
      <c r="E948">
        <v>1</v>
      </c>
      <c r="F948" t="s">
        <v>13787</v>
      </c>
      <c r="G948">
        <v>1</v>
      </c>
      <c r="H948" t="s">
        <v>8278</v>
      </c>
      <c r="I948">
        <v>1</v>
      </c>
      <c r="J948" t="s">
        <v>13782</v>
      </c>
      <c r="K948" t="s">
        <v>13789</v>
      </c>
      <c r="L948">
        <v>270107</v>
      </c>
      <c r="M948" t="s">
        <v>13588</v>
      </c>
      <c r="N948">
        <v>270107006</v>
      </c>
      <c r="O948" t="s">
        <v>13613</v>
      </c>
      <c r="P948">
        <v>0</v>
      </c>
      <c r="Q948">
        <v>1883.6041047208801</v>
      </c>
      <c r="R948">
        <v>0</v>
      </c>
    </row>
    <row r="949" spans="1:18" x14ac:dyDescent="0.25">
      <c r="A949">
        <v>13</v>
      </c>
      <c r="B949">
        <v>13118</v>
      </c>
      <c r="C949" t="s">
        <v>10678</v>
      </c>
      <c r="D949" t="s">
        <v>1874</v>
      </c>
      <c r="E949">
        <v>1</v>
      </c>
      <c r="F949" t="s">
        <v>13787</v>
      </c>
      <c r="G949">
        <v>2</v>
      </c>
      <c r="H949" t="s">
        <v>13768</v>
      </c>
      <c r="I949">
        <v>1</v>
      </c>
      <c r="J949" t="s">
        <v>13782</v>
      </c>
      <c r="K949" t="s">
        <v>13790</v>
      </c>
      <c r="L949">
        <v>270107</v>
      </c>
      <c r="M949" t="s">
        <v>13588</v>
      </c>
      <c r="N949">
        <v>270107006</v>
      </c>
      <c r="O949" t="s">
        <v>13613</v>
      </c>
      <c r="P949">
        <v>24907.713394381237</v>
      </c>
      <c r="Q949">
        <v>17263.569747749221</v>
      </c>
      <c r="R949">
        <v>39927.854033035735</v>
      </c>
    </row>
    <row r="950" spans="1:18" x14ac:dyDescent="0.25">
      <c r="A950">
        <v>13</v>
      </c>
      <c r="B950">
        <v>13118</v>
      </c>
      <c r="C950" t="s">
        <v>10678</v>
      </c>
      <c r="D950" t="s">
        <v>1874</v>
      </c>
      <c r="E950">
        <v>1</v>
      </c>
      <c r="F950" t="s">
        <v>13787</v>
      </c>
      <c r="G950">
        <v>2</v>
      </c>
      <c r="H950" t="s">
        <v>13768</v>
      </c>
      <c r="I950">
        <v>1</v>
      </c>
      <c r="J950" t="s">
        <v>13782</v>
      </c>
      <c r="K950" t="s">
        <v>13791</v>
      </c>
      <c r="L950">
        <v>270107</v>
      </c>
      <c r="M950" t="s">
        <v>13588</v>
      </c>
      <c r="N950">
        <v>270107006</v>
      </c>
      <c r="O950" t="s">
        <v>13613</v>
      </c>
      <c r="P950">
        <v>8961.260647645955</v>
      </c>
      <c r="Q950">
        <v>18870.3253866747</v>
      </c>
      <c r="R950">
        <v>4943.2274562441307</v>
      </c>
    </row>
    <row r="951" spans="1:18" x14ac:dyDescent="0.25">
      <c r="A951">
        <v>13</v>
      </c>
      <c r="B951">
        <v>13118</v>
      </c>
      <c r="C951" t="s">
        <v>10678</v>
      </c>
      <c r="D951" t="s">
        <v>1874</v>
      </c>
      <c r="E951">
        <v>5</v>
      </c>
      <c r="F951" t="s">
        <v>13792</v>
      </c>
      <c r="G951">
        <v>2</v>
      </c>
      <c r="H951" t="s">
        <v>13768</v>
      </c>
      <c r="I951">
        <v>3</v>
      </c>
      <c r="J951" t="s">
        <v>13783</v>
      </c>
      <c r="K951" t="s">
        <v>13790</v>
      </c>
      <c r="L951">
        <v>270107</v>
      </c>
      <c r="M951" t="s">
        <v>13588</v>
      </c>
      <c r="N951">
        <v>270107005</v>
      </c>
      <c r="O951" t="s">
        <v>13608</v>
      </c>
      <c r="P951">
        <v>24446.911026462501</v>
      </c>
      <c r="Q951">
        <v>22705.662952664188</v>
      </c>
      <c r="R951">
        <v>36288.670172650825</v>
      </c>
    </row>
    <row r="952" spans="1:18" x14ac:dyDescent="0.25">
      <c r="A952">
        <v>13</v>
      </c>
      <c r="B952">
        <v>13118</v>
      </c>
      <c r="C952" t="s">
        <v>10678</v>
      </c>
      <c r="D952" t="s">
        <v>1874</v>
      </c>
      <c r="E952">
        <v>5</v>
      </c>
      <c r="F952" t="s">
        <v>13792</v>
      </c>
      <c r="G952">
        <v>2</v>
      </c>
      <c r="H952" t="s">
        <v>13768</v>
      </c>
      <c r="I952">
        <v>3</v>
      </c>
      <c r="J952" t="s">
        <v>13783</v>
      </c>
      <c r="K952" t="s">
        <v>13791</v>
      </c>
      <c r="L952">
        <v>270107</v>
      </c>
      <c r="M952" t="s">
        <v>13588</v>
      </c>
      <c r="N952">
        <v>270107005</v>
      </c>
      <c r="O952" t="s">
        <v>13608</v>
      </c>
      <c r="P952">
        <v>0</v>
      </c>
      <c r="Q952">
        <v>2246.0109690227755</v>
      </c>
      <c r="R952">
        <v>2694.1885141976654</v>
      </c>
    </row>
    <row r="953" spans="1:18" x14ac:dyDescent="0.25">
      <c r="A953">
        <v>13</v>
      </c>
      <c r="B953">
        <v>13119</v>
      </c>
      <c r="C953" t="s">
        <v>10678</v>
      </c>
      <c r="D953" t="s">
        <v>1877</v>
      </c>
      <c r="E953">
        <v>1</v>
      </c>
      <c r="F953" t="s">
        <v>13787</v>
      </c>
      <c r="G953">
        <v>1</v>
      </c>
      <c r="H953" t="s">
        <v>8278</v>
      </c>
      <c r="I953">
        <v>1</v>
      </c>
      <c r="J953" t="s">
        <v>13782</v>
      </c>
      <c r="K953" t="s">
        <v>13788</v>
      </c>
      <c r="L953">
        <v>270107</v>
      </c>
      <c r="M953" t="s">
        <v>13588</v>
      </c>
      <c r="N953">
        <v>270107006</v>
      </c>
      <c r="O953" t="s">
        <v>13613</v>
      </c>
      <c r="P953">
        <v>29400.840142039215</v>
      </c>
      <c r="Q953">
        <v>33934.316326486769</v>
      </c>
      <c r="R953">
        <v>38436.549842317749</v>
      </c>
    </row>
    <row r="954" spans="1:18" x14ac:dyDescent="0.25">
      <c r="A954">
        <v>13</v>
      </c>
      <c r="B954">
        <v>13119</v>
      </c>
      <c r="C954" t="s">
        <v>10678</v>
      </c>
      <c r="D954" t="s">
        <v>1877</v>
      </c>
      <c r="E954">
        <v>1</v>
      </c>
      <c r="F954" t="s">
        <v>13787</v>
      </c>
      <c r="G954">
        <v>1</v>
      </c>
      <c r="H954" t="s">
        <v>8278</v>
      </c>
      <c r="I954">
        <v>1</v>
      </c>
      <c r="J954" t="s">
        <v>13782</v>
      </c>
      <c r="K954" t="s">
        <v>13789</v>
      </c>
      <c r="L954">
        <v>270107</v>
      </c>
      <c r="M954" t="s">
        <v>13588</v>
      </c>
      <c r="N954">
        <v>270107006</v>
      </c>
      <c r="O954" t="s">
        <v>13613</v>
      </c>
      <c r="P954">
        <v>1666.7636879869453</v>
      </c>
      <c r="Q954">
        <v>2985.3259721816639</v>
      </c>
      <c r="R954">
        <v>658.17785881559962</v>
      </c>
    </row>
    <row r="955" spans="1:18" x14ac:dyDescent="0.25">
      <c r="A955">
        <v>13</v>
      </c>
      <c r="B955">
        <v>13119</v>
      </c>
      <c r="C955" t="s">
        <v>10678</v>
      </c>
      <c r="D955" t="s">
        <v>1877</v>
      </c>
      <c r="E955">
        <v>1</v>
      </c>
      <c r="F955" t="s">
        <v>13787</v>
      </c>
      <c r="G955">
        <v>2</v>
      </c>
      <c r="H955" t="s">
        <v>13768</v>
      </c>
      <c r="I955">
        <v>1</v>
      </c>
      <c r="J955" t="s">
        <v>13782</v>
      </c>
      <c r="K955" t="s">
        <v>13790</v>
      </c>
      <c r="L955">
        <v>270107</v>
      </c>
      <c r="M955" t="s">
        <v>13588</v>
      </c>
      <c r="N955">
        <v>270107006</v>
      </c>
      <c r="O955" t="s">
        <v>13613</v>
      </c>
      <c r="P955">
        <v>26987.450448707958</v>
      </c>
      <c r="Q955">
        <v>30800.3168871161</v>
      </c>
      <c r="R955">
        <v>33786.416927861472</v>
      </c>
    </row>
    <row r="956" spans="1:18" x14ac:dyDescent="0.25">
      <c r="A956">
        <v>13</v>
      </c>
      <c r="B956">
        <v>13119</v>
      </c>
      <c r="C956" t="s">
        <v>10678</v>
      </c>
      <c r="D956" t="s">
        <v>1877</v>
      </c>
      <c r="E956">
        <v>1</v>
      </c>
      <c r="F956" t="s">
        <v>13787</v>
      </c>
      <c r="G956">
        <v>2</v>
      </c>
      <c r="H956" t="s">
        <v>13768</v>
      </c>
      <c r="I956">
        <v>1</v>
      </c>
      <c r="J956" t="s">
        <v>13782</v>
      </c>
      <c r="K956" t="s">
        <v>13791</v>
      </c>
      <c r="L956">
        <v>270107</v>
      </c>
      <c r="M956" t="s">
        <v>13588</v>
      </c>
      <c r="N956">
        <v>270107006</v>
      </c>
      <c r="O956" t="s">
        <v>13613</v>
      </c>
      <c r="P956">
        <v>4080.1533813182004</v>
      </c>
      <c r="Q956">
        <v>6119.3254115523223</v>
      </c>
      <c r="R956">
        <v>5308.3107732718527</v>
      </c>
    </row>
    <row r="957" spans="1:18" x14ac:dyDescent="0.25">
      <c r="A957">
        <v>13</v>
      </c>
      <c r="B957">
        <v>13119</v>
      </c>
      <c r="C957" t="s">
        <v>10678</v>
      </c>
      <c r="D957" t="s">
        <v>1877</v>
      </c>
      <c r="E957">
        <v>5</v>
      </c>
      <c r="F957" t="s">
        <v>13792</v>
      </c>
      <c r="G957">
        <v>2</v>
      </c>
      <c r="H957" t="s">
        <v>13768</v>
      </c>
      <c r="I957">
        <v>3</v>
      </c>
      <c r="J957" t="s">
        <v>13783</v>
      </c>
      <c r="K957" t="s">
        <v>13790</v>
      </c>
      <c r="L957">
        <v>270107</v>
      </c>
      <c r="M957" t="s">
        <v>13588</v>
      </c>
      <c r="N957">
        <v>270107005</v>
      </c>
      <c r="O957" t="s">
        <v>13608</v>
      </c>
      <c r="P957">
        <v>26350.865398879687</v>
      </c>
      <c r="Q957">
        <v>21205.614676518766</v>
      </c>
      <c r="R957">
        <v>33779.189976202673</v>
      </c>
    </row>
    <row r="958" spans="1:18" x14ac:dyDescent="0.25">
      <c r="A958">
        <v>13</v>
      </c>
      <c r="B958">
        <v>13119</v>
      </c>
      <c r="C958" t="s">
        <v>10678</v>
      </c>
      <c r="D958" t="s">
        <v>1877</v>
      </c>
      <c r="E958">
        <v>5</v>
      </c>
      <c r="F958" t="s">
        <v>13792</v>
      </c>
      <c r="G958">
        <v>2</v>
      </c>
      <c r="H958" t="s">
        <v>13768</v>
      </c>
      <c r="I958">
        <v>3</v>
      </c>
      <c r="J958" t="s">
        <v>13783</v>
      </c>
      <c r="K958" t="s">
        <v>13791</v>
      </c>
      <c r="L958">
        <v>270107</v>
      </c>
      <c r="M958" t="s">
        <v>13588</v>
      </c>
      <c r="N958">
        <v>270107005</v>
      </c>
      <c r="O958" t="s">
        <v>13608</v>
      </c>
      <c r="P958">
        <v>584.56910327888249</v>
      </c>
      <c r="Q958">
        <v>560.49214614534435</v>
      </c>
      <c r="R958">
        <v>3922.5835562780394</v>
      </c>
    </row>
    <row r="959" spans="1:18" x14ac:dyDescent="0.25">
      <c r="A959">
        <v>13</v>
      </c>
      <c r="B959">
        <v>13120</v>
      </c>
      <c r="C959" t="s">
        <v>10678</v>
      </c>
      <c r="D959" t="s">
        <v>1880</v>
      </c>
      <c r="E959">
        <v>1</v>
      </c>
      <c r="F959" t="s">
        <v>13787</v>
      </c>
      <c r="G959">
        <v>1</v>
      </c>
      <c r="H959" t="s">
        <v>8278</v>
      </c>
      <c r="I959">
        <v>1</v>
      </c>
      <c r="J959" t="s">
        <v>13782</v>
      </c>
      <c r="K959" t="s">
        <v>13788</v>
      </c>
      <c r="L959">
        <v>270107</v>
      </c>
      <c r="M959" t="s">
        <v>13588</v>
      </c>
      <c r="N959">
        <v>270107006</v>
      </c>
      <c r="O959" t="s">
        <v>13613</v>
      </c>
      <c r="P959">
        <v>32135.911279587079</v>
      </c>
      <c r="Q959">
        <v>17432.42419220028</v>
      </c>
      <c r="R959">
        <v>30825.78975896164</v>
      </c>
    </row>
    <row r="960" spans="1:18" x14ac:dyDescent="0.25">
      <c r="A960">
        <v>13</v>
      </c>
      <c r="B960">
        <v>13120</v>
      </c>
      <c r="C960" t="s">
        <v>10678</v>
      </c>
      <c r="D960" t="s">
        <v>1880</v>
      </c>
      <c r="E960">
        <v>1</v>
      </c>
      <c r="F960" t="s">
        <v>13787</v>
      </c>
      <c r="G960">
        <v>1</v>
      </c>
      <c r="H960" t="s">
        <v>8278</v>
      </c>
      <c r="I960">
        <v>1</v>
      </c>
      <c r="J960" t="s">
        <v>13782</v>
      </c>
      <c r="K960" t="s">
        <v>13789</v>
      </c>
      <c r="L960">
        <v>270107</v>
      </c>
      <c r="M960" t="s">
        <v>13588</v>
      </c>
      <c r="N960">
        <v>270107006</v>
      </c>
      <c r="O960" t="s">
        <v>13613</v>
      </c>
      <c r="P960">
        <v>0</v>
      </c>
      <c r="Q960">
        <v>0</v>
      </c>
      <c r="R960">
        <v>1159.3952986963156</v>
      </c>
    </row>
    <row r="961" spans="1:18" x14ac:dyDescent="0.25">
      <c r="A961">
        <v>13</v>
      </c>
      <c r="B961">
        <v>13120</v>
      </c>
      <c r="C961" t="s">
        <v>10678</v>
      </c>
      <c r="D961" t="s">
        <v>1880</v>
      </c>
      <c r="E961">
        <v>1</v>
      </c>
      <c r="F961" t="s">
        <v>13787</v>
      </c>
      <c r="G961">
        <v>2</v>
      </c>
      <c r="H961" t="s">
        <v>13768</v>
      </c>
      <c r="I961">
        <v>1</v>
      </c>
      <c r="J961" t="s">
        <v>13782</v>
      </c>
      <c r="K961" t="s">
        <v>13790</v>
      </c>
      <c r="L961">
        <v>270107</v>
      </c>
      <c r="M961" t="s">
        <v>13588</v>
      </c>
      <c r="N961">
        <v>270107006</v>
      </c>
      <c r="O961" t="s">
        <v>13613</v>
      </c>
      <c r="P961">
        <v>32135.911279587079</v>
      </c>
      <c r="Q961">
        <v>15466.252986652918</v>
      </c>
      <c r="R961">
        <v>18907.413776515645</v>
      </c>
    </row>
    <row r="962" spans="1:18" x14ac:dyDescent="0.25">
      <c r="A962">
        <v>13</v>
      </c>
      <c r="B962">
        <v>13120</v>
      </c>
      <c r="C962" t="s">
        <v>10678</v>
      </c>
      <c r="D962" t="s">
        <v>1880</v>
      </c>
      <c r="E962">
        <v>1</v>
      </c>
      <c r="F962" t="s">
        <v>13787</v>
      </c>
      <c r="G962">
        <v>2</v>
      </c>
      <c r="H962" t="s">
        <v>13768</v>
      </c>
      <c r="I962">
        <v>1</v>
      </c>
      <c r="J962" t="s">
        <v>13782</v>
      </c>
      <c r="K962" t="s">
        <v>13791</v>
      </c>
      <c r="L962">
        <v>270107</v>
      </c>
      <c r="M962" t="s">
        <v>13588</v>
      </c>
      <c r="N962">
        <v>270107006</v>
      </c>
      <c r="O962" t="s">
        <v>13613</v>
      </c>
      <c r="P962">
        <v>0</v>
      </c>
      <c r="Q962">
        <v>1966.1712055473645</v>
      </c>
      <c r="R962">
        <v>13077.771281142313</v>
      </c>
    </row>
    <row r="963" spans="1:18" x14ac:dyDescent="0.25">
      <c r="A963">
        <v>13</v>
      </c>
      <c r="B963">
        <v>13120</v>
      </c>
      <c r="C963" t="s">
        <v>10678</v>
      </c>
      <c r="D963" t="s">
        <v>1880</v>
      </c>
      <c r="E963">
        <v>5</v>
      </c>
      <c r="F963" t="s">
        <v>13792</v>
      </c>
      <c r="G963">
        <v>2</v>
      </c>
      <c r="H963" t="s">
        <v>13768</v>
      </c>
      <c r="I963">
        <v>3</v>
      </c>
      <c r="J963" t="s">
        <v>13783</v>
      </c>
      <c r="K963" t="s">
        <v>13790</v>
      </c>
      <c r="L963">
        <v>270107</v>
      </c>
      <c r="M963" t="s">
        <v>13588</v>
      </c>
      <c r="N963">
        <v>270107005</v>
      </c>
      <c r="O963" t="s">
        <v>13608</v>
      </c>
      <c r="P963">
        <v>13855.388894112524</v>
      </c>
      <c r="Q963">
        <v>11597.293306435644</v>
      </c>
      <c r="R963">
        <v>25866.072745456324</v>
      </c>
    </row>
    <row r="964" spans="1:18" x14ac:dyDescent="0.25">
      <c r="A964">
        <v>13</v>
      </c>
      <c r="B964">
        <v>13120</v>
      </c>
      <c r="C964" t="s">
        <v>10678</v>
      </c>
      <c r="D964" t="s">
        <v>1880</v>
      </c>
      <c r="E964">
        <v>5</v>
      </c>
      <c r="F964" t="s">
        <v>13792</v>
      </c>
      <c r="G964">
        <v>2</v>
      </c>
      <c r="H964" t="s">
        <v>13768</v>
      </c>
      <c r="I964">
        <v>3</v>
      </c>
      <c r="J964" t="s">
        <v>13783</v>
      </c>
      <c r="K964" t="s">
        <v>13791</v>
      </c>
      <c r="L964">
        <v>270107</v>
      </c>
      <c r="M964" t="s">
        <v>13588</v>
      </c>
      <c r="N964">
        <v>270107005</v>
      </c>
      <c r="O964" t="s">
        <v>13608</v>
      </c>
      <c r="P964">
        <v>0</v>
      </c>
      <c r="Q964">
        <v>1248.3514165264955</v>
      </c>
      <c r="R964">
        <v>6119.1123122016306</v>
      </c>
    </row>
    <row r="965" spans="1:18" x14ac:dyDescent="0.25">
      <c r="A965">
        <v>13</v>
      </c>
      <c r="B965">
        <v>13121</v>
      </c>
      <c r="C965" t="s">
        <v>10678</v>
      </c>
      <c r="D965" t="s">
        <v>1883</v>
      </c>
      <c r="E965">
        <v>1</v>
      </c>
      <c r="F965" t="s">
        <v>13787</v>
      </c>
      <c r="G965">
        <v>1</v>
      </c>
      <c r="H965" t="s">
        <v>8278</v>
      </c>
      <c r="I965">
        <v>1</v>
      </c>
      <c r="J965" t="s">
        <v>13782</v>
      </c>
      <c r="K965" t="s">
        <v>13788</v>
      </c>
      <c r="L965">
        <v>270107</v>
      </c>
      <c r="M965" t="s">
        <v>13588</v>
      </c>
      <c r="N965">
        <v>270107006</v>
      </c>
      <c r="O965" t="s">
        <v>13613</v>
      </c>
      <c r="P965">
        <v>34865.240294414776</v>
      </c>
      <c r="Q965">
        <v>30188.39098590914</v>
      </c>
      <c r="R965">
        <v>59865.071286714439</v>
      </c>
    </row>
    <row r="966" spans="1:18" x14ac:dyDescent="0.25">
      <c r="A966">
        <v>13</v>
      </c>
      <c r="B966">
        <v>13121</v>
      </c>
      <c r="C966" t="s">
        <v>10678</v>
      </c>
      <c r="D966" t="s">
        <v>1883</v>
      </c>
      <c r="E966">
        <v>1</v>
      </c>
      <c r="F966" t="s">
        <v>13787</v>
      </c>
      <c r="G966">
        <v>1</v>
      </c>
      <c r="H966" t="s">
        <v>8278</v>
      </c>
      <c r="I966">
        <v>1</v>
      </c>
      <c r="J966" t="s">
        <v>13782</v>
      </c>
      <c r="K966" t="s">
        <v>13789</v>
      </c>
      <c r="L966">
        <v>270107</v>
      </c>
      <c r="M966" t="s">
        <v>13588</v>
      </c>
      <c r="N966">
        <v>270107006</v>
      </c>
      <c r="O966" t="s">
        <v>13613</v>
      </c>
      <c r="P966">
        <v>0</v>
      </c>
      <c r="Q966">
        <v>0</v>
      </c>
      <c r="R966">
        <v>2690.7546967285566</v>
      </c>
    </row>
    <row r="967" spans="1:18" x14ac:dyDescent="0.25">
      <c r="A967">
        <v>13</v>
      </c>
      <c r="B967">
        <v>13121</v>
      </c>
      <c r="C967" t="s">
        <v>10678</v>
      </c>
      <c r="D967" t="s">
        <v>1883</v>
      </c>
      <c r="E967">
        <v>1</v>
      </c>
      <c r="F967" t="s">
        <v>13787</v>
      </c>
      <c r="G967">
        <v>2</v>
      </c>
      <c r="H967" t="s">
        <v>13768</v>
      </c>
      <c r="I967">
        <v>1</v>
      </c>
      <c r="J967" t="s">
        <v>13782</v>
      </c>
      <c r="K967" t="s">
        <v>13790</v>
      </c>
      <c r="L967">
        <v>270107</v>
      </c>
      <c r="M967" t="s">
        <v>13588</v>
      </c>
      <c r="N967">
        <v>270107006</v>
      </c>
      <c r="O967" t="s">
        <v>13613</v>
      </c>
      <c r="P967">
        <v>23402.547265117621</v>
      </c>
      <c r="Q967">
        <v>20179.327722253242</v>
      </c>
      <c r="R967">
        <v>58612.102276744234</v>
      </c>
    </row>
    <row r="968" spans="1:18" x14ac:dyDescent="0.25">
      <c r="A968">
        <v>13</v>
      </c>
      <c r="B968">
        <v>13121</v>
      </c>
      <c r="C968" t="s">
        <v>10678</v>
      </c>
      <c r="D968" t="s">
        <v>1883</v>
      </c>
      <c r="E968">
        <v>1</v>
      </c>
      <c r="F968" t="s">
        <v>13787</v>
      </c>
      <c r="G968">
        <v>2</v>
      </c>
      <c r="H968" t="s">
        <v>13768</v>
      </c>
      <c r="I968">
        <v>1</v>
      </c>
      <c r="J968" t="s">
        <v>13782</v>
      </c>
      <c r="K968" t="s">
        <v>13791</v>
      </c>
      <c r="L968">
        <v>270107</v>
      </c>
      <c r="M968" t="s">
        <v>13588</v>
      </c>
      <c r="N968">
        <v>270107006</v>
      </c>
      <c r="O968" t="s">
        <v>13613</v>
      </c>
      <c r="P968">
        <v>11462.693029297157</v>
      </c>
      <c r="Q968">
        <v>10009.063263655898</v>
      </c>
      <c r="R968">
        <v>3943.7237066987641</v>
      </c>
    </row>
    <row r="969" spans="1:18" x14ac:dyDescent="0.25">
      <c r="A969">
        <v>13</v>
      </c>
      <c r="B969">
        <v>13121</v>
      </c>
      <c r="C969" t="s">
        <v>10678</v>
      </c>
      <c r="D969" t="s">
        <v>1883</v>
      </c>
      <c r="E969">
        <v>5</v>
      </c>
      <c r="F969" t="s">
        <v>13792</v>
      </c>
      <c r="G969">
        <v>2</v>
      </c>
      <c r="H969" t="s">
        <v>13768</v>
      </c>
      <c r="I969">
        <v>3</v>
      </c>
      <c r="J969" t="s">
        <v>13783</v>
      </c>
      <c r="K969" t="s">
        <v>13790</v>
      </c>
      <c r="L969">
        <v>270107</v>
      </c>
      <c r="M969" t="s">
        <v>13588</v>
      </c>
      <c r="N969">
        <v>270107005</v>
      </c>
      <c r="O969" t="s">
        <v>13608</v>
      </c>
      <c r="P969">
        <v>27127.832299033049</v>
      </c>
      <c r="Q969">
        <v>14830.088420582748</v>
      </c>
      <c r="R969">
        <v>61302.856973472786</v>
      </c>
    </row>
    <row r="970" spans="1:18" x14ac:dyDescent="0.25">
      <c r="A970">
        <v>13</v>
      </c>
      <c r="B970">
        <v>13121</v>
      </c>
      <c r="C970" t="s">
        <v>10678</v>
      </c>
      <c r="D970" t="s">
        <v>1883</v>
      </c>
      <c r="E970">
        <v>5</v>
      </c>
      <c r="F970" t="s">
        <v>13792</v>
      </c>
      <c r="G970">
        <v>2</v>
      </c>
      <c r="H970" t="s">
        <v>13768</v>
      </c>
      <c r="I970">
        <v>3</v>
      </c>
      <c r="J970" t="s">
        <v>13783</v>
      </c>
      <c r="K970" t="s">
        <v>13791</v>
      </c>
      <c r="L970">
        <v>270107</v>
      </c>
      <c r="M970" t="s">
        <v>13588</v>
      </c>
      <c r="N970">
        <v>270107005</v>
      </c>
      <c r="O970" t="s">
        <v>13608</v>
      </c>
      <c r="P970">
        <v>2292.8994082840236</v>
      </c>
      <c r="Q970">
        <v>2897.281841986297</v>
      </c>
      <c r="R970">
        <v>1252.969009970207</v>
      </c>
    </row>
    <row r="971" spans="1:18" x14ac:dyDescent="0.25">
      <c r="A971">
        <v>13</v>
      </c>
      <c r="B971">
        <v>13122</v>
      </c>
      <c r="C971" t="s">
        <v>10678</v>
      </c>
      <c r="D971" t="s">
        <v>1886</v>
      </c>
      <c r="E971">
        <v>1</v>
      </c>
      <c r="F971" t="s">
        <v>13787</v>
      </c>
      <c r="G971">
        <v>1</v>
      </c>
      <c r="H971" t="s">
        <v>8278</v>
      </c>
      <c r="I971">
        <v>1</v>
      </c>
      <c r="J971" t="s">
        <v>13782</v>
      </c>
      <c r="K971" t="s">
        <v>13788</v>
      </c>
      <c r="L971">
        <v>270107</v>
      </c>
      <c r="M971" t="s">
        <v>13588</v>
      </c>
      <c r="N971">
        <v>270107006</v>
      </c>
      <c r="O971" t="s">
        <v>13613</v>
      </c>
      <c r="P971">
        <v>27644.070363896131</v>
      </c>
      <c r="Q971">
        <v>36031.983078699093</v>
      </c>
      <c r="R971">
        <v>23814.332840702878</v>
      </c>
    </row>
    <row r="972" spans="1:18" x14ac:dyDescent="0.25">
      <c r="A972">
        <v>13</v>
      </c>
      <c r="B972">
        <v>13122</v>
      </c>
      <c r="C972" t="s">
        <v>10678</v>
      </c>
      <c r="D972" t="s">
        <v>1886</v>
      </c>
      <c r="E972">
        <v>1</v>
      </c>
      <c r="F972" t="s">
        <v>13787</v>
      </c>
      <c r="G972">
        <v>1</v>
      </c>
      <c r="H972" t="s">
        <v>8278</v>
      </c>
      <c r="I972">
        <v>1</v>
      </c>
      <c r="J972" t="s">
        <v>13782</v>
      </c>
      <c r="K972" t="s">
        <v>13789</v>
      </c>
      <c r="L972">
        <v>270107</v>
      </c>
      <c r="M972" t="s">
        <v>13588</v>
      </c>
      <c r="N972">
        <v>270107006</v>
      </c>
      <c r="O972" t="s">
        <v>13613</v>
      </c>
      <c r="P972">
        <v>3189.8736250015349</v>
      </c>
      <c r="Q972">
        <v>1833.3510926764429</v>
      </c>
      <c r="R972">
        <v>0</v>
      </c>
    </row>
    <row r="973" spans="1:18" x14ac:dyDescent="0.25">
      <c r="A973">
        <v>13</v>
      </c>
      <c r="B973">
        <v>13122</v>
      </c>
      <c r="C973" t="s">
        <v>10678</v>
      </c>
      <c r="D973" t="s">
        <v>1886</v>
      </c>
      <c r="E973">
        <v>1</v>
      </c>
      <c r="F973" t="s">
        <v>13787</v>
      </c>
      <c r="G973">
        <v>2</v>
      </c>
      <c r="H973" t="s">
        <v>13768</v>
      </c>
      <c r="I973">
        <v>1</v>
      </c>
      <c r="J973" t="s">
        <v>13782</v>
      </c>
      <c r="K973" t="s">
        <v>13790</v>
      </c>
      <c r="L973">
        <v>270107</v>
      </c>
      <c r="M973" t="s">
        <v>13588</v>
      </c>
      <c r="N973">
        <v>270107006</v>
      </c>
      <c r="O973" t="s">
        <v>13613</v>
      </c>
      <c r="P973">
        <v>24729.298776369062</v>
      </c>
      <c r="Q973">
        <v>33570.115810336632</v>
      </c>
      <c r="R973">
        <v>21254.438248983472</v>
      </c>
    </row>
    <row r="974" spans="1:18" x14ac:dyDescent="0.25">
      <c r="A974">
        <v>13</v>
      </c>
      <c r="B974">
        <v>13122</v>
      </c>
      <c r="C974" t="s">
        <v>10678</v>
      </c>
      <c r="D974" t="s">
        <v>1886</v>
      </c>
      <c r="E974">
        <v>1</v>
      </c>
      <c r="F974" t="s">
        <v>13787</v>
      </c>
      <c r="G974">
        <v>2</v>
      </c>
      <c r="H974" t="s">
        <v>13768</v>
      </c>
      <c r="I974">
        <v>1</v>
      </c>
      <c r="J974" t="s">
        <v>13782</v>
      </c>
      <c r="K974" t="s">
        <v>13791</v>
      </c>
      <c r="L974">
        <v>270107</v>
      </c>
      <c r="M974" t="s">
        <v>13588</v>
      </c>
      <c r="N974">
        <v>270107006</v>
      </c>
      <c r="O974" t="s">
        <v>13613</v>
      </c>
      <c r="P974">
        <v>6104.645212528605</v>
      </c>
      <c r="Q974">
        <v>4295.2183610389066</v>
      </c>
      <c r="R974">
        <v>2559.8945917194037</v>
      </c>
    </row>
    <row r="975" spans="1:18" x14ac:dyDescent="0.25">
      <c r="A975">
        <v>13</v>
      </c>
      <c r="B975">
        <v>13122</v>
      </c>
      <c r="C975" t="s">
        <v>10678</v>
      </c>
      <c r="D975" t="s">
        <v>1886</v>
      </c>
      <c r="E975">
        <v>5</v>
      </c>
      <c r="F975" t="s">
        <v>13792</v>
      </c>
      <c r="G975">
        <v>2</v>
      </c>
      <c r="H975" t="s">
        <v>13768</v>
      </c>
      <c r="I975">
        <v>3</v>
      </c>
      <c r="J975" t="s">
        <v>13783</v>
      </c>
      <c r="K975" t="s">
        <v>13790</v>
      </c>
      <c r="L975">
        <v>270107</v>
      </c>
      <c r="M975" t="s">
        <v>13588</v>
      </c>
      <c r="N975">
        <v>270107005</v>
      </c>
      <c r="O975" t="s">
        <v>13608</v>
      </c>
      <c r="P975">
        <v>7699.5820250293727</v>
      </c>
      <c r="Q975">
        <v>20825.097537331887</v>
      </c>
      <c r="R975">
        <v>22107.736446223276</v>
      </c>
    </row>
    <row r="976" spans="1:18" x14ac:dyDescent="0.25">
      <c r="A976">
        <v>13</v>
      </c>
      <c r="B976">
        <v>13122</v>
      </c>
      <c r="C976" t="s">
        <v>10678</v>
      </c>
      <c r="D976" t="s">
        <v>1886</v>
      </c>
      <c r="E976">
        <v>5</v>
      </c>
      <c r="F976" t="s">
        <v>13792</v>
      </c>
      <c r="G976">
        <v>2</v>
      </c>
      <c r="H976" t="s">
        <v>13768</v>
      </c>
      <c r="I976">
        <v>3</v>
      </c>
      <c r="J976" t="s">
        <v>13783</v>
      </c>
      <c r="K976" t="s">
        <v>13791</v>
      </c>
      <c r="L976">
        <v>270107</v>
      </c>
      <c r="M976" t="s">
        <v>13588</v>
      </c>
      <c r="N976">
        <v>270107005</v>
      </c>
      <c r="O976" t="s">
        <v>13608</v>
      </c>
      <c r="P976">
        <v>880.16276870550575</v>
      </c>
      <c r="Q976">
        <v>0</v>
      </c>
      <c r="R976">
        <v>1706.5963944796026</v>
      </c>
    </row>
    <row r="977" spans="1:18" x14ac:dyDescent="0.25">
      <c r="A977">
        <v>13</v>
      </c>
      <c r="B977">
        <v>13123</v>
      </c>
      <c r="C977" t="s">
        <v>10678</v>
      </c>
      <c r="D977" t="s">
        <v>1889</v>
      </c>
      <c r="E977">
        <v>1</v>
      </c>
      <c r="F977" t="s">
        <v>13787</v>
      </c>
      <c r="G977">
        <v>1</v>
      </c>
      <c r="H977" t="s">
        <v>8278</v>
      </c>
      <c r="I977">
        <v>1</v>
      </c>
      <c r="J977" t="s">
        <v>13782</v>
      </c>
      <c r="K977" t="s">
        <v>13788</v>
      </c>
      <c r="L977">
        <v>270107</v>
      </c>
      <c r="M977" t="s">
        <v>13588</v>
      </c>
      <c r="N977">
        <v>270107006</v>
      </c>
      <c r="O977" t="s">
        <v>13613</v>
      </c>
      <c r="P977">
        <v>34040.793018624812</v>
      </c>
      <c r="Q977">
        <v>63434.358399641875</v>
      </c>
      <c r="R977">
        <v>33579.22238728332</v>
      </c>
    </row>
    <row r="978" spans="1:18" x14ac:dyDescent="0.25">
      <c r="A978">
        <v>13</v>
      </c>
      <c r="B978">
        <v>13123</v>
      </c>
      <c r="C978" t="s">
        <v>10678</v>
      </c>
      <c r="D978" t="s">
        <v>1889</v>
      </c>
      <c r="E978">
        <v>1</v>
      </c>
      <c r="F978" t="s">
        <v>13787</v>
      </c>
      <c r="G978">
        <v>2</v>
      </c>
      <c r="H978" t="s">
        <v>13768</v>
      </c>
      <c r="I978">
        <v>1</v>
      </c>
      <c r="J978" t="s">
        <v>13782</v>
      </c>
      <c r="K978" t="s">
        <v>13790</v>
      </c>
      <c r="L978">
        <v>270107</v>
      </c>
      <c r="M978" t="s">
        <v>13588</v>
      </c>
      <c r="N978">
        <v>270107006</v>
      </c>
      <c r="O978" t="s">
        <v>13613</v>
      </c>
      <c r="P978">
        <v>34040.793018624812</v>
      </c>
      <c r="Q978">
        <v>62356.094269847184</v>
      </c>
      <c r="R978">
        <v>21789.520708574804</v>
      </c>
    </row>
    <row r="979" spans="1:18" x14ac:dyDescent="0.25">
      <c r="A979">
        <v>13</v>
      </c>
      <c r="B979">
        <v>13123</v>
      </c>
      <c r="C979" t="s">
        <v>10678</v>
      </c>
      <c r="D979" t="s">
        <v>1889</v>
      </c>
      <c r="E979">
        <v>1</v>
      </c>
      <c r="F979" t="s">
        <v>13787</v>
      </c>
      <c r="G979">
        <v>2</v>
      </c>
      <c r="H979" t="s">
        <v>13768</v>
      </c>
      <c r="I979">
        <v>1</v>
      </c>
      <c r="J979" t="s">
        <v>13782</v>
      </c>
      <c r="K979" t="s">
        <v>13791</v>
      </c>
      <c r="L979">
        <v>270107</v>
      </c>
      <c r="M979" t="s">
        <v>13588</v>
      </c>
      <c r="N979">
        <v>270107006</v>
      </c>
      <c r="O979" t="s">
        <v>13613</v>
      </c>
      <c r="P979">
        <v>0</v>
      </c>
      <c r="Q979">
        <v>1078.2641297946841</v>
      </c>
      <c r="R979">
        <v>11789.701678708527</v>
      </c>
    </row>
    <row r="980" spans="1:18" x14ac:dyDescent="0.25">
      <c r="A980">
        <v>13</v>
      </c>
      <c r="B980">
        <v>13123</v>
      </c>
      <c r="C980" t="s">
        <v>10678</v>
      </c>
      <c r="D980" t="s">
        <v>1889</v>
      </c>
      <c r="E980">
        <v>5</v>
      </c>
      <c r="F980" t="s">
        <v>13792</v>
      </c>
      <c r="G980">
        <v>2</v>
      </c>
      <c r="H980" t="s">
        <v>13768</v>
      </c>
      <c r="I980">
        <v>3</v>
      </c>
      <c r="J980" t="s">
        <v>13783</v>
      </c>
      <c r="K980" t="s">
        <v>13790</v>
      </c>
      <c r="L980">
        <v>270107</v>
      </c>
      <c r="M980" t="s">
        <v>13588</v>
      </c>
      <c r="N980">
        <v>270107005</v>
      </c>
      <c r="O980" t="s">
        <v>13608</v>
      </c>
      <c r="P980">
        <v>33037.806020850418</v>
      </c>
      <c r="Q980">
        <v>34882.620759709047</v>
      </c>
      <c r="R980">
        <v>29901.5898372015</v>
      </c>
    </row>
    <row r="981" spans="1:18" x14ac:dyDescent="0.25">
      <c r="A981">
        <v>13</v>
      </c>
      <c r="B981">
        <v>13123</v>
      </c>
      <c r="C981" t="s">
        <v>10678</v>
      </c>
      <c r="D981" t="s">
        <v>1889</v>
      </c>
      <c r="E981">
        <v>5</v>
      </c>
      <c r="F981" t="s">
        <v>13792</v>
      </c>
      <c r="G981">
        <v>2</v>
      </c>
      <c r="H981" t="s">
        <v>13768</v>
      </c>
      <c r="I981">
        <v>3</v>
      </c>
      <c r="J981" t="s">
        <v>13783</v>
      </c>
      <c r="K981" t="s">
        <v>13791</v>
      </c>
      <c r="L981">
        <v>270107</v>
      </c>
      <c r="M981" t="s">
        <v>13588</v>
      </c>
      <c r="N981">
        <v>270107005</v>
      </c>
      <c r="O981" t="s">
        <v>13608</v>
      </c>
      <c r="P981">
        <v>0</v>
      </c>
      <c r="Q981">
        <v>1078.2641297946841</v>
      </c>
      <c r="R981">
        <v>3677.6325500818211</v>
      </c>
    </row>
    <row r="982" spans="1:18" x14ac:dyDescent="0.25">
      <c r="A982">
        <v>13</v>
      </c>
      <c r="B982">
        <v>13124</v>
      </c>
      <c r="C982" t="s">
        <v>10678</v>
      </c>
      <c r="D982" t="s">
        <v>1892</v>
      </c>
      <c r="E982">
        <v>1</v>
      </c>
      <c r="F982" t="s">
        <v>13787</v>
      </c>
      <c r="G982">
        <v>1</v>
      </c>
      <c r="H982" t="s">
        <v>8278</v>
      </c>
      <c r="I982">
        <v>1</v>
      </c>
      <c r="J982" t="s">
        <v>13782</v>
      </c>
      <c r="K982" t="s">
        <v>13788</v>
      </c>
      <c r="L982">
        <v>270107</v>
      </c>
      <c r="M982" t="s">
        <v>13588</v>
      </c>
      <c r="N982">
        <v>270107006</v>
      </c>
      <c r="O982" t="s">
        <v>13613</v>
      </c>
      <c r="P982">
        <v>28534.168654486355</v>
      </c>
      <c r="Q982">
        <v>52503.109098559449</v>
      </c>
      <c r="R982">
        <v>17711.166975068856</v>
      </c>
    </row>
    <row r="983" spans="1:18" x14ac:dyDescent="0.25">
      <c r="A983">
        <v>13</v>
      </c>
      <c r="B983">
        <v>13124</v>
      </c>
      <c r="C983" t="s">
        <v>10678</v>
      </c>
      <c r="D983" t="s">
        <v>1892</v>
      </c>
      <c r="E983">
        <v>1</v>
      </c>
      <c r="F983" t="s">
        <v>13787</v>
      </c>
      <c r="G983">
        <v>1</v>
      </c>
      <c r="H983" t="s">
        <v>8278</v>
      </c>
      <c r="I983">
        <v>1</v>
      </c>
      <c r="J983" t="s">
        <v>13782</v>
      </c>
      <c r="K983" t="s">
        <v>13789</v>
      </c>
      <c r="L983">
        <v>270107</v>
      </c>
      <c r="M983" t="s">
        <v>13588</v>
      </c>
      <c r="N983">
        <v>270107006</v>
      </c>
      <c r="O983" t="s">
        <v>13613</v>
      </c>
      <c r="P983">
        <v>0</v>
      </c>
      <c r="Q983">
        <v>1509.83435564151</v>
      </c>
      <c r="R983">
        <v>0</v>
      </c>
    </row>
    <row r="984" spans="1:18" x14ac:dyDescent="0.25">
      <c r="A984">
        <v>13</v>
      </c>
      <c r="B984">
        <v>13124</v>
      </c>
      <c r="C984" t="s">
        <v>10678</v>
      </c>
      <c r="D984" t="s">
        <v>1892</v>
      </c>
      <c r="E984">
        <v>1</v>
      </c>
      <c r="F984" t="s">
        <v>13787</v>
      </c>
      <c r="G984">
        <v>2</v>
      </c>
      <c r="H984" t="s">
        <v>13768</v>
      </c>
      <c r="I984">
        <v>1</v>
      </c>
      <c r="J984" t="s">
        <v>13782</v>
      </c>
      <c r="K984" t="s">
        <v>13790</v>
      </c>
      <c r="L984">
        <v>270107</v>
      </c>
      <c r="M984" t="s">
        <v>13588</v>
      </c>
      <c r="N984">
        <v>270107006</v>
      </c>
      <c r="O984" t="s">
        <v>13613</v>
      </c>
      <c r="P984">
        <v>27187.693867030153</v>
      </c>
      <c r="Q984">
        <v>43803.97977912223</v>
      </c>
      <c r="R984">
        <v>17711.166975068856</v>
      </c>
    </row>
    <row r="985" spans="1:18" x14ac:dyDescent="0.25">
      <c r="A985">
        <v>13</v>
      </c>
      <c r="B985">
        <v>13124</v>
      </c>
      <c r="C985" t="s">
        <v>10678</v>
      </c>
      <c r="D985" t="s">
        <v>1892</v>
      </c>
      <c r="E985">
        <v>1</v>
      </c>
      <c r="F985" t="s">
        <v>13787</v>
      </c>
      <c r="G985">
        <v>2</v>
      </c>
      <c r="H985" t="s">
        <v>13768</v>
      </c>
      <c r="I985">
        <v>1</v>
      </c>
      <c r="J985" t="s">
        <v>13782</v>
      </c>
      <c r="K985" t="s">
        <v>13791</v>
      </c>
      <c r="L985">
        <v>270107</v>
      </c>
      <c r="M985" t="s">
        <v>13588</v>
      </c>
      <c r="N985">
        <v>270107006</v>
      </c>
      <c r="O985" t="s">
        <v>13613</v>
      </c>
      <c r="P985">
        <v>1810.8818929286044</v>
      </c>
      <c r="Q985">
        <v>10208.96367507873</v>
      </c>
      <c r="R985">
        <v>0</v>
      </c>
    </row>
    <row r="986" spans="1:18" x14ac:dyDescent="0.25">
      <c r="A986">
        <v>13</v>
      </c>
      <c r="B986">
        <v>13124</v>
      </c>
      <c r="C986" t="s">
        <v>10678</v>
      </c>
      <c r="D986" t="s">
        <v>1892</v>
      </c>
      <c r="E986">
        <v>5</v>
      </c>
      <c r="F986" t="s">
        <v>13792</v>
      </c>
      <c r="G986">
        <v>2</v>
      </c>
      <c r="H986" t="s">
        <v>13768</v>
      </c>
      <c r="I986">
        <v>3</v>
      </c>
      <c r="J986" t="s">
        <v>13783</v>
      </c>
      <c r="K986" t="s">
        <v>13790</v>
      </c>
      <c r="L986">
        <v>270107</v>
      </c>
      <c r="M986" t="s">
        <v>13588</v>
      </c>
      <c r="N986">
        <v>270107005</v>
      </c>
      <c r="O986" t="s">
        <v>13608</v>
      </c>
      <c r="P986">
        <v>16600.697265983381</v>
      </c>
      <c r="Q986">
        <v>39311.74570288368</v>
      </c>
      <c r="R986">
        <v>17711.166975068856</v>
      </c>
    </row>
    <row r="987" spans="1:18" x14ac:dyDescent="0.25">
      <c r="A987">
        <v>13</v>
      </c>
      <c r="B987">
        <v>13124</v>
      </c>
      <c r="C987" t="s">
        <v>10678</v>
      </c>
      <c r="D987" t="s">
        <v>1892</v>
      </c>
      <c r="E987">
        <v>5</v>
      </c>
      <c r="F987" t="s">
        <v>13792</v>
      </c>
      <c r="G987">
        <v>2</v>
      </c>
      <c r="H987" t="s">
        <v>13768</v>
      </c>
      <c r="I987">
        <v>3</v>
      </c>
      <c r="J987" t="s">
        <v>13783</v>
      </c>
      <c r="K987" t="s">
        <v>13791</v>
      </c>
      <c r="L987">
        <v>270107</v>
      </c>
      <c r="M987" t="s">
        <v>13588</v>
      </c>
      <c r="N987">
        <v>270107005</v>
      </c>
      <c r="O987" t="s">
        <v>13608</v>
      </c>
      <c r="P987">
        <v>0</v>
      </c>
      <c r="Q987">
        <v>3610.8214361372807</v>
      </c>
      <c r="R987">
        <v>0</v>
      </c>
    </row>
    <row r="988" spans="1:18" x14ac:dyDescent="0.25">
      <c r="A988">
        <v>13</v>
      </c>
      <c r="B988">
        <v>13125</v>
      </c>
      <c r="C988" t="s">
        <v>10678</v>
      </c>
      <c r="D988" t="s">
        <v>1895</v>
      </c>
      <c r="E988">
        <v>1</v>
      </c>
      <c r="F988" t="s">
        <v>13787</v>
      </c>
      <c r="G988">
        <v>1</v>
      </c>
      <c r="H988" t="s">
        <v>8278</v>
      </c>
      <c r="I988">
        <v>1</v>
      </c>
      <c r="J988" t="s">
        <v>13782</v>
      </c>
      <c r="K988" t="s">
        <v>13788</v>
      </c>
      <c r="L988">
        <v>270107</v>
      </c>
      <c r="M988" t="s">
        <v>13588</v>
      </c>
      <c r="N988">
        <v>270107006</v>
      </c>
      <c r="O988" t="s">
        <v>13613</v>
      </c>
      <c r="P988">
        <v>22332.428481937775</v>
      </c>
      <c r="Q988">
        <v>42787.891608311191</v>
      </c>
      <c r="R988">
        <v>17851.479469864724</v>
      </c>
    </row>
    <row r="989" spans="1:18" x14ac:dyDescent="0.25">
      <c r="A989">
        <v>13</v>
      </c>
      <c r="B989">
        <v>13125</v>
      </c>
      <c r="C989" t="s">
        <v>10678</v>
      </c>
      <c r="D989" t="s">
        <v>1895</v>
      </c>
      <c r="E989">
        <v>1</v>
      </c>
      <c r="F989" t="s">
        <v>13787</v>
      </c>
      <c r="G989">
        <v>1</v>
      </c>
      <c r="H989" t="s">
        <v>8278</v>
      </c>
      <c r="I989">
        <v>1</v>
      </c>
      <c r="J989" t="s">
        <v>13782</v>
      </c>
      <c r="K989" t="s">
        <v>13789</v>
      </c>
      <c r="L989">
        <v>270107</v>
      </c>
      <c r="M989" t="s">
        <v>13588</v>
      </c>
      <c r="N989">
        <v>270107006</v>
      </c>
      <c r="O989" t="s">
        <v>13613</v>
      </c>
      <c r="P989">
        <v>0</v>
      </c>
      <c r="Q989">
        <v>1386.4411149118116</v>
      </c>
      <c r="R989">
        <v>0</v>
      </c>
    </row>
    <row r="990" spans="1:18" x14ac:dyDescent="0.25">
      <c r="A990">
        <v>13</v>
      </c>
      <c r="B990">
        <v>13125</v>
      </c>
      <c r="C990" t="s">
        <v>10678</v>
      </c>
      <c r="D990" t="s">
        <v>1895</v>
      </c>
      <c r="E990">
        <v>1</v>
      </c>
      <c r="F990" t="s">
        <v>13787</v>
      </c>
      <c r="G990">
        <v>2</v>
      </c>
      <c r="H990" t="s">
        <v>13768</v>
      </c>
      <c r="I990">
        <v>1</v>
      </c>
      <c r="J990" t="s">
        <v>13782</v>
      </c>
      <c r="K990" t="s">
        <v>13790</v>
      </c>
      <c r="L990">
        <v>270107</v>
      </c>
      <c r="M990" t="s">
        <v>13588</v>
      </c>
      <c r="N990">
        <v>270107006</v>
      </c>
      <c r="O990" t="s">
        <v>13613</v>
      </c>
      <c r="P990">
        <v>20076.738358738778</v>
      </c>
      <c r="Q990">
        <v>34682.137002435913</v>
      </c>
      <c r="R990">
        <v>17321.141816909341</v>
      </c>
    </row>
    <row r="991" spans="1:18" x14ac:dyDescent="0.25">
      <c r="A991">
        <v>13</v>
      </c>
      <c r="B991">
        <v>13125</v>
      </c>
      <c r="C991" t="s">
        <v>10678</v>
      </c>
      <c r="D991" t="s">
        <v>1895</v>
      </c>
      <c r="E991">
        <v>1</v>
      </c>
      <c r="F991" t="s">
        <v>13787</v>
      </c>
      <c r="G991">
        <v>2</v>
      </c>
      <c r="H991" t="s">
        <v>13768</v>
      </c>
      <c r="I991">
        <v>1</v>
      </c>
      <c r="J991" t="s">
        <v>13782</v>
      </c>
      <c r="K991" t="s">
        <v>13791</v>
      </c>
      <c r="L991">
        <v>270107</v>
      </c>
      <c r="M991" t="s">
        <v>13588</v>
      </c>
      <c r="N991">
        <v>270107006</v>
      </c>
      <c r="O991" t="s">
        <v>13613</v>
      </c>
      <c r="P991">
        <v>2255.6901231989978</v>
      </c>
      <c r="Q991">
        <v>9492.1957207870819</v>
      </c>
      <c r="R991">
        <v>530.33765295538262</v>
      </c>
    </row>
    <row r="992" spans="1:18" x14ac:dyDescent="0.25">
      <c r="A992">
        <v>13</v>
      </c>
      <c r="B992">
        <v>13125</v>
      </c>
      <c r="C992" t="s">
        <v>10678</v>
      </c>
      <c r="D992" t="s">
        <v>1895</v>
      </c>
      <c r="E992">
        <v>5</v>
      </c>
      <c r="F992" t="s">
        <v>13792</v>
      </c>
      <c r="G992">
        <v>2</v>
      </c>
      <c r="H992" t="s">
        <v>13768</v>
      </c>
      <c r="I992">
        <v>3</v>
      </c>
      <c r="J992" t="s">
        <v>13783</v>
      </c>
      <c r="K992" t="s">
        <v>13790</v>
      </c>
      <c r="L992">
        <v>270107</v>
      </c>
      <c r="M992" t="s">
        <v>13588</v>
      </c>
      <c r="N992">
        <v>270107005</v>
      </c>
      <c r="O992" t="s">
        <v>13608</v>
      </c>
      <c r="P992">
        <v>14888.285654625182</v>
      </c>
      <c r="Q992">
        <v>29464.482291339827</v>
      </c>
      <c r="R992">
        <v>16712.577773823872</v>
      </c>
    </row>
    <row r="993" spans="1:18" x14ac:dyDescent="0.25">
      <c r="A993">
        <v>13</v>
      </c>
      <c r="B993">
        <v>13125</v>
      </c>
      <c r="C993" t="s">
        <v>10678</v>
      </c>
      <c r="D993" t="s">
        <v>1895</v>
      </c>
      <c r="E993">
        <v>5</v>
      </c>
      <c r="F993" t="s">
        <v>13792</v>
      </c>
      <c r="G993">
        <v>2</v>
      </c>
      <c r="H993" t="s">
        <v>13768</v>
      </c>
      <c r="I993">
        <v>3</v>
      </c>
      <c r="J993" t="s">
        <v>13783</v>
      </c>
      <c r="K993" t="s">
        <v>13791</v>
      </c>
      <c r="L993">
        <v>270107</v>
      </c>
      <c r="M993" t="s">
        <v>13588</v>
      </c>
      <c r="N993">
        <v>270107005</v>
      </c>
      <c r="O993" t="s">
        <v>13608</v>
      </c>
      <c r="P993">
        <v>0</v>
      </c>
      <c r="Q993">
        <v>1638.4145169813148</v>
      </c>
      <c r="R993">
        <v>1138.9016960408514</v>
      </c>
    </row>
    <row r="994" spans="1:18" x14ac:dyDescent="0.25">
      <c r="A994">
        <v>13</v>
      </c>
      <c r="B994">
        <v>13126</v>
      </c>
      <c r="C994" t="s">
        <v>10678</v>
      </c>
      <c r="D994" t="s">
        <v>1898</v>
      </c>
      <c r="E994">
        <v>1</v>
      </c>
      <c r="F994" t="s">
        <v>13787</v>
      </c>
      <c r="G994">
        <v>1</v>
      </c>
      <c r="H994" t="s">
        <v>8278</v>
      </c>
      <c r="I994">
        <v>1</v>
      </c>
      <c r="J994" t="s">
        <v>13782</v>
      </c>
      <c r="K994" t="s">
        <v>13788</v>
      </c>
      <c r="L994">
        <v>270107</v>
      </c>
      <c r="M994" t="s">
        <v>13588</v>
      </c>
      <c r="N994">
        <v>270107006</v>
      </c>
      <c r="O994" t="s">
        <v>13613</v>
      </c>
      <c r="P994">
        <v>31663.223140495869</v>
      </c>
      <c r="Q994">
        <v>25818.57474120901</v>
      </c>
      <c r="R994">
        <v>0</v>
      </c>
    </row>
    <row r="995" spans="1:18" x14ac:dyDescent="0.25">
      <c r="A995">
        <v>13</v>
      </c>
      <c r="B995">
        <v>13126</v>
      </c>
      <c r="C995" t="s">
        <v>10678</v>
      </c>
      <c r="D995" t="s">
        <v>1898</v>
      </c>
      <c r="E995">
        <v>1</v>
      </c>
      <c r="F995" t="s">
        <v>13787</v>
      </c>
      <c r="G995">
        <v>2</v>
      </c>
      <c r="H995" t="s">
        <v>13768</v>
      </c>
      <c r="I995">
        <v>1</v>
      </c>
      <c r="J995" t="s">
        <v>13782</v>
      </c>
      <c r="K995" t="s">
        <v>13790</v>
      </c>
      <c r="L995">
        <v>270107</v>
      </c>
      <c r="M995" t="s">
        <v>13588</v>
      </c>
      <c r="N995">
        <v>270107006</v>
      </c>
      <c r="O995" t="s">
        <v>13613</v>
      </c>
      <c r="P995">
        <v>28848.14049586777</v>
      </c>
      <c r="Q995">
        <v>23856.814966311747</v>
      </c>
      <c r="R995">
        <v>0</v>
      </c>
    </row>
    <row r="996" spans="1:18" x14ac:dyDescent="0.25">
      <c r="A996">
        <v>13</v>
      </c>
      <c r="B996">
        <v>13126</v>
      </c>
      <c r="C996" t="s">
        <v>10678</v>
      </c>
      <c r="D996" t="s">
        <v>1898</v>
      </c>
      <c r="E996">
        <v>1</v>
      </c>
      <c r="F996" t="s">
        <v>13787</v>
      </c>
      <c r="G996">
        <v>2</v>
      </c>
      <c r="H996" t="s">
        <v>13768</v>
      </c>
      <c r="I996">
        <v>1</v>
      </c>
      <c r="J996" t="s">
        <v>13782</v>
      </c>
      <c r="K996" t="s">
        <v>13791</v>
      </c>
      <c r="L996">
        <v>270107</v>
      </c>
      <c r="M996" t="s">
        <v>13588</v>
      </c>
      <c r="N996">
        <v>270107006</v>
      </c>
      <c r="O996" t="s">
        <v>13613</v>
      </c>
      <c r="P996">
        <v>2815.0826446280994</v>
      </c>
      <c r="Q996">
        <v>1961.7597748972685</v>
      </c>
      <c r="R996">
        <v>0</v>
      </c>
    </row>
    <row r="997" spans="1:18" x14ac:dyDescent="0.25">
      <c r="A997">
        <v>13</v>
      </c>
      <c r="B997">
        <v>13126</v>
      </c>
      <c r="C997" t="s">
        <v>10678</v>
      </c>
      <c r="D997" t="s">
        <v>1898</v>
      </c>
      <c r="E997">
        <v>5</v>
      </c>
      <c r="F997" t="s">
        <v>13792</v>
      </c>
      <c r="G997">
        <v>2</v>
      </c>
      <c r="H997" t="s">
        <v>13768</v>
      </c>
      <c r="I997">
        <v>3</v>
      </c>
      <c r="J997" t="s">
        <v>13783</v>
      </c>
      <c r="K997" t="s">
        <v>13790</v>
      </c>
      <c r="L997">
        <v>270107</v>
      </c>
      <c r="M997" t="s">
        <v>13588</v>
      </c>
      <c r="N997">
        <v>270107005</v>
      </c>
      <c r="O997" t="s">
        <v>13608</v>
      </c>
      <c r="P997">
        <v>31663.223140495869</v>
      </c>
      <c r="Q997">
        <v>16940.542956126697</v>
      </c>
      <c r="R997">
        <v>0</v>
      </c>
    </row>
    <row r="998" spans="1:18" x14ac:dyDescent="0.25">
      <c r="A998">
        <v>13</v>
      </c>
      <c r="B998">
        <v>13127</v>
      </c>
      <c r="C998" t="s">
        <v>10678</v>
      </c>
      <c r="D998" t="s">
        <v>1901</v>
      </c>
      <c r="E998">
        <v>1</v>
      </c>
      <c r="F998" t="s">
        <v>13787</v>
      </c>
      <c r="G998">
        <v>1</v>
      </c>
      <c r="H998" t="s">
        <v>8278</v>
      </c>
      <c r="I998">
        <v>1</v>
      </c>
      <c r="J998" t="s">
        <v>13782</v>
      </c>
      <c r="K998" t="s">
        <v>13788</v>
      </c>
      <c r="L998">
        <v>270107</v>
      </c>
      <c r="M998" t="s">
        <v>13588</v>
      </c>
      <c r="N998">
        <v>270107006</v>
      </c>
      <c r="O998" t="s">
        <v>13613</v>
      </c>
      <c r="P998">
        <v>32530.545037512573</v>
      </c>
      <c r="Q998">
        <v>18533.349030672369</v>
      </c>
      <c r="R998">
        <v>19635.816715864497</v>
      </c>
    </row>
    <row r="999" spans="1:18" x14ac:dyDescent="0.25">
      <c r="A999">
        <v>13</v>
      </c>
      <c r="B999">
        <v>13127</v>
      </c>
      <c r="C999" t="s">
        <v>10678</v>
      </c>
      <c r="D999" t="s">
        <v>1901</v>
      </c>
      <c r="E999">
        <v>1</v>
      </c>
      <c r="F999" t="s">
        <v>13787</v>
      </c>
      <c r="G999">
        <v>1</v>
      </c>
      <c r="H999" t="s">
        <v>8278</v>
      </c>
      <c r="I999">
        <v>1</v>
      </c>
      <c r="J999" t="s">
        <v>13782</v>
      </c>
      <c r="K999" t="s">
        <v>13789</v>
      </c>
      <c r="L999">
        <v>270107</v>
      </c>
      <c r="M999" t="s">
        <v>13588</v>
      </c>
      <c r="N999">
        <v>270107006</v>
      </c>
      <c r="O999" t="s">
        <v>13613</v>
      </c>
      <c r="P999">
        <v>0</v>
      </c>
      <c r="Q999">
        <v>0</v>
      </c>
      <c r="R999">
        <v>5725.0943342195242</v>
      </c>
    </row>
    <row r="1000" spans="1:18" x14ac:dyDescent="0.25">
      <c r="A1000">
        <v>13</v>
      </c>
      <c r="B1000">
        <v>13127</v>
      </c>
      <c r="C1000" t="s">
        <v>10678</v>
      </c>
      <c r="D1000" t="s">
        <v>1901</v>
      </c>
      <c r="E1000">
        <v>1</v>
      </c>
      <c r="F1000" t="s">
        <v>13787</v>
      </c>
      <c r="G1000">
        <v>2</v>
      </c>
      <c r="H1000" t="s">
        <v>13768</v>
      </c>
      <c r="I1000">
        <v>1</v>
      </c>
      <c r="J1000" t="s">
        <v>13782</v>
      </c>
      <c r="K1000" t="s">
        <v>13790</v>
      </c>
      <c r="L1000">
        <v>270107</v>
      </c>
      <c r="M1000" t="s">
        <v>13588</v>
      </c>
      <c r="N1000">
        <v>270107006</v>
      </c>
      <c r="O1000" t="s">
        <v>13613</v>
      </c>
      <c r="P1000">
        <v>30562.336222858645</v>
      </c>
      <c r="Q1000">
        <v>18533.349030672369</v>
      </c>
      <c r="R1000">
        <v>14388.184285780553</v>
      </c>
    </row>
    <row r="1001" spans="1:18" x14ac:dyDescent="0.25">
      <c r="A1001">
        <v>13</v>
      </c>
      <c r="B1001">
        <v>13127</v>
      </c>
      <c r="C1001" t="s">
        <v>10678</v>
      </c>
      <c r="D1001" t="s">
        <v>1901</v>
      </c>
      <c r="E1001">
        <v>1</v>
      </c>
      <c r="F1001" t="s">
        <v>13787</v>
      </c>
      <c r="G1001">
        <v>2</v>
      </c>
      <c r="H1001" t="s">
        <v>13768</v>
      </c>
      <c r="I1001">
        <v>1</v>
      </c>
      <c r="J1001" t="s">
        <v>13782</v>
      </c>
      <c r="K1001" t="s">
        <v>13791</v>
      </c>
      <c r="L1001">
        <v>270107</v>
      </c>
      <c r="M1001" t="s">
        <v>13588</v>
      </c>
      <c r="N1001">
        <v>270107006</v>
      </c>
      <c r="O1001" t="s">
        <v>13613</v>
      </c>
      <c r="P1001">
        <v>1968.2088146539297</v>
      </c>
      <c r="Q1001">
        <v>0</v>
      </c>
      <c r="R1001">
        <v>10972.726764303463</v>
      </c>
    </row>
    <row r="1002" spans="1:18" x14ac:dyDescent="0.25">
      <c r="A1002">
        <v>13</v>
      </c>
      <c r="B1002">
        <v>13127</v>
      </c>
      <c r="C1002" t="s">
        <v>10678</v>
      </c>
      <c r="D1002" t="s">
        <v>1901</v>
      </c>
      <c r="E1002">
        <v>5</v>
      </c>
      <c r="F1002" t="s">
        <v>13792</v>
      </c>
      <c r="G1002">
        <v>2</v>
      </c>
      <c r="H1002" t="s">
        <v>13768</v>
      </c>
      <c r="I1002">
        <v>3</v>
      </c>
      <c r="J1002" t="s">
        <v>13783</v>
      </c>
      <c r="K1002" t="s">
        <v>13790</v>
      </c>
      <c r="L1002">
        <v>270107</v>
      </c>
      <c r="M1002" t="s">
        <v>13588</v>
      </c>
      <c r="N1002">
        <v>270107005</v>
      </c>
      <c r="O1002" t="s">
        <v>13608</v>
      </c>
      <c r="P1002">
        <v>26625.277900577265</v>
      </c>
      <c r="Q1002">
        <v>10120.880407067521</v>
      </c>
      <c r="R1002">
        <v>22646.725501317389</v>
      </c>
    </row>
    <row r="1003" spans="1:18" x14ac:dyDescent="0.25">
      <c r="A1003">
        <v>13</v>
      </c>
      <c r="B1003">
        <v>13127</v>
      </c>
      <c r="C1003" t="s">
        <v>10678</v>
      </c>
      <c r="D1003" t="s">
        <v>1901</v>
      </c>
      <c r="E1003">
        <v>5</v>
      </c>
      <c r="F1003" t="s">
        <v>13792</v>
      </c>
      <c r="G1003">
        <v>2</v>
      </c>
      <c r="H1003" t="s">
        <v>13768</v>
      </c>
      <c r="I1003">
        <v>3</v>
      </c>
      <c r="J1003" t="s">
        <v>13783</v>
      </c>
      <c r="K1003" t="s">
        <v>13791</v>
      </c>
      <c r="L1003">
        <v>270107</v>
      </c>
      <c r="M1003" t="s">
        <v>13588</v>
      </c>
      <c r="N1003">
        <v>270107005</v>
      </c>
      <c r="O1003" t="s">
        <v>13608</v>
      </c>
      <c r="P1003">
        <v>0</v>
      </c>
      <c r="Q1003">
        <v>0</v>
      </c>
      <c r="R1003">
        <v>2714.1855487666353</v>
      </c>
    </row>
    <row r="1004" spans="1:18" x14ac:dyDescent="0.25">
      <c r="A1004">
        <v>13</v>
      </c>
      <c r="B1004">
        <v>13128</v>
      </c>
      <c r="C1004" t="s">
        <v>10678</v>
      </c>
      <c r="D1004" t="s">
        <v>1904</v>
      </c>
      <c r="E1004">
        <v>1</v>
      </c>
      <c r="F1004" t="s">
        <v>13787</v>
      </c>
      <c r="G1004">
        <v>1</v>
      </c>
      <c r="H1004" t="s">
        <v>8278</v>
      </c>
      <c r="I1004">
        <v>1</v>
      </c>
      <c r="J1004" t="s">
        <v>13782</v>
      </c>
      <c r="K1004" t="s">
        <v>13788</v>
      </c>
      <c r="L1004">
        <v>270107</v>
      </c>
      <c r="M1004" t="s">
        <v>13588</v>
      </c>
      <c r="N1004">
        <v>270107006</v>
      </c>
      <c r="O1004" t="s">
        <v>13613</v>
      </c>
      <c r="P1004">
        <v>24488.015397832849</v>
      </c>
      <c r="Q1004">
        <v>49755.118906742471</v>
      </c>
      <c r="R1004">
        <v>30476.406088500025</v>
      </c>
    </row>
    <row r="1005" spans="1:18" x14ac:dyDescent="0.25">
      <c r="A1005">
        <v>13</v>
      </c>
      <c r="B1005">
        <v>13128</v>
      </c>
      <c r="C1005" t="s">
        <v>10678</v>
      </c>
      <c r="D1005" t="s">
        <v>1904</v>
      </c>
      <c r="E1005">
        <v>1</v>
      </c>
      <c r="F1005" t="s">
        <v>13787</v>
      </c>
      <c r="G1005">
        <v>1</v>
      </c>
      <c r="H1005" t="s">
        <v>8278</v>
      </c>
      <c r="I1005">
        <v>1</v>
      </c>
      <c r="J1005" t="s">
        <v>13782</v>
      </c>
      <c r="K1005" t="s">
        <v>13789</v>
      </c>
      <c r="L1005">
        <v>270107</v>
      </c>
      <c r="M1005" t="s">
        <v>13588</v>
      </c>
      <c r="N1005">
        <v>270107006</v>
      </c>
      <c r="O1005" t="s">
        <v>13613</v>
      </c>
      <c r="P1005">
        <v>5924.0364699535803</v>
      </c>
      <c r="Q1005">
        <v>0</v>
      </c>
      <c r="R1005">
        <v>2334.2679689394267</v>
      </c>
    </row>
    <row r="1006" spans="1:18" x14ac:dyDescent="0.25">
      <c r="A1006">
        <v>13</v>
      </c>
      <c r="B1006">
        <v>13128</v>
      </c>
      <c r="C1006" t="s">
        <v>10678</v>
      </c>
      <c r="D1006" t="s">
        <v>1904</v>
      </c>
      <c r="E1006">
        <v>1</v>
      </c>
      <c r="F1006" t="s">
        <v>13787</v>
      </c>
      <c r="G1006">
        <v>2</v>
      </c>
      <c r="H1006" t="s">
        <v>13768</v>
      </c>
      <c r="I1006">
        <v>1</v>
      </c>
      <c r="J1006" t="s">
        <v>13782</v>
      </c>
      <c r="K1006" t="s">
        <v>13790</v>
      </c>
      <c r="L1006">
        <v>270107</v>
      </c>
      <c r="M1006" t="s">
        <v>13588</v>
      </c>
      <c r="N1006">
        <v>270107006</v>
      </c>
      <c r="O1006" t="s">
        <v>13613</v>
      </c>
      <c r="P1006">
        <v>9281.9894639396334</v>
      </c>
      <c r="Q1006">
        <v>41949.093516859117</v>
      </c>
      <c r="R1006">
        <v>26726.766664530765</v>
      </c>
    </row>
    <row r="1007" spans="1:18" x14ac:dyDescent="0.25">
      <c r="A1007">
        <v>13</v>
      </c>
      <c r="B1007">
        <v>13128</v>
      </c>
      <c r="C1007" t="s">
        <v>10678</v>
      </c>
      <c r="D1007" t="s">
        <v>1904</v>
      </c>
      <c r="E1007">
        <v>1</v>
      </c>
      <c r="F1007" t="s">
        <v>13787</v>
      </c>
      <c r="G1007">
        <v>2</v>
      </c>
      <c r="H1007" t="s">
        <v>13768</v>
      </c>
      <c r="I1007">
        <v>1</v>
      </c>
      <c r="J1007" t="s">
        <v>13782</v>
      </c>
      <c r="K1007" t="s">
        <v>13791</v>
      </c>
      <c r="L1007">
        <v>270107</v>
      </c>
      <c r="M1007" t="s">
        <v>13588</v>
      </c>
      <c r="N1007">
        <v>270107006</v>
      </c>
      <c r="O1007" t="s">
        <v>13613</v>
      </c>
      <c r="P1007">
        <v>21130.062403846794</v>
      </c>
      <c r="Q1007">
        <v>7806.0253898833716</v>
      </c>
      <c r="R1007">
        <v>6083.9073929086926</v>
      </c>
    </row>
    <row r="1008" spans="1:18" x14ac:dyDescent="0.25">
      <c r="A1008">
        <v>13</v>
      </c>
      <c r="B1008">
        <v>13128</v>
      </c>
      <c r="C1008" t="s">
        <v>10678</v>
      </c>
      <c r="D1008" t="s">
        <v>1904</v>
      </c>
      <c r="E1008">
        <v>5</v>
      </c>
      <c r="F1008" t="s">
        <v>13792</v>
      </c>
      <c r="G1008">
        <v>2</v>
      </c>
      <c r="H1008" t="s">
        <v>13768</v>
      </c>
      <c r="I1008">
        <v>3</v>
      </c>
      <c r="J1008" t="s">
        <v>13783</v>
      </c>
      <c r="K1008" t="s">
        <v>13790</v>
      </c>
      <c r="L1008">
        <v>270107</v>
      </c>
      <c r="M1008" t="s">
        <v>13588</v>
      </c>
      <c r="N1008">
        <v>270107005</v>
      </c>
      <c r="O1008" t="s">
        <v>13608</v>
      </c>
      <c r="P1008">
        <v>26857.629985814281</v>
      </c>
      <c r="Q1008">
        <v>34315.064364774946</v>
      </c>
      <c r="R1008">
        <v>32810.67405743945</v>
      </c>
    </row>
    <row r="1009" spans="1:18" x14ac:dyDescent="0.25">
      <c r="A1009">
        <v>13</v>
      </c>
      <c r="B1009">
        <v>13128</v>
      </c>
      <c r="C1009" t="s">
        <v>10678</v>
      </c>
      <c r="D1009" t="s">
        <v>1904</v>
      </c>
      <c r="E1009">
        <v>5</v>
      </c>
      <c r="F1009" t="s">
        <v>13792</v>
      </c>
      <c r="G1009">
        <v>2</v>
      </c>
      <c r="H1009" t="s">
        <v>13768</v>
      </c>
      <c r="I1009">
        <v>3</v>
      </c>
      <c r="J1009" t="s">
        <v>13783</v>
      </c>
      <c r="K1009" t="s">
        <v>13791</v>
      </c>
      <c r="L1009">
        <v>270107</v>
      </c>
      <c r="M1009" t="s">
        <v>13588</v>
      </c>
      <c r="N1009">
        <v>270107005</v>
      </c>
      <c r="O1009" t="s">
        <v>13608</v>
      </c>
      <c r="P1009">
        <v>0</v>
      </c>
      <c r="Q1009">
        <v>4524.9608343385989</v>
      </c>
      <c r="R1009">
        <v>0</v>
      </c>
    </row>
    <row r="1010" spans="1:18" x14ac:dyDescent="0.25">
      <c r="A1010">
        <v>13</v>
      </c>
      <c r="B1010">
        <v>13129</v>
      </c>
      <c r="C1010" t="s">
        <v>10678</v>
      </c>
      <c r="D1010" t="s">
        <v>1907</v>
      </c>
      <c r="E1010">
        <v>1</v>
      </c>
      <c r="F1010" t="s">
        <v>13787</v>
      </c>
      <c r="G1010">
        <v>1</v>
      </c>
      <c r="H1010" t="s">
        <v>8278</v>
      </c>
      <c r="I1010">
        <v>1</v>
      </c>
      <c r="J1010" t="s">
        <v>13782</v>
      </c>
      <c r="K1010" t="s">
        <v>13788</v>
      </c>
      <c r="L1010">
        <v>270107</v>
      </c>
      <c r="M1010" t="s">
        <v>13588</v>
      </c>
      <c r="N1010">
        <v>270107006</v>
      </c>
      <c r="O1010" t="s">
        <v>13613</v>
      </c>
      <c r="P1010">
        <v>29948.858301536249</v>
      </c>
      <c r="Q1010">
        <v>10139.606577608718</v>
      </c>
      <c r="R1010">
        <v>12663.579823201051</v>
      </c>
    </row>
    <row r="1011" spans="1:18" x14ac:dyDescent="0.25">
      <c r="A1011">
        <v>13</v>
      </c>
      <c r="B1011">
        <v>13129</v>
      </c>
      <c r="C1011" t="s">
        <v>10678</v>
      </c>
      <c r="D1011" t="s">
        <v>1907</v>
      </c>
      <c r="E1011">
        <v>1</v>
      </c>
      <c r="F1011" t="s">
        <v>13787</v>
      </c>
      <c r="G1011">
        <v>2</v>
      </c>
      <c r="H1011" t="s">
        <v>13768</v>
      </c>
      <c r="I1011">
        <v>1</v>
      </c>
      <c r="J1011" t="s">
        <v>13782</v>
      </c>
      <c r="K1011" t="s">
        <v>13790</v>
      </c>
      <c r="L1011">
        <v>270107</v>
      </c>
      <c r="M1011" t="s">
        <v>13588</v>
      </c>
      <c r="N1011">
        <v>270107006</v>
      </c>
      <c r="O1011" t="s">
        <v>13613</v>
      </c>
      <c r="P1011">
        <v>29948.858301536249</v>
      </c>
      <c r="Q1011">
        <v>7800.1471920268987</v>
      </c>
      <c r="R1011">
        <v>11358.329611268711</v>
      </c>
    </row>
    <row r="1012" spans="1:18" x14ac:dyDescent="0.25">
      <c r="A1012">
        <v>13</v>
      </c>
      <c r="B1012">
        <v>13129</v>
      </c>
      <c r="C1012" t="s">
        <v>10678</v>
      </c>
      <c r="D1012" t="s">
        <v>1907</v>
      </c>
      <c r="E1012">
        <v>1</v>
      </c>
      <c r="F1012" t="s">
        <v>13787</v>
      </c>
      <c r="G1012">
        <v>2</v>
      </c>
      <c r="H1012" t="s">
        <v>13768</v>
      </c>
      <c r="I1012">
        <v>1</v>
      </c>
      <c r="J1012" t="s">
        <v>13782</v>
      </c>
      <c r="K1012" t="s">
        <v>13791</v>
      </c>
      <c r="L1012">
        <v>270107</v>
      </c>
      <c r="M1012" t="s">
        <v>13588</v>
      </c>
      <c r="N1012">
        <v>270107006</v>
      </c>
      <c r="O1012" t="s">
        <v>13613</v>
      </c>
      <c r="P1012">
        <v>0</v>
      </c>
      <c r="Q1012">
        <v>2339.4593855818198</v>
      </c>
      <c r="R1012">
        <v>1305.2502119323401</v>
      </c>
    </row>
    <row r="1013" spans="1:18" x14ac:dyDescent="0.25">
      <c r="A1013">
        <v>13</v>
      </c>
      <c r="B1013">
        <v>13129</v>
      </c>
      <c r="C1013" t="s">
        <v>10678</v>
      </c>
      <c r="D1013" t="s">
        <v>1907</v>
      </c>
      <c r="E1013">
        <v>5</v>
      </c>
      <c r="F1013" t="s">
        <v>13792</v>
      </c>
      <c r="G1013">
        <v>2</v>
      </c>
      <c r="H1013" t="s">
        <v>13768</v>
      </c>
      <c r="I1013">
        <v>3</v>
      </c>
      <c r="J1013" t="s">
        <v>13783</v>
      </c>
      <c r="K1013" t="s">
        <v>13790</v>
      </c>
      <c r="L1013">
        <v>270107</v>
      </c>
      <c r="M1013" t="s">
        <v>13588</v>
      </c>
      <c r="N1013">
        <v>270107005</v>
      </c>
      <c r="O1013" t="s">
        <v>13608</v>
      </c>
      <c r="P1013">
        <v>25326.128213836226</v>
      </c>
      <c r="Q1013">
        <v>6196.1030216851586</v>
      </c>
      <c r="R1013">
        <v>11358.329611268711</v>
      </c>
    </row>
    <row r="1014" spans="1:18" x14ac:dyDescent="0.25">
      <c r="A1014">
        <v>13</v>
      </c>
      <c r="B1014">
        <v>13129</v>
      </c>
      <c r="C1014" t="s">
        <v>10678</v>
      </c>
      <c r="D1014" t="s">
        <v>1907</v>
      </c>
      <c r="E1014">
        <v>5</v>
      </c>
      <c r="F1014" t="s">
        <v>13792</v>
      </c>
      <c r="G1014">
        <v>2</v>
      </c>
      <c r="H1014" t="s">
        <v>13768</v>
      </c>
      <c r="I1014">
        <v>3</v>
      </c>
      <c r="J1014" t="s">
        <v>13783</v>
      </c>
      <c r="K1014" t="s">
        <v>13791</v>
      </c>
      <c r="L1014">
        <v>270107</v>
      </c>
      <c r="M1014" t="s">
        <v>13588</v>
      </c>
      <c r="N1014">
        <v>270107005</v>
      </c>
      <c r="O1014" t="s">
        <v>13608</v>
      </c>
      <c r="P1014">
        <v>0</v>
      </c>
      <c r="Q1014">
        <v>0</v>
      </c>
      <c r="R1014">
        <v>1305.2502119323401</v>
      </c>
    </row>
    <row r="1015" spans="1:18" x14ac:dyDescent="0.25">
      <c r="A1015">
        <v>13</v>
      </c>
      <c r="B1015">
        <v>13130</v>
      </c>
      <c r="C1015" t="s">
        <v>10678</v>
      </c>
      <c r="D1015" t="s">
        <v>1029</v>
      </c>
      <c r="E1015">
        <v>1</v>
      </c>
      <c r="F1015" t="s">
        <v>13787</v>
      </c>
      <c r="G1015">
        <v>1</v>
      </c>
      <c r="H1015" t="s">
        <v>8278</v>
      </c>
      <c r="I1015">
        <v>1</v>
      </c>
      <c r="J1015" t="s">
        <v>13782</v>
      </c>
      <c r="K1015" t="s">
        <v>13788</v>
      </c>
      <c r="L1015">
        <v>270107</v>
      </c>
      <c r="M1015" t="s">
        <v>13588</v>
      </c>
      <c r="N1015">
        <v>270107006</v>
      </c>
      <c r="O1015" t="s">
        <v>13613</v>
      </c>
      <c r="P1015">
        <v>26944.020481512482</v>
      </c>
      <c r="Q1015">
        <v>42434.640470841339</v>
      </c>
      <c r="R1015">
        <v>21544.820702290734</v>
      </c>
    </row>
    <row r="1016" spans="1:18" x14ac:dyDescent="0.25">
      <c r="A1016">
        <v>13</v>
      </c>
      <c r="B1016">
        <v>13130</v>
      </c>
      <c r="C1016" t="s">
        <v>10678</v>
      </c>
      <c r="D1016" t="s">
        <v>1029</v>
      </c>
      <c r="E1016">
        <v>1</v>
      </c>
      <c r="F1016" t="s">
        <v>13787</v>
      </c>
      <c r="G1016">
        <v>1</v>
      </c>
      <c r="H1016" t="s">
        <v>8278</v>
      </c>
      <c r="I1016">
        <v>1</v>
      </c>
      <c r="J1016" t="s">
        <v>13782</v>
      </c>
      <c r="K1016" t="s">
        <v>13789</v>
      </c>
      <c r="L1016">
        <v>270107</v>
      </c>
      <c r="M1016" t="s">
        <v>13588</v>
      </c>
      <c r="N1016">
        <v>270107006</v>
      </c>
      <c r="O1016" t="s">
        <v>13613</v>
      </c>
      <c r="P1016">
        <v>0</v>
      </c>
      <c r="Q1016">
        <v>2027.8470931398977</v>
      </c>
      <c r="R1016">
        <v>0</v>
      </c>
    </row>
    <row r="1017" spans="1:18" x14ac:dyDescent="0.25">
      <c r="A1017">
        <v>13</v>
      </c>
      <c r="B1017">
        <v>13130</v>
      </c>
      <c r="C1017" t="s">
        <v>10678</v>
      </c>
      <c r="D1017" t="s">
        <v>1029</v>
      </c>
      <c r="E1017">
        <v>1</v>
      </c>
      <c r="F1017" t="s">
        <v>13787</v>
      </c>
      <c r="G1017">
        <v>2</v>
      </c>
      <c r="H1017" t="s">
        <v>13768</v>
      </c>
      <c r="I1017">
        <v>1</v>
      </c>
      <c r="J1017" t="s">
        <v>13782</v>
      </c>
      <c r="K1017" t="s">
        <v>13790</v>
      </c>
      <c r="L1017">
        <v>270107</v>
      </c>
      <c r="M1017" t="s">
        <v>13588</v>
      </c>
      <c r="N1017">
        <v>270107006</v>
      </c>
      <c r="O1017" t="s">
        <v>13613</v>
      </c>
      <c r="P1017">
        <v>24900.792673920536</v>
      </c>
      <c r="Q1017">
        <v>34452.574440595818</v>
      </c>
      <c r="R1017">
        <v>18682.744480464327</v>
      </c>
    </row>
    <row r="1018" spans="1:18" x14ac:dyDescent="0.25">
      <c r="A1018">
        <v>13</v>
      </c>
      <c r="B1018">
        <v>13130</v>
      </c>
      <c r="C1018" t="s">
        <v>10678</v>
      </c>
      <c r="D1018" t="s">
        <v>1029</v>
      </c>
      <c r="E1018">
        <v>1</v>
      </c>
      <c r="F1018" t="s">
        <v>13787</v>
      </c>
      <c r="G1018">
        <v>2</v>
      </c>
      <c r="H1018" t="s">
        <v>13768</v>
      </c>
      <c r="I1018">
        <v>1</v>
      </c>
      <c r="J1018" t="s">
        <v>13782</v>
      </c>
      <c r="K1018" t="s">
        <v>13791</v>
      </c>
      <c r="L1018">
        <v>270107</v>
      </c>
      <c r="M1018" t="s">
        <v>13588</v>
      </c>
      <c r="N1018">
        <v>270107006</v>
      </c>
      <c r="O1018" t="s">
        <v>13613</v>
      </c>
      <c r="P1018">
        <v>2043.2278075919453</v>
      </c>
      <c r="Q1018">
        <v>10009.913123385411</v>
      </c>
      <c r="R1018">
        <v>2862.0762218264076</v>
      </c>
    </row>
    <row r="1019" spans="1:18" x14ac:dyDescent="0.25">
      <c r="A1019">
        <v>13</v>
      </c>
      <c r="B1019">
        <v>13130</v>
      </c>
      <c r="C1019" t="s">
        <v>10678</v>
      </c>
      <c r="D1019" t="s">
        <v>1029</v>
      </c>
      <c r="E1019">
        <v>5</v>
      </c>
      <c r="F1019" t="s">
        <v>13792</v>
      </c>
      <c r="G1019">
        <v>2</v>
      </c>
      <c r="H1019" t="s">
        <v>13768</v>
      </c>
      <c r="I1019">
        <v>3</v>
      </c>
      <c r="J1019" t="s">
        <v>13783</v>
      </c>
      <c r="K1019" t="s">
        <v>13790</v>
      </c>
      <c r="L1019">
        <v>270107</v>
      </c>
      <c r="M1019" t="s">
        <v>13588</v>
      </c>
      <c r="N1019">
        <v>270107005</v>
      </c>
      <c r="O1019" t="s">
        <v>13608</v>
      </c>
      <c r="P1019">
        <v>19920.240263896412</v>
      </c>
      <c r="Q1019">
        <v>28861.125129586158</v>
      </c>
      <c r="R1019">
        <v>17712.796478069045</v>
      </c>
    </row>
    <row r="1020" spans="1:18" x14ac:dyDescent="0.25">
      <c r="A1020">
        <v>13</v>
      </c>
      <c r="B1020">
        <v>13130</v>
      </c>
      <c r="C1020" t="s">
        <v>10678</v>
      </c>
      <c r="D1020" t="s">
        <v>1029</v>
      </c>
      <c r="E1020">
        <v>5</v>
      </c>
      <c r="F1020" t="s">
        <v>13792</v>
      </c>
      <c r="G1020">
        <v>2</v>
      </c>
      <c r="H1020" t="s">
        <v>13768</v>
      </c>
      <c r="I1020">
        <v>3</v>
      </c>
      <c r="J1020" t="s">
        <v>13783</v>
      </c>
      <c r="K1020" t="s">
        <v>13791</v>
      </c>
      <c r="L1020">
        <v>270107</v>
      </c>
      <c r="M1020" t="s">
        <v>13588</v>
      </c>
      <c r="N1020">
        <v>270107005</v>
      </c>
      <c r="O1020" t="s">
        <v>13608</v>
      </c>
      <c r="P1020">
        <v>0</v>
      </c>
      <c r="Q1020">
        <v>1390.3880221825436</v>
      </c>
      <c r="R1020">
        <v>3832.0242242216905</v>
      </c>
    </row>
    <row r="1021" spans="1:18" x14ac:dyDescent="0.25">
      <c r="A1021">
        <v>13</v>
      </c>
      <c r="B1021">
        <v>13131</v>
      </c>
      <c r="C1021" t="s">
        <v>10678</v>
      </c>
      <c r="D1021" t="s">
        <v>1912</v>
      </c>
      <c r="E1021">
        <v>1</v>
      </c>
      <c r="F1021" t="s">
        <v>13787</v>
      </c>
      <c r="G1021">
        <v>1</v>
      </c>
      <c r="H1021" t="s">
        <v>8278</v>
      </c>
      <c r="I1021">
        <v>1</v>
      </c>
      <c r="J1021" t="s">
        <v>13782</v>
      </c>
      <c r="K1021" t="s">
        <v>13788</v>
      </c>
      <c r="L1021">
        <v>270107</v>
      </c>
      <c r="M1021" t="s">
        <v>13588</v>
      </c>
      <c r="N1021">
        <v>270107006</v>
      </c>
      <c r="O1021" t="s">
        <v>13613</v>
      </c>
      <c r="P1021">
        <v>35675.087155912857</v>
      </c>
      <c r="Q1021">
        <v>33453.081731245984</v>
      </c>
      <c r="R1021">
        <v>42561.183372886087</v>
      </c>
    </row>
    <row r="1022" spans="1:18" x14ac:dyDescent="0.25">
      <c r="A1022">
        <v>13</v>
      </c>
      <c r="B1022">
        <v>13131</v>
      </c>
      <c r="C1022" t="s">
        <v>10678</v>
      </c>
      <c r="D1022" t="s">
        <v>1912</v>
      </c>
      <c r="E1022">
        <v>1</v>
      </c>
      <c r="F1022" t="s">
        <v>13787</v>
      </c>
      <c r="G1022">
        <v>1</v>
      </c>
      <c r="H1022" t="s">
        <v>8278</v>
      </c>
      <c r="I1022">
        <v>1</v>
      </c>
      <c r="J1022" t="s">
        <v>13782</v>
      </c>
      <c r="K1022" t="s">
        <v>13789</v>
      </c>
      <c r="L1022">
        <v>270107</v>
      </c>
      <c r="M1022" t="s">
        <v>13588</v>
      </c>
      <c r="N1022">
        <v>270107006</v>
      </c>
      <c r="O1022" t="s">
        <v>13613</v>
      </c>
      <c r="P1022">
        <v>0</v>
      </c>
      <c r="Q1022">
        <v>3547.9598557558829</v>
      </c>
      <c r="R1022">
        <v>0</v>
      </c>
    </row>
    <row r="1023" spans="1:18" x14ac:dyDescent="0.25">
      <c r="A1023">
        <v>13</v>
      </c>
      <c r="B1023">
        <v>13131</v>
      </c>
      <c r="C1023" t="s">
        <v>10678</v>
      </c>
      <c r="D1023" t="s">
        <v>1912</v>
      </c>
      <c r="E1023">
        <v>1</v>
      </c>
      <c r="F1023" t="s">
        <v>13787</v>
      </c>
      <c r="G1023">
        <v>2</v>
      </c>
      <c r="H1023" t="s">
        <v>13768</v>
      </c>
      <c r="I1023">
        <v>1</v>
      </c>
      <c r="J1023" t="s">
        <v>13782</v>
      </c>
      <c r="K1023" t="s">
        <v>13790</v>
      </c>
      <c r="L1023">
        <v>270107</v>
      </c>
      <c r="M1023" t="s">
        <v>13588</v>
      </c>
      <c r="N1023">
        <v>270107006</v>
      </c>
      <c r="O1023" t="s">
        <v>13613</v>
      </c>
      <c r="P1023">
        <v>35675.087155912857</v>
      </c>
      <c r="Q1023">
        <v>18130.807048608123</v>
      </c>
      <c r="R1023">
        <v>42561.183372886087</v>
      </c>
    </row>
    <row r="1024" spans="1:18" x14ac:dyDescent="0.25">
      <c r="A1024">
        <v>13</v>
      </c>
      <c r="B1024">
        <v>13131</v>
      </c>
      <c r="C1024" t="s">
        <v>10678</v>
      </c>
      <c r="D1024" t="s">
        <v>1912</v>
      </c>
      <c r="E1024">
        <v>1</v>
      </c>
      <c r="F1024" t="s">
        <v>13787</v>
      </c>
      <c r="G1024">
        <v>2</v>
      </c>
      <c r="H1024" t="s">
        <v>13768</v>
      </c>
      <c r="I1024">
        <v>1</v>
      </c>
      <c r="J1024" t="s">
        <v>13782</v>
      </c>
      <c r="K1024" t="s">
        <v>13791</v>
      </c>
      <c r="L1024">
        <v>270107</v>
      </c>
      <c r="M1024" t="s">
        <v>13588</v>
      </c>
      <c r="N1024">
        <v>270107006</v>
      </c>
      <c r="O1024" t="s">
        <v>13613</v>
      </c>
      <c r="P1024">
        <v>0</v>
      </c>
      <c r="Q1024">
        <v>18870.234538393739</v>
      </c>
      <c r="R1024">
        <v>0</v>
      </c>
    </row>
    <row r="1025" spans="1:18" x14ac:dyDescent="0.25">
      <c r="A1025">
        <v>13</v>
      </c>
      <c r="B1025">
        <v>13131</v>
      </c>
      <c r="C1025" t="s">
        <v>10678</v>
      </c>
      <c r="D1025" t="s">
        <v>1912</v>
      </c>
      <c r="E1025">
        <v>5</v>
      </c>
      <c r="F1025" t="s">
        <v>13792</v>
      </c>
      <c r="G1025">
        <v>2</v>
      </c>
      <c r="H1025" t="s">
        <v>13768</v>
      </c>
      <c r="I1025">
        <v>3</v>
      </c>
      <c r="J1025" t="s">
        <v>13783</v>
      </c>
      <c r="K1025" t="s">
        <v>13790</v>
      </c>
      <c r="L1025">
        <v>270107</v>
      </c>
      <c r="M1025" t="s">
        <v>13588</v>
      </c>
      <c r="N1025">
        <v>270107005</v>
      </c>
      <c r="O1025" t="s">
        <v>13608</v>
      </c>
      <c r="P1025">
        <v>27654.543654939567</v>
      </c>
      <c r="Q1025">
        <v>25226.726760119887</v>
      </c>
      <c r="R1025">
        <v>39208.144087584638</v>
      </c>
    </row>
    <row r="1026" spans="1:18" x14ac:dyDescent="0.25">
      <c r="A1026">
        <v>13</v>
      </c>
      <c r="B1026">
        <v>13131</v>
      </c>
      <c r="C1026" t="s">
        <v>10678</v>
      </c>
      <c r="D1026" t="s">
        <v>1912</v>
      </c>
      <c r="E1026">
        <v>5</v>
      </c>
      <c r="F1026" t="s">
        <v>13792</v>
      </c>
      <c r="G1026">
        <v>2</v>
      </c>
      <c r="H1026" t="s">
        <v>13768</v>
      </c>
      <c r="I1026">
        <v>3</v>
      </c>
      <c r="J1026" t="s">
        <v>13783</v>
      </c>
      <c r="K1026" t="s">
        <v>13791</v>
      </c>
      <c r="L1026">
        <v>270107</v>
      </c>
      <c r="M1026" t="s">
        <v>13588</v>
      </c>
      <c r="N1026">
        <v>270107005</v>
      </c>
      <c r="O1026" t="s">
        <v>13608</v>
      </c>
      <c r="P1026">
        <v>0</v>
      </c>
      <c r="Q1026">
        <v>3194.6833444369131</v>
      </c>
      <c r="R1026">
        <v>3353.0392853014519</v>
      </c>
    </row>
    <row r="1027" spans="1:18" x14ac:dyDescent="0.25">
      <c r="A1027">
        <v>13</v>
      </c>
      <c r="B1027">
        <v>13132</v>
      </c>
      <c r="C1027" t="s">
        <v>10678</v>
      </c>
      <c r="D1027" t="s">
        <v>1915</v>
      </c>
      <c r="E1027">
        <v>1</v>
      </c>
      <c r="F1027" t="s">
        <v>13787</v>
      </c>
      <c r="G1027">
        <v>1</v>
      </c>
      <c r="H1027" t="s">
        <v>8278</v>
      </c>
      <c r="I1027">
        <v>1</v>
      </c>
      <c r="J1027" t="s">
        <v>13782</v>
      </c>
      <c r="K1027" t="s">
        <v>13788</v>
      </c>
      <c r="L1027">
        <v>270107</v>
      </c>
      <c r="M1027" t="s">
        <v>13588</v>
      </c>
      <c r="N1027">
        <v>270107006</v>
      </c>
      <c r="O1027" t="s">
        <v>13613</v>
      </c>
      <c r="P1027">
        <v>38918.432557763961</v>
      </c>
      <c r="Q1027">
        <v>29743.888481978534</v>
      </c>
      <c r="R1027">
        <v>26282.234012516266</v>
      </c>
    </row>
    <row r="1028" spans="1:18" x14ac:dyDescent="0.25">
      <c r="A1028">
        <v>13</v>
      </c>
      <c r="B1028">
        <v>13132</v>
      </c>
      <c r="C1028" t="s">
        <v>10678</v>
      </c>
      <c r="D1028" t="s">
        <v>1915</v>
      </c>
      <c r="E1028">
        <v>1</v>
      </c>
      <c r="F1028" t="s">
        <v>13787</v>
      </c>
      <c r="G1028">
        <v>1</v>
      </c>
      <c r="H1028" t="s">
        <v>8278</v>
      </c>
      <c r="I1028">
        <v>1</v>
      </c>
      <c r="J1028" t="s">
        <v>13782</v>
      </c>
      <c r="K1028" t="s">
        <v>13789</v>
      </c>
      <c r="L1028">
        <v>270107</v>
      </c>
      <c r="M1028" t="s">
        <v>13588</v>
      </c>
      <c r="N1028">
        <v>270107006</v>
      </c>
      <c r="O1028" t="s">
        <v>13613</v>
      </c>
      <c r="P1028">
        <v>0</v>
      </c>
      <c r="Q1028">
        <v>3124.6074416879815</v>
      </c>
      <c r="R1028">
        <v>0</v>
      </c>
    </row>
    <row r="1029" spans="1:18" x14ac:dyDescent="0.25">
      <c r="A1029">
        <v>13</v>
      </c>
      <c r="B1029">
        <v>13132</v>
      </c>
      <c r="C1029" t="s">
        <v>10678</v>
      </c>
      <c r="D1029" t="s">
        <v>1915</v>
      </c>
      <c r="E1029">
        <v>1</v>
      </c>
      <c r="F1029" t="s">
        <v>13787</v>
      </c>
      <c r="G1029">
        <v>2</v>
      </c>
      <c r="H1029" t="s">
        <v>13768</v>
      </c>
      <c r="I1029">
        <v>1</v>
      </c>
      <c r="J1029" t="s">
        <v>13782</v>
      </c>
      <c r="K1029" t="s">
        <v>13790</v>
      </c>
      <c r="L1029">
        <v>270107</v>
      </c>
      <c r="M1029" t="s">
        <v>13588</v>
      </c>
      <c r="N1029">
        <v>270107006</v>
      </c>
      <c r="O1029" t="s">
        <v>13613</v>
      </c>
      <c r="P1029">
        <v>38918.432557763961</v>
      </c>
      <c r="Q1029">
        <v>29743.888481978534</v>
      </c>
      <c r="R1029">
        <v>26282.234012516266</v>
      </c>
    </row>
    <row r="1030" spans="1:18" x14ac:dyDescent="0.25">
      <c r="A1030">
        <v>13</v>
      </c>
      <c r="B1030">
        <v>13132</v>
      </c>
      <c r="C1030" t="s">
        <v>10678</v>
      </c>
      <c r="D1030" t="s">
        <v>1915</v>
      </c>
      <c r="E1030">
        <v>1</v>
      </c>
      <c r="F1030" t="s">
        <v>13787</v>
      </c>
      <c r="G1030">
        <v>2</v>
      </c>
      <c r="H1030" t="s">
        <v>13768</v>
      </c>
      <c r="I1030">
        <v>1</v>
      </c>
      <c r="J1030" t="s">
        <v>13782</v>
      </c>
      <c r="K1030" t="s">
        <v>13791</v>
      </c>
      <c r="L1030">
        <v>270107</v>
      </c>
      <c r="M1030" t="s">
        <v>13588</v>
      </c>
      <c r="N1030">
        <v>270107006</v>
      </c>
      <c r="O1030" t="s">
        <v>13613</v>
      </c>
      <c r="P1030">
        <v>0</v>
      </c>
      <c r="Q1030">
        <v>3124.6074416879815</v>
      </c>
      <c r="R1030">
        <v>0</v>
      </c>
    </row>
    <row r="1031" spans="1:18" x14ac:dyDescent="0.25">
      <c r="A1031">
        <v>13</v>
      </c>
      <c r="B1031">
        <v>13132</v>
      </c>
      <c r="C1031" t="s">
        <v>10678</v>
      </c>
      <c r="D1031" t="s">
        <v>1915</v>
      </c>
      <c r="E1031">
        <v>5</v>
      </c>
      <c r="F1031" t="s">
        <v>13792</v>
      </c>
      <c r="G1031">
        <v>2</v>
      </c>
      <c r="H1031" t="s">
        <v>13768</v>
      </c>
      <c r="I1031">
        <v>3</v>
      </c>
      <c r="J1031" t="s">
        <v>13783</v>
      </c>
      <c r="K1031" t="s">
        <v>13790</v>
      </c>
      <c r="L1031">
        <v>270107</v>
      </c>
      <c r="M1031" t="s">
        <v>13588</v>
      </c>
      <c r="N1031">
        <v>270107005</v>
      </c>
      <c r="O1031" t="s">
        <v>13608</v>
      </c>
      <c r="P1031">
        <v>25945.621705175974</v>
      </c>
      <c r="Q1031">
        <v>26971.001222398474</v>
      </c>
      <c r="R1031">
        <v>26282.234012516266</v>
      </c>
    </row>
    <row r="1032" spans="1:18" x14ac:dyDescent="0.25">
      <c r="A1032">
        <v>13</v>
      </c>
      <c r="B1032">
        <v>13132</v>
      </c>
      <c r="C1032" t="s">
        <v>10678</v>
      </c>
      <c r="D1032" t="s">
        <v>1915</v>
      </c>
      <c r="E1032">
        <v>5</v>
      </c>
      <c r="F1032" t="s">
        <v>13792</v>
      </c>
      <c r="G1032">
        <v>2</v>
      </c>
      <c r="H1032" t="s">
        <v>13768</v>
      </c>
      <c r="I1032">
        <v>3</v>
      </c>
      <c r="J1032" t="s">
        <v>13783</v>
      </c>
      <c r="K1032" t="s">
        <v>13791</v>
      </c>
      <c r="L1032">
        <v>270107</v>
      </c>
      <c r="M1032" t="s">
        <v>13588</v>
      </c>
      <c r="N1032">
        <v>270107005</v>
      </c>
      <c r="O1032" t="s">
        <v>13608</v>
      </c>
      <c r="P1032">
        <v>3766.3371361995178</v>
      </c>
      <c r="Q1032">
        <v>0</v>
      </c>
      <c r="R1032">
        <v>0</v>
      </c>
    </row>
    <row r="1033" spans="1:18" x14ac:dyDescent="0.25">
      <c r="A1033">
        <v>13</v>
      </c>
      <c r="B1033">
        <v>13201</v>
      </c>
      <c r="C1033" t="s">
        <v>10678</v>
      </c>
      <c r="D1033" t="s">
        <v>1918</v>
      </c>
      <c r="E1033">
        <v>1</v>
      </c>
      <c r="F1033" t="s">
        <v>13787</v>
      </c>
      <c r="G1033">
        <v>1</v>
      </c>
      <c r="H1033" t="s">
        <v>8278</v>
      </c>
      <c r="I1033">
        <v>1</v>
      </c>
      <c r="J1033" t="s">
        <v>13782</v>
      </c>
      <c r="K1033" t="s">
        <v>13788</v>
      </c>
      <c r="L1033">
        <v>270107</v>
      </c>
      <c r="M1033" t="s">
        <v>13588</v>
      </c>
      <c r="N1033">
        <v>270107006</v>
      </c>
      <c r="O1033" t="s">
        <v>13613</v>
      </c>
      <c r="P1033">
        <v>24540.012340286878</v>
      </c>
      <c r="Q1033">
        <v>40129.648699026824</v>
      </c>
      <c r="R1033">
        <v>22526.336727227812</v>
      </c>
    </row>
    <row r="1034" spans="1:18" x14ac:dyDescent="0.25">
      <c r="A1034">
        <v>13</v>
      </c>
      <c r="B1034">
        <v>13201</v>
      </c>
      <c r="C1034" t="s">
        <v>10678</v>
      </c>
      <c r="D1034" t="s">
        <v>1918</v>
      </c>
      <c r="E1034">
        <v>1</v>
      </c>
      <c r="F1034" t="s">
        <v>13787</v>
      </c>
      <c r="G1034">
        <v>1</v>
      </c>
      <c r="H1034" t="s">
        <v>8278</v>
      </c>
      <c r="I1034">
        <v>1</v>
      </c>
      <c r="J1034" t="s">
        <v>13782</v>
      </c>
      <c r="K1034" t="s">
        <v>13789</v>
      </c>
      <c r="L1034">
        <v>270107</v>
      </c>
      <c r="M1034" t="s">
        <v>13588</v>
      </c>
      <c r="N1034">
        <v>270107006</v>
      </c>
      <c r="O1034" t="s">
        <v>13613</v>
      </c>
      <c r="P1034">
        <v>4854.4816732874388</v>
      </c>
      <c r="Q1034">
        <v>3133.0290584135378</v>
      </c>
      <c r="R1034">
        <v>352.46180565247505</v>
      </c>
    </row>
    <row r="1035" spans="1:18" x14ac:dyDescent="0.25">
      <c r="A1035">
        <v>13</v>
      </c>
      <c r="B1035">
        <v>13201</v>
      </c>
      <c r="C1035" t="s">
        <v>10678</v>
      </c>
      <c r="D1035" t="s">
        <v>1918</v>
      </c>
      <c r="E1035">
        <v>1</v>
      </c>
      <c r="F1035" t="s">
        <v>13787</v>
      </c>
      <c r="G1035">
        <v>2</v>
      </c>
      <c r="H1035" t="s">
        <v>13768</v>
      </c>
      <c r="I1035">
        <v>1</v>
      </c>
      <c r="J1035" t="s">
        <v>13782</v>
      </c>
      <c r="K1035" t="s">
        <v>13790</v>
      </c>
      <c r="L1035">
        <v>270107</v>
      </c>
      <c r="M1035" t="s">
        <v>13588</v>
      </c>
      <c r="N1035">
        <v>270107006</v>
      </c>
      <c r="O1035" t="s">
        <v>13613</v>
      </c>
      <c r="P1035">
        <v>23753.665689149559</v>
      </c>
      <c r="Q1035">
        <v>33510.874384051407</v>
      </c>
      <c r="R1035">
        <v>16060.776638123103</v>
      </c>
    </row>
    <row r="1036" spans="1:18" x14ac:dyDescent="0.25">
      <c r="A1036">
        <v>13</v>
      </c>
      <c r="B1036">
        <v>13201</v>
      </c>
      <c r="C1036" t="s">
        <v>10678</v>
      </c>
      <c r="D1036" t="s">
        <v>1918</v>
      </c>
      <c r="E1036">
        <v>1</v>
      </c>
      <c r="F1036" t="s">
        <v>13787</v>
      </c>
      <c r="G1036">
        <v>2</v>
      </c>
      <c r="H1036" t="s">
        <v>13768</v>
      </c>
      <c r="I1036">
        <v>1</v>
      </c>
      <c r="J1036" t="s">
        <v>13782</v>
      </c>
      <c r="K1036" t="s">
        <v>13791</v>
      </c>
      <c r="L1036">
        <v>270107</v>
      </c>
      <c r="M1036" t="s">
        <v>13588</v>
      </c>
      <c r="N1036">
        <v>270107006</v>
      </c>
      <c r="O1036" t="s">
        <v>13613</v>
      </c>
      <c r="P1036">
        <v>5640.828324424755</v>
      </c>
      <c r="Q1036">
        <v>9751.8033733889642</v>
      </c>
      <c r="R1036">
        <v>6818.0218947571684</v>
      </c>
    </row>
    <row r="1037" spans="1:18" x14ac:dyDescent="0.25">
      <c r="A1037">
        <v>13</v>
      </c>
      <c r="B1037">
        <v>13201</v>
      </c>
      <c r="C1037" t="s">
        <v>10678</v>
      </c>
      <c r="D1037" t="s">
        <v>1918</v>
      </c>
      <c r="E1037">
        <v>5</v>
      </c>
      <c r="F1037" t="s">
        <v>13792</v>
      </c>
      <c r="G1037">
        <v>2</v>
      </c>
      <c r="H1037" t="s">
        <v>13768</v>
      </c>
      <c r="I1037">
        <v>3</v>
      </c>
      <c r="J1037" t="s">
        <v>13783</v>
      </c>
      <c r="K1037" t="s">
        <v>13790</v>
      </c>
      <c r="L1037">
        <v>270107</v>
      </c>
      <c r="M1037" t="s">
        <v>13588</v>
      </c>
      <c r="N1037">
        <v>270107005</v>
      </c>
      <c r="O1037" t="s">
        <v>13608</v>
      </c>
      <c r="P1037">
        <v>23423.493687735281</v>
      </c>
      <c r="Q1037">
        <v>27656.716778659051</v>
      </c>
      <c r="R1037">
        <v>18335.57605653947</v>
      </c>
    </row>
    <row r="1038" spans="1:18" x14ac:dyDescent="0.25">
      <c r="A1038">
        <v>13</v>
      </c>
      <c r="B1038">
        <v>13201</v>
      </c>
      <c r="C1038" t="s">
        <v>10678</v>
      </c>
      <c r="D1038" t="s">
        <v>1918</v>
      </c>
      <c r="E1038">
        <v>5</v>
      </c>
      <c r="F1038" t="s">
        <v>13792</v>
      </c>
      <c r="G1038">
        <v>2</v>
      </c>
      <c r="H1038" t="s">
        <v>13768</v>
      </c>
      <c r="I1038">
        <v>3</v>
      </c>
      <c r="J1038" t="s">
        <v>13783</v>
      </c>
      <c r="K1038" t="s">
        <v>13791</v>
      </c>
      <c r="L1038">
        <v>270107</v>
      </c>
      <c r="M1038" t="s">
        <v>13588</v>
      </c>
      <c r="N1038">
        <v>270107005</v>
      </c>
      <c r="O1038" t="s">
        <v>13608</v>
      </c>
      <c r="P1038">
        <v>182.33120498048433</v>
      </c>
      <c r="Q1038">
        <v>2772.5044165399358</v>
      </c>
      <c r="R1038">
        <v>4543.2224763408021</v>
      </c>
    </row>
    <row r="1039" spans="1:18" x14ac:dyDescent="0.25">
      <c r="A1039">
        <v>13</v>
      </c>
      <c r="B1039">
        <v>13202</v>
      </c>
      <c r="C1039" t="s">
        <v>10678</v>
      </c>
      <c r="D1039" t="s">
        <v>1921</v>
      </c>
      <c r="E1039">
        <v>1</v>
      </c>
      <c r="F1039" t="s">
        <v>13787</v>
      </c>
      <c r="G1039">
        <v>1</v>
      </c>
      <c r="H1039" t="s">
        <v>8278</v>
      </c>
      <c r="I1039">
        <v>1</v>
      </c>
      <c r="J1039" t="s">
        <v>13782</v>
      </c>
      <c r="K1039" t="s">
        <v>13788</v>
      </c>
      <c r="L1039">
        <v>270107</v>
      </c>
      <c r="M1039" t="s">
        <v>13588</v>
      </c>
      <c r="N1039">
        <v>270107006</v>
      </c>
      <c r="O1039" t="s">
        <v>13613</v>
      </c>
      <c r="P1039">
        <v>0</v>
      </c>
      <c r="Q1039">
        <v>0</v>
      </c>
      <c r="R1039">
        <v>74519.370563570614</v>
      </c>
    </row>
    <row r="1040" spans="1:18" x14ac:dyDescent="0.25">
      <c r="A1040">
        <v>13</v>
      </c>
      <c r="B1040">
        <v>13202</v>
      </c>
      <c r="C1040" t="s">
        <v>10678</v>
      </c>
      <c r="D1040" t="s">
        <v>1921</v>
      </c>
      <c r="E1040">
        <v>1</v>
      </c>
      <c r="F1040" t="s">
        <v>13787</v>
      </c>
      <c r="G1040">
        <v>1</v>
      </c>
      <c r="H1040" t="s">
        <v>8278</v>
      </c>
      <c r="I1040">
        <v>1</v>
      </c>
      <c r="J1040" t="s">
        <v>13782</v>
      </c>
      <c r="K1040" t="s">
        <v>13789</v>
      </c>
      <c r="L1040">
        <v>270107</v>
      </c>
      <c r="M1040" t="s">
        <v>13588</v>
      </c>
      <c r="N1040">
        <v>270107006</v>
      </c>
      <c r="O1040" t="s">
        <v>13613</v>
      </c>
      <c r="P1040">
        <v>0</v>
      </c>
      <c r="Q1040">
        <v>0</v>
      </c>
      <c r="R1040">
        <v>12337.265468406007</v>
      </c>
    </row>
    <row r="1041" spans="1:18" x14ac:dyDescent="0.25">
      <c r="A1041">
        <v>13</v>
      </c>
      <c r="B1041">
        <v>13202</v>
      </c>
      <c r="C1041" t="s">
        <v>10678</v>
      </c>
      <c r="D1041" t="s">
        <v>1921</v>
      </c>
      <c r="E1041">
        <v>1</v>
      </c>
      <c r="F1041" t="s">
        <v>13787</v>
      </c>
      <c r="G1041">
        <v>2</v>
      </c>
      <c r="H1041" t="s">
        <v>13768</v>
      </c>
      <c r="I1041">
        <v>1</v>
      </c>
      <c r="J1041" t="s">
        <v>13782</v>
      </c>
      <c r="K1041" t="s">
        <v>13790</v>
      </c>
      <c r="L1041">
        <v>270107</v>
      </c>
      <c r="M1041" t="s">
        <v>13588</v>
      </c>
      <c r="N1041">
        <v>270107006</v>
      </c>
      <c r="O1041" t="s">
        <v>13613</v>
      </c>
      <c r="P1041">
        <v>0</v>
      </c>
      <c r="Q1041">
        <v>0</v>
      </c>
      <c r="R1041">
        <v>65245.65259874527</v>
      </c>
    </row>
    <row r="1042" spans="1:18" x14ac:dyDescent="0.25">
      <c r="A1042">
        <v>13</v>
      </c>
      <c r="B1042">
        <v>13202</v>
      </c>
      <c r="C1042" t="s">
        <v>10678</v>
      </c>
      <c r="D1042" t="s">
        <v>1921</v>
      </c>
      <c r="E1042">
        <v>1</v>
      </c>
      <c r="F1042" t="s">
        <v>13787</v>
      </c>
      <c r="G1042">
        <v>2</v>
      </c>
      <c r="H1042" t="s">
        <v>13768</v>
      </c>
      <c r="I1042">
        <v>1</v>
      </c>
      <c r="J1042" t="s">
        <v>13782</v>
      </c>
      <c r="K1042" t="s">
        <v>13791</v>
      </c>
      <c r="L1042">
        <v>270107</v>
      </c>
      <c r="M1042" t="s">
        <v>13588</v>
      </c>
      <c r="N1042">
        <v>270107006</v>
      </c>
      <c r="O1042" t="s">
        <v>13613</v>
      </c>
      <c r="P1042">
        <v>0</v>
      </c>
      <c r="Q1042">
        <v>0</v>
      </c>
      <c r="R1042">
        <v>21610.98343323134</v>
      </c>
    </row>
    <row r="1043" spans="1:18" x14ac:dyDescent="0.25">
      <c r="A1043">
        <v>13</v>
      </c>
      <c r="B1043">
        <v>13202</v>
      </c>
      <c r="C1043" t="s">
        <v>10678</v>
      </c>
      <c r="D1043" t="s">
        <v>1921</v>
      </c>
      <c r="E1043">
        <v>5</v>
      </c>
      <c r="F1043" t="s">
        <v>13792</v>
      </c>
      <c r="G1043">
        <v>2</v>
      </c>
      <c r="H1043" t="s">
        <v>13768</v>
      </c>
      <c r="I1043">
        <v>3</v>
      </c>
      <c r="J1043" t="s">
        <v>13783</v>
      </c>
      <c r="K1043" t="s">
        <v>13790</v>
      </c>
      <c r="L1043">
        <v>270107</v>
      </c>
      <c r="M1043" t="s">
        <v>13588</v>
      </c>
      <c r="N1043">
        <v>270107005</v>
      </c>
      <c r="O1043" t="s">
        <v>13608</v>
      </c>
      <c r="P1043">
        <v>0</v>
      </c>
      <c r="Q1043">
        <v>0</v>
      </c>
      <c r="R1043">
        <v>86856.636031976625</v>
      </c>
    </row>
    <row r="1044" spans="1:18" x14ac:dyDescent="0.25">
      <c r="A1044">
        <v>13</v>
      </c>
      <c r="B1044">
        <v>13203</v>
      </c>
      <c r="C1044" t="s">
        <v>10678</v>
      </c>
      <c r="D1044" t="s">
        <v>1924</v>
      </c>
      <c r="E1044">
        <v>1</v>
      </c>
      <c r="F1044" t="s">
        <v>13787</v>
      </c>
      <c r="G1044">
        <v>1</v>
      </c>
      <c r="H1044" t="s">
        <v>8278</v>
      </c>
      <c r="I1044">
        <v>1</v>
      </c>
      <c r="J1044" t="s">
        <v>13782</v>
      </c>
      <c r="K1044" t="s">
        <v>13788</v>
      </c>
      <c r="L1044">
        <v>270107</v>
      </c>
      <c r="M1044" t="s">
        <v>13588</v>
      </c>
      <c r="N1044">
        <v>270107006</v>
      </c>
      <c r="O1044" t="s">
        <v>13613</v>
      </c>
      <c r="P1044">
        <v>0</v>
      </c>
      <c r="Q1044">
        <v>74838.796112546348</v>
      </c>
      <c r="R1044">
        <v>49503.922738900874</v>
      </c>
    </row>
    <row r="1045" spans="1:18" x14ac:dyDescent="0.25">
      <c r="A1045">
        <v>13</v>
      </c>
      <c r="B1045">
        <v>13203</v>
      </c>
      <c r="C1045" t="s">
        <v>10678</v>
      </c>
      <c r="D1045" t="s">
        <v>1924</v>
      </c>
      <c r="E1045">
        <v>1</v>
      </c>
      <c r="F1045" t="s">
        <v>13787</v>
      </c>
      <c r="G1045">
        <v>2</v>
      </c>
      <c r="H1045" t="s">
        <v>13768</v>
      </c>
      <c r="I1045">
        <v>1</v>
      </c>
      <c r="J1045" t="s">
        <v>13782</v>
      </c>
      <c r="K1045" t="s">
        <v>13790</v>
      </c>
      <c r="L1045">
        <v>270107</v>
      </c>
      <c r="M1045" t="s">
        <v>13588</v>
      </c>
      <c r="N1045">
        <v>270107006</v>
      </c>
      <c r="O1045" t="s">
        <v>13613</v>
      </c>
      <c r="P1045">
        <v>0</v>
      </c>
      <c r="Q1045">
        <v>74838.796112546348</v>
      </c>
      <c r="R1045">
        <v>42259.027964076893</v>
      </c>
    </row>
    <row r="1046" spans="1:18" x14ac:dyDescent="0.25">
      <c r="A1046">
        <v>13</v>
      </c>
      <c r="B1046">
        <v>13203</v>
      </c>
      <c r="C1046" t="s">
        <v>10678</v>
      </c>
      <c r="D1046" t="s">
        <v>1924</v>
      </c>
      <c r="E1046">
        <v>1</v>
      </c>
      <c r="F1046" t="s">
        <v>13787</v>
      </c>
      <c r="G1046">
        <v>2</v>
      </c>
      <c r="H1046" t="s">
        <v>13768</v>
      </c>
      <c r="I1046">
        <v>1</v>
      </c>
      <c r="J1046" t="s">
        <v>13782</v>
      </c>
      <c r="K1046" t="s">
        <v>13791</v>
      </c>
      <c r="L1046">
        <v>270107</v>
      </c>
      <c r="M1046" t="s">
        <v>13588</v>
      </c>
      <c r="N1046">
        <v>270107006</v>
      </c>
      <c r="O1046" t="s">
        <v>13613</v>
      </c>
      <c r="P1046">
        <v>0</v>
      </c>
      <c r="Q1046">
        <v>0</v>
      </c>
      <c r="R1046">
        <v>7244.8947748239761</v>
      </c>
    </row>
    <row r="1047" spans="1:18" x14ac:dyDescent="0.25">
      <c r="A1047">
        <v>13</v>
      </c>
      <c r="B1047">
        <v>13203</v>
      </c>
      <c r="C1047" t="s">
        <v>10678</v>
      </c>
      <c r="D1047" t="s">
        <v>1924</v>
      </c>
      <c r="E1047">
        <v>5</v>
      </c>
      <c r="F1047" t="s">
        <v>13792</v>
      </c>
      <c r="G1047">
        <v>2</v>
      </c>
      <c r="H1047" t="s">
        <v>13768</v>
      </c>
      <c r="I1047">
        <v>3</v>
      </c>
      <c r="J1047" t="s">
        <v>13783</v>
      </c>
      <c r="K1047" t="s">
        <v>13790</v>
      </c>
      <c r="L1047">
        <v>270107</v>
      </c>
      <c r="M1047" t="s">
        <v>13588</v>
      </c>
      <c r="N1047">
        <v>270107005</v>
      </c>
      <c r="O1047" t="s">
        <v>13608</v>
      </c>
      <c r="P1047">
        <v>0</v>
      </c>
      <c r="Q1047">
        <v>36545.572432352223</v>
      </c>
      <c r="R1047">
        <v>49503.922738900874</v>
      </c>
    </row>
    <row r="1048" spans="1:18" x14ac:dyDescent="0.25">
      <c r="A1048">
        <v>13</v>
      </c>
      <c r="B1048">
        <v>13301</v>
      </c>
      <c r="C1048" t="s">
        <v>10678</v>
      </c>
      <c r="D1048" t="s">
        <v>1927</v>
      </c>
      <c r="E1048">
        <v>1</v>
      </c>
      <c r="F1048" t="s">
        <v>13787</v>
      </c>
      <c r="G1048">
        <v>1</v>
      </c>
      <c r="H1048" t="s">
        <v>8278</v>
      </c>
      <c r="I1048">
        <v>1</v>
      </c>
      <c r="J1048" t="s">
        <v>13782</v>
      </c>
      <c r="K1048" t="s">
        <v>13788</v>
      </c>
      <c r="L1048">
        <v>270107</v>
      </c>
      <c r="M1048" t="s">
        <v>13588</v>
      </c>
      <c r="N1048">
        <v>270107006</v>
      </c>
      <c r="O1048" t="s">
        <v>13613</v>
      </c>
      <c r="P1048">
        <v>15638.379624547151</v>
      </c>
      <c r="Q1048">
        <v>25271.2688954275</v>
      </c>
      <c r="R1048">
        <v>36320.194032694613</v>
      </c>
    </row>
    <row r="1049" spans="1:18" x14ac:dyDescent="0.25">
      <c r="A1049">
        <v>13</v>
      </c>
      <c r="B1049">
        <v>13301</v>
      </c>
      <c r="C1049" t="s">
        <v>10678</v>
      </c>
      <c r="D1049" t="s">
        <v>1927</v>
      </c>
      <c r="E1049">
        <v>1</v>
      </c>
      <c r="F1049" t="s">
        <v>13787</v>
      </c>
      <c r="G1049">
        <v>1</v>
      </c>
      <c r="H1049" t="s">
        <v>8278</v>
      </c>
      <c r="I1049">
        <v>1</v>
      </c>
      <c r="J1049" t="s">
        <v>13782</v>
      </c>
      <c r="K1049" t="s">
        <v>13789</v>
      </c>
      <c r="L1049">
        <v>270107</v>
      </c>
      <c r="M1049" t="s">
        <v>13588</v>
      </c>
      <c r="N1049">
        <v>270107006</v>
      </c>
      <c r="O1049" t="s">
        <v>13613</v>
      </c>
      <c r="P1049">
        <v>0</v>
      </c>
      <c r="Q1049">
        <v>0</v>
      </c>
      <c r="R1049">
        <v>748.94134381916695</v>
      </c>
    </row>
    <row r="1050" spans="1:18" x14ac:dyDescent="0.25">
      <c r="A1050">
        <v>13</v>
      </c>
      <c r="B1050">
        <v>13301</v>
      </c>
      <c r="C1050" t="s">
        <v>10678</v>
      </c>
      <c r="D1050" t="s">
        <v>1927</v>
      </c>
      <c r="E1050">
        <v>1</v>
      </c>
      <c r="F1050" t="s">
        <v>13787</v>
      </c>
      <c r="G1050">
        <v>2</v>
      </c>
      <c r="H1050" t="s">
        <v>13768</v>
      </c>
      <c r="I1050">
        <v>1</v>
      </c>
      <c r="J1050" t="s">
        <v>13782</v>
      </c>
      <c r="K1050" t="s">
        <v>13790</v>
      </c>
      <c r="L1050">
        <v>270107</v>
      </c>
      <c r="M1050" t="s">
        <v>13588</v>
      </c>
      <c r="N1050">
        <v>270107006</v>
      </c>
      <c r="O1050" t="s">
        <v>13613</v>
      </c>
      <c r="P1050">
        <v>15638.379624547151</v>
      </c>
      <c r="Q1050">
        <v>19552.506560295184</v>
      </c>
      <c r="R1050">
        <v>33190.475549236849</v>
      </c>
    </row>
    <row r="1051" spans="1:18" x14ac:dyDescent="0.25">
      <c r="A1051">
        <v>13</v>
      </c>
      <c r="B1051">
        <v>13301</v>
      </c>
      <c r="C1051" t="s">
        <v>10678</v>
      </c>
      <c r="D1051" t="s">
        <v>1927</v>
      </c>
      <c r="E1051">
        <v>1</v>
      </c>
      <c r="F1051" t="s">
        <v>13787</v>
      </c>
      <c r="G1051">
        <v>2</v>
      </c>
      <c r="H1051" t="s">
        <v>13768</v>
      </c>
      <c r="I1051">
        <v>1</v>
      </c>
      <c r="J1051" t="s">
        <v>13782</v>
      </c>
      <c r="K1051" t="s">
        <v>13791</v>
      </c>
      <c r="L1051">
        <v>270107</v>
      </c>
      <c r="M1051" t="s">
        <v>13588</v>
      </c>
      <c r="N1051">
        <v>270107006</v>
      </c>
      <c r="O1051" t="s">
        <v>13613</v>
      </c>
      <c r="P1051">
        <v>0</v>
      </c>
      <c r="Q1051">
        <v>5718.7623351323091</v>
      </c>
      <c r="R1051">
        <v>3878.6598272769347</v>
      </c>
    </row>
    <row r="1052" spans="1:18" x14ac:dyDescent="0.25">
      <c r="A1052">
        <v>13</v>
      </c>
      <c r="B1052">
        <v>13301</v>
      </c>
      <c r="C1052" t="s">
        <v>10678</v>
      </c>
      <c r="D1052" t="s">
        <v>1927</v>
      </c>
      <c r="E1052">
        <v>5</v>
      </c>
      <c r="F1052" t="s">
        <v>13792</v>
      </c>
      <c r="G1052">
        <v>2</v>
      </c>
      <c r="H1052" t="s">
        <v>13768</v>
      </c>
      <c r="I1052">
        <v>3</v>
      </c>
      <c r="J1052" t="s">
        <v>13783</v>
      </c>
      <c r="K1052" t="s">
        <v>13790</v>
      </c>
      <c r="L1052">
        <v>270107</v>
      </c>
      <c r="M1052" t="s">
        <v>13588</v>
      </c>
      <c r="N1052">
        <v>270107005</v>
      </c>
      <c r="O1052" t="s">
        <v>13608</v>
      </c>
      <c r="P1052">
        <v>9546.288599971771</v>
      </c>
      <c r="Q1052">
        <v>12041.317707306069</v>
      </c>
      <c r="R1052">
        <v>36320.194032694613</v>
      </c>
    </row>
    <row r="1053" spans="1:18" x14ac:dyDescent="0.25">
      <c r="A1053">
        <v>13</v>
      </c>
      <c r="B1053">
        <v>13301</v>
      </c>
      <c r="C1053" t="s">
        <v>10678</v>
      </c>
      <c r="D1053" t="s">
        <v>1927</v>
      </c>
      <c r="E1053">
        <v>5</v>
      </c>
      <c r="F1053" t="s">
        <v>13792</v>
      </c>
      <c r="G1053">
        <v>2</v>
      </c>
      <c r="H1053" t="s">
        <v>13768</v>
      </c>
      <c r="I1053">
        <v>3</v>
      </c>
      <c r="J1053" t="s">
        <v>13783</v>
      </c>
      <c r="K1053" t="s">
        <v>13791</v>
      </c>
      <c r="L1053">
        <v>270107</v>
      </c>
      <c r="M1053" t="s">
        <v>13588</v>
      </c>
      <c r="N1053">
        <v>270107005</v>
      </c>
      <c r="O1053" t="s">
        <v>13608</v>
      </c>
      <c r="P1053">
        <v>0</v>
      </c>
      <c r="Q1053">
        <v>4858.9204596444479</v>
      </c>
      <c r="R1053">
        <v>748.94134381916695</v>
      </c>
    </row>
    <row r="1054" spans="1:18" x14ac:dyDescent="0.25">
      <c r="A1054">
        <v>13</v>
      </c>
      <c r="B1054">
        <v>13302</v>
      </c>
      <c r="C1054" t="s">
        <v>10678</v>
      </c>
      <c r="D1054" t="s">
        <v>1930</v>
      </c>
      <c r="E1054">
        <v>1</v>
      </c>
      <c r="F1054" t="s">
        <v>13787</v>
      </c>
      <c r="G1054">
        <v>1</v>
      </c>
      <c r="H1054" t="s">
        <v>8278</v>
      </c>
      <c r="I1054">
        <v>1</v>
      </c>
      <c r="J1054" t="s">
        <v>13782</v>
      </c>
      <c r="K1054" t="s">
        <v>13788</v>
      </c>
      <c r="L1054">
        <v>270107</v>
      </c>
      <c r="M1054" t="s">
        <v>13588</v>
      </c>
      <c r="N1054">
        <v>270107006</v>
      </c>
      <c r="O1054" t="s">
        <v>13613</v>
      </c>
      <c r="P1054">
        <v>7820.0741374394065</v>
      </c>
      <c r="Q1054">
        <v>9358.7602424583965</v>
      </c>
      <c r="R1054">
        <v>11729.60616934781</v>
      </c>
    </row>
    <row r="1055" spans="1:18" x14ac:dyDescent="0.25">
      <c r="A1055">
        <v>13</v>
      </c>
      <c r="B1055">
        <v>13302</v>
      </c>
      <c r="C1055" t="s">
        <v>10678</v>
      </c>
      <c r="D1055" t="s">
        <v>1930</v>
      </c>
      <c r="E1055">
        <v>1</v>
      </c>
      <c r="F1055" t="s">
        <v>13787</v>
      </c>
      <c r="G1055">
        <v>1</v>
      </c>
      <c r="H1055" t="s">
        <v>8278</v>
      </c>
      <c r="I1055">
        <v>1</v>
      </c>
      <c r="J1055" t="s">
        <v>13782</v>
      </c>
      <c r="K1055" t="s">
        <v>13789</v>
      </c>
      <c r="L1055">
        <v>270107</v>
      </c>
      <c r="M1055" t="s">
        <v>13588</v>
      </c>
      <c r="N1055">
        <v>270107006</v>
      </c>
      <c r="O1055" t="s">
        <v>13613</v>
      </c>
      <c r="P1055">
        <v>2606.691379146469</v>
      </c>
      <c r="Q1055">
        <v>0</v>
      </c>
      <c r="R1055">
        <v>0</v>
      </c>
    </row>
    <row r="1056" spans="1:18" x14ac:dyDescent="0.25">
      <c r="A1056">
        <v>13</v>
      </c>
      <c r="B1056">
        <v>13302</v>
      </c>
      <c r="C1056" t="s">
        <v>10678</v>
      </c>
      <c r="D1056" t="s">
        <v>1930</v>
      </c>
      <c r="E1056">
        <v>1</v>
      </c>
      <c r="F1056" t="s">
        <v>13787</v>
      </c>
      <c r="G1056">
        <v>2</v>
      </c>
      <c r="H1056" t="s">
        <v>13768</v>
      </c>
      <c r="I1056">
        <v>1</v>
      </c>
      <c r="J1056" t="s">
        <v>13782</v>
      </c>
      <c r="K1056" t="s">
        <v>13790</v>
      </c>
      <c r="L1056">
        <v>270107</v>
      </c>
      <c r="M1056" t="s">
        <v>13588</v>
      </c>
      <c r="N1056">
        <v>270107006</v>
      </c>
      <c r="O1056" t="s">
        <v>13613</v>
      </c>
      <c r="P1056">
        <v>2606.691379146469</v>
      </c>
      <c r="Q1056">
        <v>9358.7602424583965</v>
      </c>
      <c r="R1056">
        <v>11729.60616934781</v>
      </c>
    </row>
    <row r="1057" spans="1:18" x14ac:dyDescent="0.25">
      <c r="A1057">
        <v>13</v>
      </c>
      <c r="B1057">
        <v>13302</v>
      </c>
      <c r="C1057" t="s">
        <v>10678</v>
      </c>
      <c r="D1057" t="s">
        <v>1930</v>
      </c>
      <c r="E1057">
        <v>1</v>
      </c>
      <c r="F1057" t="s">
        <v>13787</v>
      </c>
      <c r="G1057">
        <v>2</v>
      </c>
      <c r="H1057" t="s">
        <v>13768</v>
      </c>
      <c r="I1057">
        <v>1</v>
      </c>
      <c r="J1057" t="s">
        <v>13782</v>
      </c>
      <c r="K1057" t="s">
        <v>13791</v>
      </c>
      <c r="L1057">
        <v>270107</v>
      </c>
      <c r="M1057" t="s">
        <v>13588</v>
      </c>
      <c r="N1057">
        <v>270107006</v>
      </c>
      <c r="O1057" t="s">
        <v>13613</v>
      </c>
      <c r="P1057">
        <v>7820.0741374394065</v>
      </c>
      <c r="Q1057">
        <v>0</v>
      </c>
      <c r="R1057">
        <v>0</v>
      </c>
    </row>
    <row r="1058" spans="1:18" x14ac:dyDescent="0.25">
      <c r="A1058">
        <v>13</v>
      </c>
      <c r="B1058">
        <v>13302</v>
      </c>
      <c r="C1058" t="s">
        <v>10678</v>
      </c>
      <c r="D1058" t="s">
        <v>1930</v>
      </c>
      <c r="E1058">
        <v>5</v>
      </c>
      <c r="F1058" t="s">
        <v>13792</v>
      </c>
      <c r="G1058">
        <v>2</v>
      </c>
      <c r="H1058" t="s">
        <v>13768</v>
      </c>
      <c r="I1058">
        <v>3</v>
      </c>
      <c r="J1058" t="s">
        <v>13783</v>
      </c>
      <c r="K1058" t="s">
        <v>13790</v>
      </c>
      <c r="L1058">
        <v>270107</v>
      </c>
      <c r="M1058" t="s">
        <v>13588</v>
      </c>
      <c r="N1058">
        <v>270107005</v>
      </c>
      <c r="O1058" t="s">
        <v>13608</v>
      </c>
      <c r="P1058">
        <v>5213.382758292938</v>
      </c>
      <c r="Q1058">
        <v>7878.2427594929222</v>
      </c>
      <c r="R1058">
        <v>11729.60616934781</v>
      </c>
    </row>
    <row r="1059" spans="1:18" x14ac:dyDescent="0.25">
      <c r="A1059">
        <v>13</v>
      </c>
      <c r="B1059">
        <v>13302</v>
      </c>
      <c r="C1059" t="s">
        <v>10678</v>
      </c>
      <c r="D1059" t="s">
        <v>1930</v>
      </c>
      <c r="E1059">
        <v>5</v>
      </c>
      <c r="F1059" t="s">
        <v>13792</v>
      </c>
      <c r="G1059">
        <v>2</v>
      </c>
      <c r="H1059" t="s">
        <v>13768</v>
      </c>
      <c r="I1059">
        <v>3</v>
      </c>
      <c r="J1059" t="s">
        <v>13783</v>
      </c>
      <c r="K1059" t="s">
        <v>13791</v>
      </c>
      <c r="L1059">
        <v>270107</v>
      </c>
      <c r="M1059" t="s">
        <v>13588</v>
      </c>
      <c r="N1059">
        <v>270107005</v>
      </c>
      <c r="O1059" t="s">
        <v>13608</v>
      </c>
      <c r="P1059">
        <v>5213.382758292938</v>
      </c>
      <c r="Q1059">
        <v>0</v>
      </c>
      <c r="R1059">
        <v>0</v>
      </c>
    </row>
    <row r="1060" spans="1:18" x14ac:dyDescent="0.25">
      <c r="A1060">
        <v>13</v>
      </c>
      <c r="B1060">
        <v>13303</v>
      </c>
      <c r="C1060" t="s">
        <v>10678</v>
      </c>
      <c r="D1060" t="s">
        <v>1933</v>
      </c>
      <c r="E1060">
        <v>1</v>
      </c>
      <c r="F1060" t="s">
        <v>13787</v>
      </c>
      <c r="G1060">
        <v>1</v>
      </c>
      <c r="H1060" t="s">
        <v>8278</v>
      </c>
      <c r="I1060">
        <v>1</v>
      </c>
      <c r="J1060" t="s">
        <v>13782</v>
      </c>
      <c r="K1060" t="s">
        <v>13788</v>
      </c>
      <c r="L1060">
        <v>270107</v>
      </c>
      <c r="M1060" t="s">
        <v>13588</v>
      </c>
      <c r="N1060">
        <v>270107006</v>
      </c>
      <c r="O1060" t="s">
        <v>13613</v>
      </c>
      <c r="P1060">
        <v>0</v>
      </c>
      <c r="Q1060">
        <v>44481.299795595121</v>
      </c>
      <c r="R1060">
        <v>0</v>
      </c>
    </row>
    <row r="1061" spans="1:18" x14ac:dyDescent="0.25">
      <c r="A1061">
        <v>13</v>
      </c>
      <c r="B1061">
        <v>13303</v>
      </c>
      <c r="C1061" t="s">
        <v>10678</v>
      </c>
      <c r="D1061" t="s">
        <v>1933</v>
      </c>
      <c r="E1061">
        <v>1</v>
      </c>
      <c r="F1061" t="s">
        <v>13787</v>
      </c>
      <c r="G1061">
        <v>2</v>
      </c>
      <c r="H1061" t="s">
        <v>13768</v>
      </c>
      <c r="I1061">
        <v>1</v>
      </c>
      <c r="J1061" t="s">
        <v>13782</v>
      </c>
      <c r="K1061" t="s">
        <v>13790</v>
      </c>
      <c r="L1061">
        <v>270107</v>
      </c>
      <c r="M1061" t="s">
        <v>13588</v>
      </c>
      <c r="N1061">
        <v>270107006</v>
      </c>
      <c r="O1061" t="s">
        <v>13613</v>
      </c>
      <c r="P1061">
        <v>0</v>
      </c>
      <c r="Q1061">
        <v>44481.299795595121</v>
      </c>
      <c r="R1061">
        <v>0</v>
      </c>
    </row>
    <row r="1062" spans="1:18" x14ac:dyDescent="0.25">
      <c r="A1062">
        <v>13</v>
      </c>
      <c r="B1062">
        <v>13303</v>
      </c>
      <c r="C1062" t="s">
        <v>10678</v>
      </c>
      <c r="D1062" t="s">
        <v>1933</v>
      </c>
      <c r="E1062">
        <v>5</v>
      </c>
      <c r="F1062" t="s">
        <v>13792</v>
      </c>
      <c r="G1062">
        <v>2</v>
      </c>
      <c r="H1062" t="s">
        <v>13768</v>
      </c>
      <c r="I1062">
        <v>3</v>
      </c>
      <c r="J1062" t="s">
        <v>13783</v>
      </c>
      <c r="K1062" t="s">
        <v>13790</v>
      </c>
      <c r="L1062">
        <v>270107</v>
      </c>
      <c r="M1062" t="s">
        <v>13588</v>
      </c>
      <c r="N1062">
        <v>270107005</v>
      </c>
      <c r="O1062" t="s">
        <v>13608</v>
      </c>
      <c r="P1062">
        <v>0</v>
      </c>
      <c r="Q1062">
        <v>36616.908970105243</v>
      </c>
      <c r="R1062">
        <v>0</v>
      </c>
    </row>
    <row r="1063" spans="1:18" x14ac:dyDescent="0.25">
      <c r="A1063">
        <v>13</v>
      </c>
      <c r="B1063">
        <v>13401</v>
      </c>
      <c r="C1063" t="s">
        <v>10678</v>
      </c>
      <c r="D1063" t="s">
        <v>1936</v>
      </c>
      <c r="E1063">
        <v>1</v>
      </c>
      <c r="F1063" t="s">
        <v>13787</v>
      </c>
      <c r="G1063">
        <v>1</v>
      </c>
      <c r="H1063" t="s">
        <v>8278</v>
      </c>
      <c r="I1063">
        <v>1</v>
      </c>
      <c r="J1063" t="s">
        <v>13782</v>
      </c>
      <c r="K1063" t="s">
        <v>13788</v>
      </c>
      <c r="L1063">
        <v>270107</v>
      </c>
      <c r="M1063" t="s">
        <v>13588</v>
      </c>
      <c r="N1063">
        <v>270107006</v>
      </c>
      <c r="O1063" t="s">
        <v>13613</v>
      </c>
      <c r="P1063">
        <v>25508.657972459052</v>
      </c>
      <c r="Q1063">
        <v>38422.544189083521</v>
      </c>
      <c r="R1063">
        <v>48626.377723431076</v>
      </c>
    </row>
    <row r="1064" spans="1:18" x14ac:dyDescent="0.25">
      <c r="A1064">
        <v>13</v>
      </c>
      <c r="B1064">
        <v>13401</v>
      </c>
      <c r="C1064" t="s">
        <v>10678</v>
      </c>
      <c r="D1064" t="s">
        <v>1936</v>
      </c>
      <c r="E1064">
        <v>1</v>
      </c>
      <c r="F1064" t="s">
        <v>13787</v>
      </c>
      <c r="G1064">
        <v>1</v>
      </c>
      <c r="H1064" t="s">
        <v>8278</v>
      </c>
      <c r="I1064">
        <v>1</v>
      </c>
      <c r="J1064" t="s">
        <v>13782</v>
      </c>
      <c r="K1064" t="s">
        <v>13789</v>
      </c>
      <c r="L1064">
        <v>270107</v>
      </c>
      <c r="M1064" t="s">
        <v>13588</v>
      </c>
      <c r="N1064">
        <v>270107006</v>
      </c>
      <c r="O1064" t="s">
        <v>13613</v>
      </c>
      <c r="P1064">
        <v>1814.8796045127822</v>
      </c>
      <c r="Q1064">
        <v>7101.8772657513873</v>
      </c>
      <c r="R1064">
        <v>3512.3620123082546</v>
      </c>
    </row>
    <row r="1065" spans="1:18" x14ac:dyDescent="0.25">
      <c r="A1065">
        <v>13</v>
      </c>
      <c r="B1065">
        <v>13401</v>
      </c>
      <c r="C1065" t="s">
        <v>10678</v>
      </c>
      <c r="D1065" t="s">
        <v>1936</v>
      </c>
      <c r="E1065">
        <v>1</v>
      </c>
      <c r="F1065" t="s">
        <v>13787</v>
      </c>
      <c r="G1065">
        <v>2</v>
      </c>
      <c r="H1065" t="s">
        <v>13768</v>
      </c>
      <c r="I1065">
        <v>1</v>
      </c>
      <c r="J1065" t="s">
        <v>13782</v>
      </c>
      <c r="K1065" t="s">
        <v>13790</v>
      </c>
      <c r="L1065">
        <v>270107</v>
      </c>
      <c r="M1065" t="s">
        <v>13588</v>
      </c>
      <c r="N1065">
        <v>270107006</v>
      </c>
      <c r="O1065" t="s">
        <v>13613</v>
      </c>
      <c r="P1065">
        <v>22672.950400203365</v>
      </c>
      <c r="Q1065">
        <v>21334.882824157623</v>
      </c>
      <c r="R1065">
        <v>45050.496322925464</v>
      </c>
    </row>
    <row r="1066" spans="1:18" x14ac:dyDescent="0.25">
      <c r="A1066">
        <v>13</v>
      </c>
      <c r="B1066">
        <v>13401</v>
      </c>
      <c r="C1066" t="s">
        <v>10678</v>
      </c>
      <c r="D1066" t="s">
        <v>1936</v>
      </c>
      <c r="E1066">
        <v>1</v>
      </c>
      <c r="F1066" t="s">
        <v>13787</v>
      </c>
      <c r="G1066">
        <v>2</v>
      </c>
      <c r="H1066" t="s">
        <v>13768</v>
      </c>
      <c r="I1066">
        <v>1</v>
      </c>
      <c r="J1066" t="s">
        <v>13782</v>
      </c>
      <c r="K1066" t="s">
        <v>13791</v>
      </c>
      <c r="L1066">
        <v>270107</v>
      </c>
      <c r="M1066" t="s">
        <v>13588</v>
      </c>
      <c r="N1066">
        <v>270107006</v>
      </c>
      <c r="O1066" t="s">
        <v>13613</v>
      </c>
      <c r="P1066">
        <v>4650.5871767684712</v>
      </c>
      <c r="Q1066">
        <v>24189.538630677289</v>
      </c>
      <c r="R1066">
        <v>7088.2434128138693</v>
      </c>
    </row>
    <row r="1067" spans="1:18" x14ac:dyDescent="0.25">
      <c r="A1067">
        <v>13</v>
      </c>
      <c r="B1067">
        <v>13401</v>
      </c>
      <c r="C1067" t="s">
        <v>10678</v>
      </c>
      <c r="D1067" t="s">
        <v>1936</v>
      </c>
      <c r="E1067">
        <v>5</v>
      </c>
      <c r="F1067" t="s">
        <v>13792</v>
      </c>
      <c r="G1067">
        <v>2</v>
      </c>
      <c r="H1067" t="s">
        <v>13768</v>
      </c>
      <c r="I1067">
        <v>3</v>
      </c>
      <c r="J1067" t="s">
        <v>13783</v>
      </c>
      <c r="K1067" t="s">
        <v>13790</v>
      </c>
      <c r="L1067">
        <v>270107</v>
      </c>
      <c r="M1067" t="s">
        <v>13588</v>
      </c>
      <c r="N1067">
        <v>270107005</v>
      </c>
      <c r="O1067" t="s">
        <v>13608</v>
      </c>
      <c r="P1067">
        <v>22736.166811049829</v>
      </c>
      <c r="Q1067">
        <v>26238.818043777461</v>
      </c>
      <c r="R1067">
        <v>41841.942198226294</v>
      </c>
    </row>
    <row r="1068" spans="1:18" x14ac:dyDescent="0.25">
      <c r="A1068">
        <v>13</v>
      </c>
      <c r="B1068">
        <v>13401</v>
      </c>
      <c r="C1068" t="s">
        <v>10678</v>
      </c>
      <c r="D1068" t="s">
        <v>1936</v>
      </c>
      <c r="E1068">
        <v>5</v>
      </c>
      <c r="F1068" t="s">
        <v>13792</v>
      </c>
      <c r="G1068">
        <v>2</v>
      </c>
      <c r="H1068" t="s">
        <v>13768</v>
      </c>
      <c r="I1068">
        <v>3</v>
      </c>
      <c r="J1068" t="s">
        <v>13783</v>
      </c>
      <c r="K1068" t="s">
        <v>13791</v>
      </c>
      <c r="L1068">
        <v>270107</v>
      </c>
      <c r="M1068" t="s">
        <v>13588</v>
      </c>
      <c r="N1068">
        <v>270107005</v>
      </c>
      <c r="O1068" t="s">
        <v>13608</v>
      </c>
      <c r="P1068">
        <v>3024.6878480665478</v>
      </c>
      <c r="Q1068">
        <v>7884.2387734171452</v>
      </c>
      <c r="R1068">
        <v>10296.797537513041</v>
      </c>
    </row>
    <row r="1069" spans="1:18" x14ac:dyDescent="0.25">
      <c r="A1069">
        <v>13</v>
      </c>
      <c r="B1069">
        <v>13402</v>
      </c>
      <c r="C1069" t="s">
        <v>10678</v>
      </c>
      <c r="D1069" t="s">
        <v>1939</v>
      </c>
      <c r="E1069">
        <v>1</v>
      </c>
      <c r="F1069" t="s">
        <v>13787</v>
      </c>
      <c r="G1069">
        <v>1</v>
      </c>
      <c r="H1069" t="s">
        <v>8278</v>
      </c>
      <c r="I1069">
        <v>1</v>
      </c>
      <c r="J1069" t="s">
        <v>13782</v>
      </c>
      <c r="K1069" t="s">
        <v>13788</v>
      </c>
      <c r="L1069">
        <v>270107</v>
      </c>
      <c r="M1069" t="s">
        <v>13588</v>
      </c>
      <c r="N1069">
        <v>270107006</v>
      </c>
      <c r="O1069" t="s">
        <v>13613</v>
      </c>
      <c r="P1069">
        <v>15353.055974452231</v>
      </c>
      <c r="Q1069">
        <v>29546.692992033986</v>
      </c>
      <c r="R1069">
        <v>40873.084938128799</v>
      </c>
    </row>
    <row r="1070" spans="1:18" x14ac:dyDescent="0.25">
      <c r="A1070">
        <v>13</v>
      </c>
      <c r="B1070">
        <v>13402</v>
      </c>
      <c r="C1070" t="s">
        <v>10678</v>
      </c>
      <c r="D1070" t="s">
        <v>1939</v>
      </c>
      <c r="E1070">
        <v>1</v>
      </c>
      <c r="F1070" t="s">
        <v>13787</v>
      </c>
      <c r="G1070">
        <v>1</v>
      </c>
      <c r="H1070" t="s">
        <v>8278</v>
      </c>
      <c r="I1070">
        <v>1</v>
      </c>
      <c r="J1070" t="s">
        <v>13782</v>
      </c>
      <c r="K1070" t="s">
        <v>13789</v>
      </c>
      <c r="L1070">
        <v>270107</v>
      </c>
      <c r="M1070" t="s">
        <v>13588</v>
      </c>
      <c r="N1070">
        <v>270107006</v>
      </c>
      <c r="O1070" t="s">
        <v>13613</v>
      </c>
      <c r="P1070">
        <v>4691.5195600106445</v>
      </c>
      <c r="Q1070">
        <v>0</v>
      </c>
      <c r="R1070">
        <v>0</v>
      </c>
    </row>
    <row r="1071" spans="1:18" x14ac:dyDescent="0.25">
      <c r="A1071">
        <v>13</v>
      </c>
      <c r="B1071">
        <v>13402</v>
      </c>
      <c r="C1071" t="s">
        <v>10678</v>
      </c>
      <c r="D1071" t="s">
        <v>1939</v>
      </c>
      <c r="E1071">
        <v>1</v>
      </c>
      <c r="F1071" t="s">
        <v>13787</v>
      </c>
      <c r="G1071">
        <v>2</v>
      </c>
      <c r="H1071" t="s">
        <v>13768</v>
      </c>
      <c r="I1071">
        <v>1</v>
      </c>
      <c r="J1071" t="s">
        <v>13782</v>
      </c>
      <c r="K1071" t="s">
        <v>13790</v>
      </c>
      <c r="L1071">
        <v>270107</v>
      </c>
      <c r="M1071" t="s">
        <v>13588</v>
      </c>
      <c r="N1071">
        <v>270107006</v>
      </c>
      <c r="O1071" t="s">
        <v>13613</v>
      </c>
      <c r="P1071">
        <v>7036.7249179455339</v>
      </c>
      <c r="Q1071">
        <v>22970.588831035479</v>
      </c>
      <c r="R1071">
        <v>30334.208535922058</v>
      </c>
    </row>
    <row r="1072" spans="1:18" x14ac:dyDescent="0.25">
      <c r="A1072">
        <v>13</v>
      </c>
      <c r="B1072">
        <v>13402</v>
      </c>
      <c r="C1072" t="s">
        <v>10678</v>
      </c>
      <c r="D1072" t="s">
        <v>1939</v>
      </c>
      <c r="E1072">
        <v>1</v>
      </c>
      <c r="F1072" t="s">
        <v>13787</v>
      </c>
      <c r="G1072">
        <v>2</v>
      </c>
      <c r="H1072" t="s">
        <v>13768</v>
      </c>
      <c r="I1072">
        <v>1</v>
      </c>
      <c r="J1072" t="s">
        <v>13782</v>
      </c>
      <c r="K1072" t="s">
        <v>13791</v>
      </c>
      <c r="L1072">
        <v>270107</v>
      </c>
      <c r="M1072" t="s">
        <v>13588</v>
      </c>
      <c r="N1072">
        <v>270107006</v>
      </c>
      <c r="O1072" t="s">
        <v>13613</v>
      </c>
      <c r="P1072">
        <v>13007.850616517342</v>
      </c>
      <c r="Q1072">
        <v>6576.1041609985059</v>
      </c>
      <c r="R1072">
        <v>10538.87640220675</v>
      </c>
    </row>
    <row r="1073" spans="1:18" x14ac:dyDescent="0.25">
      <c r="A1073">
        <v>13</v>
      </c>
      <c r="B1073">
        <v>13402</v>
      </c>
      <c r="C1073" t="s">
        <v>10678</v>
      </c>
      <c r="D1073" t="s">
        <v>1939</v>
      </c>
      <c r="E1073">
        <v>5</v>
      </c>
      <c r="F1073" t="s">
        <v>13792</v>
      </c>
      <c r="G1073">
        <v>2</v>
      </c>
      <c r="H1073" t="s">
        <v>13768</v>
      </c>
      <c r="I1073">
        <v>3</v>
      </c>
      <c r="J1073" t="s">
        <v>13783</v>
      </c>
      <c r="K1073" t="s">
        <v>13790</v>
      </c>
      <c r="L1073">
        <v>270107</v>
      </c>
      <c r="M1073" t="s">
        <v>13588</v>
      </c>
      <c r="N1073">
        <v>270107005</v>
      </c>
      <c r="O1073" t="s">
        <v>13608</v>
      </c>
      <c r="P1073">
        <v>15353.055974452231</v>
      </c>
      <c r="Q1073">
        <v>23387.572234969655</v>
      </c>
      <c r="R1073">
        <v>37067.018986474337</v>
      </c>
    </row>
    <row r="1074" spans="1:18" x14ac:dyDescent="0.25">
      <c r="A1074">
        <v>13</v>
      </c>
      <c r="B1074">
        <v>13402</v>
      </c>
      <c r="C1074" t="s">
        <v>10678</v>
      </c>
      <c r="D1074" t="s">
        <v>1939</v>
      </c>
      <c r="E1074">
        <v>5</v>
      </c>
      <c r="F1074" t="s">
        <v>13792</v>
      </c>
      <c r="G1074">
        <v>2</v>
      </c>
      <c r="H1074" t="s">
        <v>13768</v>
      </c>
      <c r="I1074">
        <v>3</v>
      </c>
      <c r="J1074" t="s">
        <v>13783</v>
      </c>
      <c r="K1074" t="s">
        <v>13791</v>
      </c>
      <c r="L1074">
        <v>270107</v>
      </c>
      <c r="M1074" t="s">
        <v>13588</v>
      </c>
      <c r="N1074">
        <v>270107005</v>
      </c>
      <c r="O1074" t="s">
        <v>13608</v>
      </c>
      <c r="P1074">
        <v>4691.5195600106445</v>
      </c>
      <c r="Q1074">
        <v>0</v>
      </c>
      <c r="R1074">
        <v>3806.0659516544688</v>
      </c>
    </row>
    <row r="1075" spans="1:18" x14ac:dyDescent="0.25">
      <c r="A1075">
        <v>13</v>
      </c>
      <c r="B1075">
        <v>13403</v>
      </c>
      <c r="C1075" t="s">
        <v>10678</v>
      </c>
      <c r="D1075" t="s">
        <v>13774</v>
      </c>
      <c r="E1075">
        <v>1</v>
      </c>
      <c r="F1075" t="s">
        <v>13787</v>
      </c>
      <c r="G1075">
        <v>1</v>
      </c>
      <c r="H1075" t="s">
        <v>8278</v>
      </c>
      <c r="I1075">
        <v>1</v>
      </c>
      <c r="J1075" t="s">
        <v>13782</v>
      </c>
      <c r="K1075" t="s">
        <v>13788</v>
      </c>
      <c r="L1075">
        <v>270107</v>
      </c>
      <c r="M1075" t="s">
        <v>13588</v>
      </c>
      <c r="N1075">
        <v>270107006</v>
      </c>
      <c r="O1075" t="s">
        <v>13613</v>
      </c>
      <c r="P1075">
        <v>0</v>
      </c>
      <c r="Q1075">
        <v>28298.253389842233</v>
      </c>
      <c r="R1075">
        <v>0</v>
      </c>
    </row>
    <row r="1076" spans="1:18" x14ac:dyDescent="0.25">
      <c r="A1076">
        <v>13</v>
      </c>
      <c r="B1076">
        <v>13403</v>
      </c>
      <c r="C1076" t="s">
        <v>10678</v>
      </c>
      <c r="D1076" t="s">
        <v>13774</v>
      </c>
      <c r="E1076">
        <v>1</v>
      </c>
      <c r="F1076" t="s">
        <v>13787</v>
      </c>
      <c r="G1076">
        <v>1</v>
      </c>
      <c r="H1076" t="s">
        <v>8278</v>
      </c>
      <c r="I1076">
        <v>1</v>
      </c>
      <c r="J1076" t="s">
        <v>13782</v>
      </c>
      <c r="K1076" t="s">
        <v>13789</v>
      </c>
      <c r="L1076">
        <v>270107</v>
      </c>
      <c r="M1076" t="s">
        <v>13588</v>
      </c>
      <c r="N1076">
        <v>270107006</v>
      </c>
      <c r="O1076" t="s">
        <v>13613</v>
      </c>
      <c r="P1076">
        <v>0</v>
      </c>
      <c r="Q1076">
        <v>10380.567472917577</v>
      </c>
      <c r="R1076">
        <v>0</v>
      </c>
    </row>
    <row r="1077" spans="1:18" x14ac:dyDescent="0.25">
      <c r="A1077">
        <v>13</v>
      </c>
      <c r="B1077">
        <v>13403</v>
      </c>
      <c r="C1077" t="s">
        <v>10678</v>
      </c>
      <c r="D1077" t="s">
        <v>13774</v>
      </c>
      <c r="E1077">
        <v>1</v>
      </c>
      <c r="F1077" t="s">
        <v>13787</v>
      </c>
      <c r="G1077">
        <v>2</v>
      </c>
      <c r="H1077" t="s">
        <v>13768</v>
      </c>
      <c r="I1077">
        <v>1</v>
      </c>
      <c r="J1077" t="s">
        <v>13782</v>
      </c>
      <c r="K1077" t="s">
        <v>13790</v>
      </c>
      <c r="L1077">
        <v>270107</v>
      </c>
      <c r="M1077" t="s">
        <v>13588</v>
      </c>
      <c r="N1077">
        <v>270107006</v>
      </c>
      <c r="O1077" t="s">
        <v>13613</v>
      </c>
      <c r="P1077">
        <v>0</v>
      </c>
      <c r="Q1077">
        <v>28298.253389842233</v>
      </c>
      <c r="R1077">
        <v>0</v>
      </c>
    </row>
    <row r="1078" spans="1:18" x14ac:dyDescent="0.25">
      <c r="A1078">
        <v>13</v>
      </c>
      <c r="B1078">
        <v>13403</v>
      </c>
      <c r="C1078" t="s">
        <v>10678</v>
      </c>
      <c r="D1078" t="s">
        <v>13774</v>
      </c>
      <c r="E1078">
        <v>1</v>
      </c>
      <c r="F1078" t="s">
        <v>13787</v>
      </c>
      <c r="G1078">
        <v>2</v>
      </c>
      <c r="H1078" t="s">
        <v>13768</v>
      </c>
      <c r="I1078">
        <v>1</v>
      </c>
      <c r="J1078" t="s">
        <v>13782</v>
      </c>
      <c r="K1078" t="s">
        <v>13791</v>
      </c>
      <c r="L1078">
        <v>270107</v>
      </c>
      <c r="M1078" t="s">
        <v>13588</v>
      </c>
      <c r="N1078">
        <v>270107006</v>
      </c>
      <c r="O1078" t="s">
        <v>13613</v>
      </c>
      <c r="P1078">
        <v>0</v>
      </c>
      <c r="Q1078">
        <v>10380.567472917577</v>
      </c>
      <c r="R1078">
        <v>0</v>
      </c>
    </row>
    <row r="1079" spans="1:18" x14ac:dyDescent="0.25">
      <c r="A1079">
        <v>13</v>
      </c>
      <c r="B1079">
        <v>13403</v>
      </c>
      <c r="C1079" t="s">
        <v>10678</v>
      </c>
      <c r="D1079" t="s">
        <v>13774</v>
      </c>
      <c r="E1079">
        <v>5</v>
      </c>
      <c r="F1079" t="s">
        <v>13792</v>
      </c>
      <c r="G1079">
        <v>2</v>
      </c>
      <c r="H1079" t="s">
        <v>13768</v>
      </c>
      <c r="I1079">
        <v>3</v>
      </c>
      <c r="J1079" t="s">
        <v>13783</v>
      </c>
      <c r="K1079" t="s">
        <v>13790</v>
      </c>
      <c r="L1079">
        <v>270107</v>
      </c>
      <c r="M1079" t="s">
        <v>13588</v>
      </c>
      <c r="N1079">
        <v>270107005</v>
      </c>
      <c r="O1079" t="s">
        <v>13608</v>
      </c>
      <c r="P1079">
        <v>0</v>
      </c>
      <c r="Q1079">
        <v>14674.576537435591</v>
      </c>
      <c r="R1079">
        <v>0</v>
      </c>
    </row>
    <row r="1080" spans="1:18" x14ac:dyDescent="0.25">
      <c r="A1080">
        <v>13</v>
      </c>
      <c r="B1080">
        <v>13403</v>
      </c>
      <c r="C1080" t="s">
        <v>10678</v>
      </c>
      <c r="D1080" t="s">
        <v>13774</v>
      </c>
      <c r="E1080">
        <v>5</v>
      </c>
      <c r="F1080" t="s">
        <v>13792</v>
      </c>
      <c r="G1080">
        <v>2</v>
      </c>
      <c r="H1080" t="s">
        <v>13768</v>
      </c>
      <c r="I1080">
        <v>3</v>
      </c>
      <c r="J1080" t="s">
        <v>13783</v>
      </c>
      <c r="K1080" t="s">
        <v>13791</v>
      </c>
      <c r="L1080">
        <v>270107</v>
      </c>
      <c r="M1080" t="s">
        <v>13588</v>
      </c>
      <c r="N1080">
        <v>270107005</v>
      </c>
      <c r="O1080" t="s">
        <v>13608</v>
      </c>
      <c r="P1080">
        <v>0</v>
      </c>
      <c r="Q1080">
        <v>10380.567472917577</v>
      </c>
      <c r="R1080">
        <v>0</v>
      </c>
    </row>
    <row r="1081" spans="1:18" x14ac:dyDescent="0.25">
      <c r="A1081">
        <v>13</v>
      </c>
      <c r="B1081">
        <v>13404</v>
      </c>
      <c r="C1081" t="s">
        <v>10678</v>
      </c>
      <c r="D1081" t="s">
        <v>1945</v>
      </c>
      <c r="E1081">
        <v>1</v>
      </c>
      <c r="F1081" t="s">
        <v>13787</v>
      </c>
      <c r="G1081">
        <v>1</v>
      </c>
      <c r="H1081" t="s">
        <v>8278</v>
      </c>
      <c r="I1081">
        <v>1</v>
      </c>
      <c r="J1081" t="s">
        <v>13782</v>
      </c>
      <c r="K1081" t="s">
        <v>13788</v>
      </c>
      <c r="L1081">
        <v>270107</v>
      </c>
      <c r="M1081" t="s">
        <v>13588</v>
      </c>
      <c r="N1081">
        <v>270107006</v>
      </c>
      <c r="O1081" t="s">
        <v>13613</v>
      </c>
      <c r="P1081">
        <v>14945.691738737953</v>
      </c>
      <c r="Q1081">
        <v>13987.310888376551</v>
      </c>
      <c r="R1081">
        <v>28103.643135990558</v>
      </c>
    </row>
    <row r="1082" spans="1:18" x14ac:dyDescent="0.25">
      <c r="A1082">
        <v>13</v>
      </c>
      <c r="B1082">
        <v>13404</v>
      </c>
      <c r="C1082" t="s">
        <v>10678</v>
      </c>
      <c r="D1082" t="s">
        <v>1945</v>
      </c>
      <c r="E1082">
        <v>1</v>
      </c>
      <c r="F1082" t="s">
        <v>13787</v>
      </c>
      <c r="G1082">
        <v>2</v>
      </c>
      <c r="H1082" t="s">
        <v>13768</v>
      </c>
      <c r="I1082">
        <v>1</v>
      </c>
      <c r="J1082" t="s">
        <v>13782</v>
      </c>
      <c r="K1082" t="s">
        <v>13790</v>
      </c>
      <c r="L1082">
        <v>270107</v>
      </c>
      <c r="M1082" t="s">
        <v>13588</v>
      </c>
      <c r="N1082">
        <v>270107006</v>
      </c>
      <c r="O1082" t="s">
        <v>13613</v>
      </c>
      <c r="P1082">
        <v>14945.691738737953</v>
      </c>
      <c r="Q1082">
        <v>10954.732605270185</v>
      </c>
      <c r="R1082">
        <v>25353.017849916756</v>
      </c>
    </row>
    <row r="1083" spans="1:18" x14ac:dyDescent="0.25">
      <c r="A1083">
        <v>13</v>
      </c>
      <c r="B1083">
        <v>13404</v>
      </c>
      <c r="C1083" t="s">
        <v>10678</v>
      </c>
      <c r="D1083" t="s">
        <v>1945</v>
      </c>
      <c r="E1083">
        <v>1</v>
      </c>
      <c r="F1083" t="s">
        <v>13787</v>
      </c>
      <c r="G1083">
        <v>2</v>
      </c>
      <c r="H1083" t="s">
        <v>13768</v>
      </c>
      <c r="I1083">
        <v>1</v>
      </c>
      <c r="J1083" t="s">
        <v>13782</v>
      </c>
      <c r="K1083" t="s">
        <v>13791</v>
      </c>
      <c r="L1083">
        <v>270107</v>
      </c>
      <c r="M1083" t="s">
        <v>13588</v>
      </c>
      <c r="N1083">
        <v>270107006</v>
      </c>
      <c r="O1083" t="s">
        <v>13613</v>
      </c>
      <c r="P1083">
        <v>0</v>
      </c>
      <c r="Q1083">
        <v>3032.5782831063671</v>
      </c>
      <c r="R1083">
        <v>2750.6252860738045</v>
      </c>
    </row>
    <row r="1084" spans="1:18" x14ac:dyDescent="0.25">
      <c r="A1084">
        <v>13</v>
      </c>
      <c r="B1084">
        <v>13404</v>
      </c>
      <c r="C1084" t="s">
        <v>10678</v>
      </c>
      <c r="D1084" t="s">
        <v>1945</v>
      </c>
      <c r="E1084">
        <v>5</v>
      </c>
      <c r="F1084" t="s">
        <v>13792</v>
      </c>
      <c r="G1084">
        <v>2</v>
      </c>
      <c r="H1084" t="s">
        <v>13768</v>
      </c>
      <c r="I1084">
        <v>3</v>
      </c>
      <c r="J1084" t="s">
        <v>13783</v>
      </c>
      <c r="K1084" t="s">
        <v>13790</v>
      </c>
      <c r="L1084">
        <v>270107</v>
      </c>
      <c r="M1084" t="s">
        <v>13588</v>
      </c>
      <c r="N1084">
        <v>270107005</v>
      </c>
      <c r="O1084" t="s">
        <v>13608</v>
      </c>
      <c r="P1084">
        <v>2989.1383477475902</v>
      </c>
      <c r="Q1084">
        <v>10371.262233987751</v>
      </c>
      <c r="R1084">
        <v>25353.017849916756</v>
      </c>
    </row>
    <row r="1085" spans="1:18" x14ac:dyDescent="0.25">
      <c r="A1085">
        <v>13</v>
      </c>
      <c r="B1085">
        <v>13404</v>
      </c>
      <c r="C1085" t="s">
        <v>10678</v>
      </c>
      <c r="D1085" t="s">
        <v>1945</v>
      </c>
      <c r="E1085">
        <v>5</v>
      </c>
      <c r="F1085" t="s">
        <v>13792</v>
      </c>
      <c r="G1085">
        <v>2</v>
      </c>
      <c r="H1085" t="s">
        <v>13768</v>
      </c>
      <c r="I1085">
        <v>3</v>
      </c>
      <c r="J1085" t="s">
        <v>13783</v>
      </c>
      <c r="K1085" t="s">
        <v>13791</v>
      </c>
      <c r="L1085">
        <v>270107</v>
      </c>
      <c r="M1085" t="s">
        <v>13588</v>
      </c>
      <c r="N1085">
        <v>270107005</v>
      </c>
      <c r="O1085" t="s">
        <v>13608</v>
      </c>
      <c r="P1085">
        <v>0</v>
      </c>
      <c r="Q1085">
        <v>3616.0486543887992</v>
      </c>
      <c r="R1085">
        <v>2750.6252860738045</v>
      </c>
    </row>
    <row r="1086" spans="1:18" x14ac:dyDescent="0.25">
      <c r="A1086">
        <v>13</v>
      </c>
      <c r="B1086">
        <v>13501</v>
      </c>
      <c r="C1086" t="s">
        <v>10678</v>
      </c>
      <c r="D1086" t="s">
        <v>1948</v>
      </c>
      <c r="E1086">
        <v>1</v>
      </c>
      <c r="F1086" t="s">
        <v>13787</v>
      </c>
      <c r="G1086">
        <v>1</v>
      </c>
      <c r="H1086" t="s">
        <v>8278</v>
      </c>
      <c r="I1086">
        <v>1</v>
      </c>
      <c r="J1086" t="s">
        <v>13782</v>
      </c>
      <c r="K1086" t="s">
        <v>13788</v>
      </c>
      <c r="L1086">
        <v>270107</v>
      </c>
      <c r="M1086" t="s">
        <v>13588</v>
      </c>
      <c r="N1086">
        <v>270107006</v>
      </c>
      <c r="O1086" t="s">
        <v>13613</v>
      </c>
      <c r="P1086">
        <v>16827.606489877948</v>
      </c>
      <c r="Q1086">
        <v>20459.891078913646</v>
      </c>
      <c r="R1086">
        <v>7769.6497068532417</v>
      </c>
    </row>
    <row r="1087" spans="1:18" x14ac:dyDescent="0.25">
      <c r="A1087">
        <v>13</v>
      </c>
      <c r="B1087">
        <v>13501</v>
      </c>
      <c r="C1087" t="s">
        <v>10678</v>
      </c>
      <c r="D1087" t="s">
        <v>1948</v>
      </c>
      <c r="E1087">
        <v>1</v>
      </c>
      <c r="F1087" t="s">
        <v>13787</v>
      </c>
      <c r="G1087">
        <v>1</v>
      </c>
      <c r="H1087" t="s">
        <v>8278</v>
      </c>
      <c r="I1087">
        <v>1</v>
      </c>
      <c r="J1087" t="s">
        <v>13782</v>
      </c>
      <c r="K1087" t="s">
        <v>13789</v>
      </c>
      <c r="L1087">
        <v>270107</v>
      </c>
      <c r="M1087" t="s">
        <v>13588</v>
      </c>
      <c r="N1087">
        <v>270107006</v>
      </c>
      <c r="O1087" t="s">
        <v>13613</v>
      </c>
      <c r="P1087">
        <v>0</v>
      </c>
      <c r="Q1087">
        <v>2730.6252752091614</v>
      </c>
      <c r="R1087">
        <v>0</v>
      </c>
    </row>
    <row r="1088" spans="1:18" x14ac:dyDescent="0.25">
      <c r="A1088">
        <v>13</v>
      </c>
      <c r="B1088">
        <v>13501</v>
      </c>
      <c r="C1088" t="s">
        <v>10678</v>
      </c>
      <c r="D1088" t="s">
        <v>1948</v>
      </c>
      <c r="E1088">
        <v>1</v>
      </c>
      <c r="F1088" t="s">
        <v>13787</v>
      </c>
      <c r="G1088">
        <v>2</v>
      </c>
      <c r="H1088" t="s">
        <v>13768</v>
      </c>
      <c r="I1088">
        <v>1</v>
      </c>
      <c r="J1088" t="s">
        <v>13782</v>
      </c>
      <c r="K1088" t="s">
        <v>13790</v>
      </c>
      <c r="L1088">
        <v>270107</v>
      </c>
      <c r="M1088" t="s">
        <v>13588</v>
      </c>
      <c r="N1088">
        <v>270107006</v>
      </c>
      <c r="O1088" t="s">
        <v>13613</v>
      </c>
      <c r="P1088">
        <v>15416.727938172966</v>
      </c>
      <c r="Q1088">
        <v>15986.539179228517</v>
      </c>
      <c r="R1088">
        <v>6815.8193945787289</v>
      </c>
    </row>
    <row r="1089" spans="1:18" x14ac:dyDescent="0.25">
      <c r="A1089">
        <v>13</v>
      </c>
      <c r="B1089">
        <v>13501</v>
      </c>
      <c r="C1089" t="s">
        <v>10678</v>
      </c>
      <c r="D1089" t="s">
        <v>1948</v>
      </c>
      <c r="E1089">
        <v>1</v>
      </c>
      <c r="F1089" t="s">
        <v>13787</v>
      </c>
      <c r="G1089">
        <v>2</v>
      </c>
      <c r="H1089" t="s">
        <v>13768</v>
      </c>
      <c r="I1089">
        <v>1</v>
      </c>
      <c r="J1089" t="s">
        <v>13782</v>
      </c>
      <c r="K1089" t="s">
        <v>13791</v>
      </c>
      <c r="L1089">
        <v>270107</v>
      </c>
      <c r="M1089" t="s">
        <v>13588</v>
      </c>
      <c r="N1089">
        <v>270107006</v>
      </c>
      <c r="O1089" t="s">
        <v>13613</v>
      </c>
      <c r="P1089">
        <v>1410.8785517049819</v>
      </c>
      <c r="Q1089">
        <v>7203.9771748942894</v>
      </c>
      <c r="R1089">
        <v>953.83031227451215</v>
      </c>
    </row>
    <row r="1090" spans="1:18" x14ac:dyDescent="0.25">
      <c r="A1090">
        <v>13</v>
      </c>
      <c r="B1090">
        <v>13501</v>
      </c>
      <c r="C1090" t="s">
        <v>10678</v>
      </c>
      <c r="D1090" t="s">
        <v>1948</v>
      </c>
      <c r="E1090">
        <v>5</v>
      </c>
      <c r="F1090" t="s">
        <v>13792</v>
      </c>
      <c r="G1090">
        <v>2</v>
      </c>
      <c r="H1090" t="s">
        <v>13768</v>
      </c>
      <c r="I1090">
        <v>3</v>
      </c>
      <c r="J1090" t="s">
        <v>13783</v>
      </c>
      <c r="K1090" t="s">
        <v>13790</v>
      </c>
      <c r="L1090">
        <v>270107</v>
      </c>
      <c r="M1090" t="s">
        <v>13588</v>
      </c>
      <c r="N1090">
        <v>270107005</v>
      </c>
      <c r="O1090" t="s">
        <v>13608</v>
      </c>
      <c r="P1090">
        <v>9522.4090322369811</v>
      </c>
      <c r="Q1090">
        <v>15336.515214491248</v>
      </c>
      <c r="R1090">
        <v>7769.6497068532417</v>
      </c>
    </row>
    <row r="1091" spans="1:18" x14ac:dyDescent="0.25">
      <c r="A1091">
        <v>13</v>
      </c>
      <c r="B1091">
        <v>13501</v>
      </c>
      <c r="C1091" t="s">
        <v>10678</v>
      </c>
      <c r="D1091" t="s">
        <v>1948</v>
      </c>
      <c r="E1091">
        <v>5</v>
      </c>
      <c r="F1091" t="s">
        <v>13792</v>
      </c>
      <c r="G1091">
        <v>2</v>
      </c>
      <c r="H1091" t="s">
        <v>13768</v>
      </c>
      <c r="I1091">
        <v>3</v>
      </c>
      <c r="J1091" t="s">
        <v>13783</v>
      </c>
      <c r="K1091" t="s">
        <v>13791</v>
      </c>
      <c r="L1091">
        <v>270107</v>
      </c>
      <c r="M1091" t="s">
        <v>13588</v>
      </c>
      <c r="N1091">
        <v>270107005</v>
      </c>
      <c r="O1091" t="s">
        <v>13608</v>
      </c>
      <c r="P1091">
        <v>1410.8785517049819</v>
      </c>
      <c r="Q1091">
        <v>2730.6252752091614</v>
      </c>
      <c r="R1091">
        <v>0</v>
      </c>
    </row>
    <row r="1092" spans="1:18" x14ac:dyDescent="0.25">
      <c r="A1092">
        <v>13</v>
      </c>
      <c r="B1092">
        <v>13601</v>
      </c>
      <c r="C1092" t="s">
        <v>10678</v>
      </c>
      <c r="D1092" t="s">
        <v>1963</v>
      </c>
      <c r="E1092">
        <v>1</v>
      </c>
      <c r="F1092" t="s">
        <v>13787</v>
      </c>
      <c r="G1092">
        <v>1</v>
      </c>
      <c r="H1092" t="s">
        <v>8278</v>
      </c>
      <c r="I1092">
        <v>1</v>
      </c>
      <c r="J1092" t="s">
        <v>13782</v>
      </c>
      <c r="K1092" t="s">
        <v>13788</v>
      </c>
      <c r="L1092">
        <v>270107</v>
      </c>
      <c r="M1092" t="s">
        <v>13588</v>
      </c>
      <c r="N1092">
        <v>270107006</v>
      </c>
      <c r="O1092" t="s">
        <v>13613</v>
      </c>
      <c r="P1092">
        <v>22932.006087779195</v>
      </c>
      <c r="Q1092">
        <v>14620.407107736579</v>
      </c>
      <c r="R1092">
        <v>13075.886216498189</v>
      </c>
    </row>
    <row r="1093" spans="1:18" x14ac:dyDescent="0.25">
      <c r="A1093">
        <v>13</v>
      </c>
      <c r="B1093">
        <v>13601</v>
      </c>
      <c r="C1093" t="s">
        <v>10678</v>
      </c>
      <c r="D1093" t="s">
        <v>1963</v>
      </c>
      <c r="E1093">
        <v>1</v>
      </c>
      <c r="F1093" t="s">
        <v>13787</v>
      </c>
      <c r="G1093">
        <v>2</v>
      </c>
      <c r="H1093" t="s">
        <v>13768</v>
      </c>
      <c r="I1093">
        <v>1</v>
      </c>
      <c r="J1093" t="s">
        <v>13782</v>
      </c>
      <c r="K1093" t="s">
        <v>13790</v>
      </c>
      <c r="L1093">
        <v>270107</v>
      </c>
      <c r="M1093" t="s">
        <v>13588</v>
      </c>
      <c r="N1093">
        <v>270107006</v>
      </c>
      <c r="O1093" t="s">
        <v>13613</v>
      </c>
      <c r="P1093">
        <v>22932.006087779195</v>
      </c>
      <c r="Q1093">
        <v>10668.411874371095</v>
      </c>
      <c r="R1093">
        <v>9531.4273028953576</v>
      </c>
    </row>
    <row r="1094" spans="1:18" x14ac:dyDescent="0.25">
      <c r="A1094">
        <v>13</v>
      </c>
      <c r="B1094">
        <v>13601</v>
      </c>
      <c r="C1094" t="s">
        <v>10678</v>
      </c>
      <c r="D1094" t="s">
        <v>1963</v>
      </c>
      <c r="E1094">
        <v>1</v>
      </c>
      <c r="F1094" t="s">
        <v>13787</v>
      </c>
      <c r="G1094">
        <v>2</v>
      </c>
      <c r="H1094" t="s">
        <v>13768</v>
      </c>
      <c r="I1094">
        <v>1</v>
      </c>
      <c r="J1094" t="s">
        <v>13782</v>
      </c>
      <c r="K1094" t="s">
        <v>13791</v>
      </c>
      <c r="L1094">
        <v>270107</v>
      </c>
      <c r="M1094" t="s">
        <v>13588</v>
      </c>
      <c r="N1094">
        <v>270107006</v>
      </c>
      <c r="O1094" t="s">
        <v>13613</v>
      </c>
      <c r="P1094">
        <v>0</v>
      </c>
      <c r="Q1094">
        <v>3951.9952333654855</v>
      </c>
      <c r="R1094">
        <v>3544.4589136028326</v>
      </c>
    </row>
    <row r="1095" spans="1:18" x14ac:dyDescent="0.25">
      <c r="A1095">
        <v>13</v>
      </c>
      <c r="B1095">
        <v>13601</v>
      </c>
      <c r="C1095" t="s">
        <v>10678</v>
      </c>
      <c r="D1095" t="s">
        <v>1963</v>
      </c>
      <c r="E1095">
        <v>5</v>
      </c>
      <c r="F1095" t="s">
        <v>13792</v>
      </c>
      <c r="G1095">
        <v>2</v>
      </c>
      <c r="H1095" t="s">
        <v>13768</v>
      </c>
      <c r="I1095">
        <v>3</v>
      </c>
      <c r="J1095" t="s">
        <v>13783</v>
      </c>
      <c r="K1095" t="s">
        <v>13790</v>
      </c>
      <c r="L1095">
        <v>270107</v>
      </c>
      <c r="M1095" t="s">
        <v>13588</v>
      </c>
      <c r="N1095">
        <v>270107005</v>
      </c>
      <c r="O1095" t="s">
        <v>13608</v>
      </c>
      <c r="P1095">
        <v>19005.114282972041</v>
      </c>
      <c r="Q1095">
        <v>9950.1717174662699</v>
      </c>
      <c r="R1095">
        <v>9531.4273028953576</v>
      </c>
    </row>
    <row r="1096" spans="1:18" x14ac:dyDescent="0.25">
      <c r="A1096">
        <v>13</v>
      </c>
      <c r="B1096">
        <v>13601</v>
      </c>
      <c r="C1096" t="s">
        <v>10678</v>
      </c>
      <c r="D1096" t="s">
        <v>1963</v>
      </c>
      <c r="E1096">
        <v>5</v>
      </c>
      <c r="F1096" t="s">
        <v>13792</v>
      </c>
      <c r="G1096">
        <v>2</v>
      </c>
      <c r="H1096" t="s">
        <v>13768</v>
      </c>
      <c r="I1096">
        <v>3</v>
      </c>
      <c r="J1096" t="s">
        <v>13783</v>
      </c>
      <c r="K1096" t="s">
        <v>13791</v>
      </c>
      <c r="L1096">
        <v>270107</v>
      </c>
      <c r="M1096" t="s">
        <v>13588</v>
      </c>
      <c r="N1096">
        <v>270107005</v>
      </c>
      <c r="O1096" t="s">
        <v>13608</v>
      </c>
      <c r="P1096">
        <v>0</v>
      </c>
      <c r="Q1096">
        <v>4670.2353902703117</v>
      </c>
      <c r="R1096">
        <v>3544.4589136028326</v>
      </c>
    </row>
    <row r="1097" spans="1:18" x14ac:dyDescent="0.25">
      <c r="A1097">
        <v>13</v>
      </c>
      <c r="B1097">
        <v>13602</v>
      </c>
      <c r="C1097" t="s">
        <v>10678</v>
      </c>
      <c r="D1097" t="s">
        <v>1966</v>
      </c>
      <c r="E1097">
        <v>1</v>
      </c>
      <c r="F1097" t="s">
        <v>13787</v>
      </c>
      <c r="G1097">
        <v>1</v>
      </c>
      <c r="H1097" t="s">
        <v>8278</v>
      </c>
      <c r="I1097">
        <v>1</v>
      </c>
      <c r="J1097" t="s">
        <v>13782</v>
      </c>
      <c r="K1097" t="s">
        <v>13788</v>
      </c>
      <c r="L1097">
        <v>270107</v>
      </c>
      <c r="M1097" t="s">
        <v>13588</v>
      </c>
      <c r="N1097">
        <v>270107006</v>
      </c>
      <c r="O1097" t="s">
        <v>13613</v>
      </c>
      <c r="P1097">
        <v>0</v>
      </c>
      <c r="Q1097">
        <v>0</v>
      </c>
      <c r="R1097">
        <v>65635.680412053829</v>
      </c>
    </row>
    <row r="1098" spans="1:18" x14ac:dyDescent="0.25">
      <c r="A1098">
        <v>13</v>
      </c>
      <c r="B1098">
        <v>13602</v>
      </c>
      <c r="C1098" t="s">
        <v>10678</v>
      </c>
      <c r="D1098" t="s">
        <v>1966</v>
      </c>
      <c r="E1098">
        <v>1</v>
      </c>
      <c r="F1098" t="s">
        <v>13787</v>
      </c>
      <c r="G1098">
        <v>2</v>
      </c>
      <c r="H1098" t="s">
        <v>13768</v>
      </c>
      <c r="I1098">
        <v>1</v>
      </c>
      <c r="J1098" t="s">
        <v>13782</v>
      </c>
      <c r="K1098" t="s">
        <v>13790</v>
      </c>
      <c r="L1098">
        <v>270107</v>
      </c>
      <c r="M1098" t="s">
        <v>13588</v>
      </c>
      <c r="N1098">
        <v>270107006</v>
      </c>
      <c r="O1098" t="s">
        <v>13613</v>
      </c>
      <c r="P1098">
        <v>0</v>
      </c>
      <c r="Q1098">
        <v>0</v>
      </c>
      <c r="R1098">
        <v>59946.215414123486</v>
      </c>
    </row>
    <row r="1099" spans="1:18" x14ac:dyDescent="0.25">
      <c r="A1099">
        <v>13</v>
      </c>
      <c r="B1099">
        <v>13602</v>
      </c>
      <c r="C1099" t="s">
        <v>10678</v>
      </c>
      <c r="D1099" t="s">
        <v>1966</v>
      </c>
      <c r="E1099">
        <v>1</v>
      </c>
      <c r="F1099" t="s">
        <v>13787</v>
      </c>
      <c r="G1099">
        <v>2</v>
      </c>
      <c r="H1099" t="s">
        <v>13768</v>
      </c>
      <c r="I1099">
        <v>1</v>
      </c>
      <c r="J1099" t="s">
        <v>13782</v>
      </c>
      <c r="K1099" t="s">
        <v>13791</v>
      </c>
      <c r="L1099">
        <v>270107</v>
      </c>
      <c r="M1099" t="s">
        <v>13588</v>
      </c>
      <c r="N1099">
        <v>270107006</v>
      </c>
      <c r="O1099" t="s">
        <v>13613</v>
      </c>
      <c r="P1099">
        <v>0</v>
      </c>
      <c r="Q1099">
        <v>0</v>
      </c>
      <c r="R1099">
        <v>5689.4649979303376</v>
      </c>
    </row>
    <row r="1100" spans="1:18" x14ac:dyDescent="0.25">
      <c r="A1100">
        <v>13</v>
      </c>
      <c r="B1100">
        <v>13602</v>
      </c>
      <c r="C1100" t="s">
        <v>10678</v>
      </c>
      <c r="D1100" t="s">
        <v>1966</v>
      </c>
      <c r="E1100">
        <v>5</v>
      </c>
      <c r="F1100" t="s">
        <v>13792</v>
      </c>
      <c r="G1100">
        <v>2</v>
      </c>
      <c r="H1100" t="s">
        <v>13768</v>
      </c>
      <c r="I1100">
        <v>3</v>
      </c>
      <c r="J1100" t="s">
        <v>13783</v>
      </c>
      <c r="K1100" t="s">
        <v>13790</v>
      </c>
      <c r="L1100">
        <v>270107</v>
      </c>
      <c r="M1100" t="s">
        <v>13588</v>
      </c>
      <c r="N1100">
        <v>270107005</v>
      </c>
      <c r="O1100" t="s">
        <v>13608</v>
      </c>
      <c r="P1100">
        <v>0</v>
      </c>
      <c r="Q1100">
        <v>0</v>
      </c>
      <c r="R1100">
        <v>56252.464537609871</v>
      </c>
    </row>
    <row r="1101" spans="1:18" x14ac:dyDescent="0.25">
      <c r="A1101">
        <v>13</v>
      </c>
      <c r="B1101">
        <v>13602</v>
      </c>
      <c r="C1101" t="s">
        <v>10678</v>
      </c>
      <c r="D1101" t="s">
        <v>1966</v>
      </c>
      <c r="E1101">
        <v>5</v>
      </c>
      <c r="F1101" t="s">
        <v>13792</v>
      </c>
      <c r="G1101">
        <v>2</v>
      </c>
      <c r="H1101" t="s">
        <v>13768</v>
      </c>
      <c r="I1101">
        <v>3</v>
      </c>
      <c r="J1101" t="s">
        <v>13783</v>
      </c>
      <c r="K1101" t="s">
        <v>13791</v>
      </c>
      <c r="L1101">
        <v>270107</v>
      </c>
      <c r="M1101" t="s">
        <v>13588</v>
      </c>
      <c r="N1101">
        <v>270107005</v>
      </c>
      <c r="O1101" t="s">
        <v>13608</v>
      </c>
      <c r="P1101">
        <v>0</v>
      </c>
      <c r="Q1101">
        <v>0</v>
      </c>
      <c r="R1101">
        <v>9383.2158744439439</v>
      </c>
    </row>
    <row r="1102" spans="1:18" x14ac:dyDescent="0.25">
      <c r="A1102">
        <v>13</v>
      </c>
      <c r="B1102">
        <v>13603</v>
      </c>
      <c r="C1102" t="s">
        <v>10678</v>
      </c>
      <c r="D1102" t="s">
        <v>1969</v>
      </c>
      <c r="E1102">
        <v>1</v>
      </c>
      <c r="F1102" t="s">
        <v>13787</v>
      </c>
      <c r="G1102">
        <v>1</v>
      </c>
      <c r="H1102" t="s">
        <v>8278</v>
      </c>
      <c r="I1102">
        <v>1</v>
      </c>
      <c r="J1102" t="s">
        <v>13782</v>
      </c>
      <c r="K1102" t="s">
        <v>13788</v>
      </c>
      <c r="L1102">
        <v>270107</v>
      </c>
      <c r="M1102" t="s">
        <v>13588</v>
      </c>
      <c r="N1102">
        <v>270107006</v>
      </c>
      <c r="O1102" t="s">
        <v>13613</v>
      </c>
      <c r="P1102">
        <v>0</v>
      </c>
      <c r="Q1102">
        <v>57360.757175951898</v>
      </c>
      <c r="R1102">
        <v>59066.25586721368</v>
      </c>
    </row>
    <row r="1103" spans="1:18" x14ac:dyDescent="0.25">
      <c r="A1103">
        <v>13</v>
      </c>
      <c r="B1103">
        <v>13603</v>
      </c>
      <c r="C1103" t="s">
        <v>10678</v>
      </c>
      <c r="D1103" t="s">
        <v>1969</v>
      </c>
      <c r="E1103">
        <v>1</v>
      </c>
      <c r="F1103" t="s">
        <v>13787</v>
      </c>
      <c r="G1103">
        <v>2</v>
      </c>
      <c r="H1103" t="s">
        <v>13768</v>
      </c>
      <c r="I1103">
        <v>1</v>
      </c>
      <c r="J1103" t="s">
        <v>13782</v>
      </c>
      <c r="K1103" t="s">
        <v>13790</v>
      </c>
      <c r="L1103">
        <v>270107</v>
      </c>
      <c r="M1103" t="s">
        <v>13588</v>
      </c>
      <c r="N1103">
        <v>270107006</v>
      </c>
      <c r="O1103" t="s">
        <v>13613</v>
      </c>
      <c r="P1103">
        <v>0</v>
      </c>
      <c r="Q1103">
        <v>41950.26987236362</v>
      </c>
      <c r="R1103">
        <v>52040.614015541338</v>
      </c>
    </row>
    <row r="1104" spans="1:18" x14ac:dyDescent="0.25">
      <c r="A1104">
        <v>13</v>
      </c>
      <c r="B1104">
        <v>13603</v>
      </c>
      <c r="C1104" t="s">
        <v>10678</v>
      </c>
      <c r="D1104" t="s">
        <v>1969</v>
      </c>
      <c r="E1104">
        <v>1</v>
      </c>
      <c r="F1104" t="s">
        <v>13787</v>
      </c>
      <c r="G1104">
        <v>2</v>
      </c>
      <c r="H1104" t="s">
        <v>13768</v>
      </c>
      <c r="I1104">
        <v>1</v>
      </c>
      <c r="J1104" t="s">
        <v>13782</v>
      </c>
      <c r="K1104" t="s">
        <v>13791</v>
      </c>
      <c r="L1104">
        <v>270107</v>
      </c>
      <c r="M1104" t="s">
        <v>13588</v>
      </c>
      <c r="N1104">
        <v>270107006</v>
      </c>
      <c r="O1104" t="s">
        <v>13613</v>
      </c>
      <c r="P1104">
        <v>0</v>
      </c>
      <c r="Q1104">
        <v>15410.487303588277</v>
      </c>
      <c r="R1104">
        <v>7025.6418516723352</v>
      </c>
    </row>
    <row r="1105" spans="1:18" x14ac:dyDescent="0.25">
      <c r="A1105">
        <v>13</v>
      </c>
      <c r="B1105">
        <v>13603</v>
      </c>
      <c r="C1105" t="s">
        <v>10678</v>
      </c>
      <c r="D1105" t="s">
        <v>1969</v>
      </c>
      <c r="E1105">
        <v>5</v>
      </c>
      <c r="F1105" t="s">
        <v>13792</v>
      </c>
      <c r="G1105">
        <v>2</v>
      </c>
      <c r="H1105" t="s">
        <v>13768</v>
      </c>
      <c r="I1105">
        <v>3</v>
      </c>
      <c r="J1105" t="s">
        <v>13783</v>
      </c>
      <c r="K1105" t="s">
        <v>13790</v>
      </c>
      <c r="L1105">
        <v>270107</v>
      </c>
      <c r="M1105" t="s">
        <v>13588</v>
      </c>
      <c r="N1105">
        <v>270107005</v>
      </c>
      <c r="O1105" t="s">
        <v>13608</v>
      </c>
      <c r="P1105">
        <v>0</v>
      </c>
      <c r="Q1105">
        <v>41950.26987236362</v>
      </c>
      <c r="R1105">
        <v>52040.614015541338</v>
      </c>
    </row>
    <row r="1106" spans="1:18" x14ac:dyDescent="0.25">
      <c r="A1106">
        <v>13</v>
      </c>
      <c r="B1106">
        <v>13603</v>
      </c>
      <c r="C1106" t="s">
        <v>10678</v>
      </c>
      <c r="D1106" t="s">
        <v>1969</v>
      </c>
      <c r="E1106">
        <v>5</v>
      </c>
      <c r="F1106" t="s">
        <v>13792</v>
      </c>
      <c r="G1106">
        <v>2</v>
      </c>
      <c r="H1106" t="s">
        <v>13768</v>
      </c>
      <c r="I1106">
        <v>3</v>
      </c>
      <c r="J1106" t="s">
        <v>13783</v>
      </c>
      <c r="K1106" t="s">
        <v>13791</v>
      </c>
      <c r="L1106">
        <v>270107</v>
      </c>
      <c r="M1106" t="s">
        <v>13588</v>
      </c>
      <c r="N1106">
        <v>270107005</v>
      </c>
      <c r="O1106" t="s">
        <v>13608</v>
      </c>
      <c r="P1106">
        <v>0</v>
      </c>
      <c r="Q1106">
        <v>15410.487303588277</v>
      </c>
      <c r="R1106">
        <v>7025.6418516723352</v>
      </c>
    </row>
    <row r="1107" spans="1:18" x14ac:dyDescent="0.25">
      <c r="A1107">
        <v>13</v>
      </c>
      <c r="B1107">
        <v>13604</v>
      </c>
      <c r="C1107" t="s">
        <v>10678</v>
      </c>
      <c r="D1107" t="s">
        <v>1972</v>
      </c>
      <c r="E1107">
        <v>1</v>
      </c>
      <c r="F1107" t="s">
        <v>13787</v>
      </c>
      <c r="G1107">
        <v>1</v>
      </c>
      <c r="H1107" t="s">
        <v>8278</v>
      </c>
      <c r="I1107">
        <v>1</v>
      </c>
      <c r="J1107" t="s">
        <v>13782</v>
      </c>
      <c r="K1107" t="s">
        <v>13788</v>
      </c>
      <c r="L1107">
        <v>270107</v>
      </c>
      <c r="M1107" t="s">
        <v>13588</v>
      </c>
      <c r="N1107">
        <v>270107006</v>
      </c>
      <c r="O1107" t="s">
        <v>13613</v>
      </c>
      <c r="P1107">
        <v>20095.363140073248</v>
      </c>
      <c r="Q1107">
        <v>13434.635907743888</v>
      </c>
      <c r="R1107">
        <v>0</v>
      </c>
    </row>
    <row r="1108" spans="1:18" x14ac:dyDescent="0.25">
      <c r="A1108">
        <v>13</v>
      </c>
      <c r="B1108">
        <v>13604</v>
      </c>
      <c r="C1108" t="s">
        <v>10678</v>
      </c>
      <c r="D1108" t="s">
        <v>1972</v>
      </c>
      <c r="E1108">
        <v>1</v>
      </c>
      <c r="F1108" t="s">
        <v>13787</v>
      </c>
      <c r="G1108">
        <v>1</v>
      </c>
      <c r="H1108" t="s">
        <v>8278</v>
      </c>
      <c r="I1108">
        <v>1</v>
      </c>
      <c r="J1108" t="s">
        <v>13782</v>
      </c>
      <c r="K1108" t="s">
        <v>13789</v>
      </c>
      <c r="L1108">
        <v>270107</v>
      </c>
      <c r="M1108" t="s">
        <v>13588</v>
      </c>
      <c r="N1108">
        <v>270107006</v>
      </c>
      <c r="O1108" t="s">
        <v>13613</v>
      </c>
      <c r="P1108">
        <v>0</v>
      </c>
      <c r="Q1108">
        <v>5405.8257428292691</v>
      </c>
      <c r="R1108">
        <v>0</v>
      </c>
    </row>
    <row r="1109" spans="1:18" x14ac:dyDescent="0.25">
      <c r="A1109">
        <v>13</v>
      </c>
      <c r="B1109">
        <v>13604</v>
      </c>
      <c r="C1109" t="s">
        <v>10678</v>
      </c>
      <c r="D1109" t="s">
        <v>1972</v>
      </c>
      <c r="E1109">
        <v>1</v>
      </c>
      <c r="F1109" t="s">
        <v>13787</v>
      </c>
      <c r="G1109">
        <v>2</v>
      </c>
      <c r="H1109" t="s">
        <v>13768</v>
      </c>
      <c r="I1109">
        <v>1</v>
      </c>
      <c r="J1109" t="s">
        <v>13782</v>
      </c>
      <c r="K1109" t="s">
        <v>13790</v>
      </c>
      <c r="L1109">
        <v>270107</v>
      </c>
      <c r="M1109" t="s">
        <v>13588</v>
      </c>
      <c r="N1109">
        <v>270107006</v>
      </c>
      <c r="O1109" t="s">
        <v>13613</v>
      </c>
      <c r="P1109">
        <v>20095.363140073248</v>
      </c>
      <c r="Q1109">
        <v>8028.8101649146201</v>
      </c>
      <c r="R1109">
        <v>0</v>
      </c>
    </row>
    <row r="1110" spans="1:18" x14ac:dyDescent="0.25">
      <c r="A1110">
        <v>13</v>
      </c>
      <c r="B1110">
        <v>13604</v>
      </c>
      <c r="C1110" t="s">
        <v>10678</v>
      </c>
      <c r="D1110" t="s">
        <v>1972</v>
      </c>
      <c r="E1110">
        <v>1</v>
      </c>
      <c r="F1110" t="s">
        <v>13787</v>
      </c>
      <c r="G1110">
        <v>2</v>
      </c>
      <c r="H1110" t="s">
        <v>13768</v>
      </c>
      <c r="I1110">
        <v>1</v>
      </c>
      <c r="J1110" t="s">
        <v>13782</v>
      </c>
      <c r="K1110" t="s">
        <v>13791</v>
      </c>
      <c r="L1110">
        <v>270107</v>
      </c>
      <c r="M1110" t="s">
        <v>13588</v>
      </c>
      <c r="N1110">
        <v>270107006</v>
      </c>
      <c r="O1110" t="s">
        <v>13613</v>
      </c>
      <c r="P1110">
        <v>0</v>
      </c>
      <c r="Q1110">
        <v>10811.651485658538</v>
      </c>
      <c r="R1110">
        <v>0</v>
      </c>
    </row>
    <row r="1111" spans="1:18" x14ac:dyDescent="0.25">
      <c r="A1111">
        <v>13</v>
      </c>
      <c r="B1111">
        <v>13604</v>
      </c>
      <c r="C1111" t="s">
        <v>10678</v>
      </c>
      <c r="D1111" t="s">
        <v>1972</v>
      </c>
      <c r="E1111">
        <v>5</v>
      </c>
      <c r="F1111" t="s">
        <v>13792</v>
      </c>
      <c r="G1111">
        <v>2</v>
      </c>
      <c r="H1111" t="s">
        <v>13768</v>
      </c>
      <c r="I1111">
        <v>3</v>
      </c>
      <c r="J1111" t="s">
        <v>13783</v>
      </c>
      <c r="K1111" t="s">
        <v>13790</v>
      </c>
      <c r="L1111">
        <v>270107</v>
      </c>
      <c r="M1111" t="s">
        <v>13588</v>
      </c>
      <c r="N1111">
        <v>270107005</v>
      </c>
      <c r="O1111" t="s">
        <v>13608</v>
      </c>
      <c r="P1111">
        <v>20095.363140073248</v>
      </c>
      <c r="Q1111">
        <v>8028.8101649146201</v>
      </c>
      <c r="R1111">
        <v>0</v>
      </c>
    </row>
    <row r="1112" spans="1:18" x14ac:dyDescent="0.25">
      <c r="A1112">
        <v>13</v>
      </c>
      <c r="B1112">
        <v>13605</v>
      </c>
      <c r="C1112" t="s">
        <v>10678</v>
      </c>
      <c r="D1112" t="s">
        <v>1975</v>
      </c>
      <c r="E1112">
        <v>1</v>
      </c>
      <c r="F1112" t="s">
        <v>13787</v>
      </c>
      <c r="G1112">
        <v>1</v>
      </c>
      <c r="H1112" t="s">
        <v>8278</v>
      </c>
      <c r="I1112">
        <v>1</v>
      </c>
      <c r="J1112" t="s">
        <v>13782</v>
      </c>
      <c r="K1112" t="s">
        <v>13788</v>
      </c>
      <c r="L1112">
        <v>270107</v>
      </c>
      <c r="M1112" t="s">
        <v>13588</v>
      </c>
      <c r="N1112">
        <v>270107006</v>
      </c>
      <c r="O1112" t="s">
        <v>13613</v>
      </c>
      <c r="P1112">
        <v>24734.039507586604</v>
      </c>
      <c r="Q1112">
        <v>42571.060206150563</v>
      </c>
      <c r="R1112">
        <v>38040.058577910859</v>
      </c>
    </row>
    <row r="1113" spans="1:18" x14ac:dyDescent="0.25">
      <c r="A1113">
        <v>13</v>
      </c>
      <c r="B1113">
        <v>13605</v>
      </c>
      <c r="C1113" t="s">
        <v>10678</v>
      </c>
      <c r="D1113" t="s">
        <v>1975</v>
      </c>
      <c r="E1113">
        <v>1</v>
      </c>
      <c r="F1113" t="s">
        <v>13787</v>
      </c>
      <c r="G1113">
        <v>1</v>
      </c>
      <c r="H1113" t="s">
        <v>8278</v>
      </c>
      <c r="I1113">
        <v>1</v>
      </c>
      <c r="J1113" t="s">
        <v>13782</v>
      </c>
      <c r="K1113" t="s">
        <v>13789</v>
      </c>
      <c r="L1113">
        <v>270107</v>
      </c>
      <c r="M1113" t="s">
        <v>13588</v>
      </c>
      <c r="N1113">
        <v>270107006</v>
      </c>
      <c r="O1113" t="s">
        <v>13613</v>
      </c>
      <c r="P1113">
        <v>0</v>
      </c>
      <c r="Q1113">
        <v>1670.4618869317646</v>
      </c>
      <c r="R1113">
        <v>0</v>
      </c>
    </row>
    <row r="1114" spans="1:18" x14ac:dyDescent="0.25">
      <c r="A1114">
        <v>13</v>
      </c>
      <c r="B1114">
        <v>13605</v>
      </c>
      <c r="C1114" t="s">
        <v>10678</v>
      </c>
      <c r="D1114" t="s">
        <v>1975</v>
      </c>
      <c r="E1114">
        <v>1</v>
      </c>
      <c r="F1114" t="s">
        <v>13787</v>
      </c>
      <c r="G1114">
        <v>2</v>
      </c>
      <c r="H1114" t="s">
        <v>13768</v>
      </c>
      <c r="I1114">
        <v>1</v>
      </c>
      <c r="J1114" t="s">
        <v>13782</v>
      </c>
      <c r="K1114" t="s">
        <v>13790</v>
      </c>
      <c r="L1114">
        <v>270107</v>
      </c>
      <c r="M1114" t="s">
        <v>13588</v>
      </c>
      <c r="N1114">
        <v>270107006</v>
      </c>
      <c r="O1114" t="s">
        <v>13613</v>
      </c>
      <c r="P1114">
        <v>22167.764099627828</v>
      </c>
      <c r="Q1114">
        <v>28075.557675553719</v>
      </c>
      <c r="R1114">
        <v>31040.391994594585</v>
      </c>
    </row>
    <row r="1115" spans="1:18" x14ac:dyDescent="0.25">
      <c r="A1115">
        <v>13</v>
      </c>
      <c r="B1115">
        <v>13605</v>
      </c>
      <c r="C1115" t="s">
        <v>10678</v>
      </c>
      <c r="D1115" t="s">
        <v>1975</v>
      </c>
      <c r="E1115">
        <v>1</v>
      </c>
      <c r="F1115" t="s">
        <v>13787</v>
      </c>
      <c r="G1115">
        <v>2</v>
      </c>
      <c r="H1115" t="s">
        <v>13768</v>
      </c>
      <c r="I1115">
        <v>1</v>
      </c>
      <c r="J1115" t="s">
        <v>13782</v>
      </c>
      <c r="K1115" t="s">
        <v>13791</v>
      </c>
      <c r="L1115">
        <v>270107</v>
      </c>
      <c r="M1115" t="s">
        <v>13588</v>
      </c>
      <c r="N1115">
        <v>270107006</v>
      </c>
      <c r="O1115" t="s">
        <v>13613</v>
      </c>
      <c r="P1115">
        <v>2566.2754079587748</v>
      </c>
      <c r="Q1115">
        <v>16165.964417528608</v>
      </c>
      <c r="R1115">
        <v>6999.6665833162751</v>
      </c>
    </row>
    <row r="1116" spans="1:18" x14ac:dyDescent="0.25">
      <c r="A1116">
        <v>13</v>
      </c>
      <c r="B1116">
        <v>13605</v>
      </c>
      <c r="C1116" t="s">
        <v>10678</v>
      </c>
      <c r="D1116" t="s">
        <v>1975</v>
      </c>
      <c r="E1116">
        <v>5</v>
      </c>
      <c r="F1116" t="s">
        <v>13792</v>
      </c>
      <c r="G1116">
        <v>2</v>
      </c>
      <c r="H1116" t="s">
        <v>13768</v>
      </c>
      <c r="I1116">
        <v>3</v>
      </c>
      <c r="J1116" t="s">
        <v>13783</v>
      </c>
      <c r="K1116" t="s">
        <v>13790</v>
      </c>
      <c r="L1116">
        <v>270107</v>
      </c>
      <c r="M1116" t="s">
        <v>13588</v>
      </c>
      <c r="N1116">
        <v>270107005</v>
      </c>
      <c r="O1116" t="s">
        <v>13608</v>
      </c>
      <c r="P1116">
        <v>22167.764099627828</v>
      </c>
      <c r="Q1116">
        <v>33855.822086360444</v>
      </c>
      <c r="R1116">
        <v>34450.713146485316</v>
      </c>
    </row>
    <row r="1117" spans="1:18" x14ac:dyDescent="0.25">
      <c r="A1117">
        <v>13</v>
      </c>
      <c r="B1117">
        <v>13605</v>
      </c>
      <c r="C1117" t="s">
        <v>10678</v>
      </c>
      <c r="D1117" t="s">
        <v>1975</v>
      </c>
      <c r="E1117">
        <v>5</v>
      </c>
      <c r="F1117" t="s">
        <v>13792</v>
      </c>
      <c r="G1117">
        <v>2</v>
      </c>
      <c r="H1117" t="s">
        <v>13768</v>
      </c>
      <c r="I1117">
        <v>3</v>
      </c>
      <c r="J1117" t="s">
        <v>13783</v>
      </c>
      <c r="K1117" t="s">
        <v>13791</v>
      </c>
      <c r="L1117">
        <v>270107</v>
      </c>
      <c r="M1117" t="s">
        <v>13588</v>
      </c>
      <c r="N1117">
        <v>270107005</v>
      </c>
      <c r="O1117" t="s">
        <v>13608</v>
      </c>
      <c r="P1117">
        <v>0</v>
      </c>
      <c r="Q1117">
        <v>2905.079373263372</v>
      </c>
      <c r="R1117">
        <v>3589.345431425545</v>
      </c>
    </row>
    <row r="1118" spans="1:18" x14ac:dyDescent="0.25">
      <c r="A1118">
        <v>14</v>
      </c>
      <c r="B1118">
        <v>14101</v>
      </c>
      <c r="C1118" t="s">
        <v>780</v>
      </c>
      <c r="D1118" t="s">
        <v>1978</v>
      </c>
      <c r="E1118">
        <v>1</v>
      </c>
      <c r="F1118" t="s">
        <v>13787</v>
      </c>
      <c r="G1118">
        <v>1</v>
      </c>
      <c r="H1118" t="s">
        <v>8278</v>
      </c>
      <c r="I1118">
        <v>1</v>
      </c>
      <c r="J1118" t="s">
        <v>13782</v>
      </c>
      <c r="K1118" t="s">
        <v>13788</v>
      </c>
      <c r="L1118">
        <v>270107</v>
      </c>
      <c r="M1118" t="s">
        <v>13588</v>
      </c>
      <c r="N1118">
        <v>270107006</v>
      </c>
      <c r="O1118" t="s">
        <v>13613</v>
      </c>
      <c r="P1118">
        <v>25127.602541034776</v>
      </c>
      <c r="Q1118">
        <v>30918.757816045858</v>
      </c>
      <c r="R1118">
        <v>31998.198765091907</v>
      </c>
    </row>
    <row r="1119" spans="1:18" x14ac:dyDescent="0.25">
      <c r="A1119">
        <v>14</v>
      </c>
      <c r="B1119">
        <v>14101</v>
      </c>
      <c r="C1119" t="s">
        <v>780</v>
      </c>
      <c r="D1119" t="s">
        <v>1978</v>
      </c>
      <c r="E1119">
        <v>1</v>
      </c>
      <c r="F1119" t="s">
        <v>13787</v>
      </c>
      <c r="G1119">
        <v>1</v>
      </c>
      <c r="H1119" t="s">
        <v>8278</v>
      </c>
      <c r="I1119">
        <v>1</v>
      </c>
      <c r="J1119" t="s">
        <v>13782</v>
      </c>
      <c r="K1119" t="s">
        <v>13789</v>
      </c>
      <c r="L1119">
        <v>270107</v>
      </c>
      <c r="M1119" t="s">
        <v>13588</v>
      </c>
      <c r="N1119">
        <v>270107006</v>
      </c>
      <c r="O1119" t="s">
        <v>13613</v>
      </c>
      <c r="P1119">
        <v>2800.5238742212268</v>
      </c>
      <c r="Q1119">
        <v>577.97719583631147</v>
      </c>
      <c r="R1119">
        <v>723.40308895199007</v>
      </c>
    </row>
    <row r="1120" spans="1:18" x14ac:dyDescent="0.25">
      <c r="A1120">
        <v>14</v>
      </c>
      <c r="B1120">
        <v>14101</v>
      </c>
      <c r="C1120" t="s">
        <v>780</v>
      </c>
      <c r="D1120" t="s">
        <v>1978</v>
      </c>
      <c r="E1120">
        <v>1</v>
      </c>
      <c r="F1120" t="s">
        <v>13787</v>
      </c>
      <c r="G1120">
        <v>2</v>
      </c>
      <c r="H1120" t="s">
        <v>13768</v>
      </c>
      <c r="I1120">
        <v>1</v>
      </c>
      <c r="J1120" t="s">
        <v>13782</v>
      </c>
      <c r="K1120" t="s">
        <v>13790</v>
      </c>
      <c r="L1120">
        <v>270107</v>
      </c>
      <c r="M1120" t="s">
        <v>13588</v>
      </c>
      <c r="N1120">
        <v>270107006</v>
      </c>
      <c r="O1120" t="s">
        <v>13613</v>
      </c>
      <c r="P1120">
        <v>23349.735002876412</v>
      </c>
      <c r="Q1120">
        <v>29365.52316469068</v>
      </c>
      <c r="R1120">
        <v>27027.72058605494</v>
      </c>
    </row>
    <row r="1121" spans="1:18" x14ac:dyDescent="0.25">
      <c r="A1121">
        <v>14</v>
      </c>
      <c r="B1121">
        <v>14101</v>
      </c>
      <c r="C1121" t="s">
        <v>780</v>
      </c>
      <c r="D1121" t="s">
        <v>1978</v>
      </c>
      <c r="E1121">
        <v>1</v>
      </c>
      <c r="F1121" t="s">
        <v>13787</v>
      </c>
      <c r="G1121">
        <v>2</v>
      </c>
      <c r="H1121" t="s">
        <v>13768</v>
      </c>
      <c r="I1121">
        <v>1</v>
      </c>
      <c r="J1121" t="s">
        <v>13782</v>
      </c>
      <c r="K1121" t="s">
        <v>13791</v>
      </c>
      <c r="L1121">
        <v>270107</v>
      </c>
      <c r="M1121" t="s">
        <v>13588</v>
      </c>
      <c r="N1121">
        <v>270107006</v>
      </c>
      <c r="O1121" t="s">
        <v>13613</v>
      </c>
      <c r="P1121">
        <v>4578.3914123795885</v>
      </c>
      <c r="Q1121">
        <v>2131.2118471915023</v>
      </c>
      <c r="R1121">
        <v>5693.8812679889779</v>
      </c>
    </row>
    <row r="1122" spans="1:18" x14ac:dyDescent="0.25">
      <c r="A1122">
        <v>14</v>
      </c>
      <c r="B1122">
        <v>14101</v>
      </c>
      <c r="C1122" t="s">
        <v>780</v>
      </c>
      <c r="D1122" t="s">
        <v>1978</v>
      </c>
      <c r="E1122">
        <v>5</v>
      </c>
      <c r="F1122" t="s">
        <v>13792</v>
      </c>
      <c r="G1122">
        <v>2</v>
      </c>
      <c r="H1122" t="s">
        <v>13768</v>
      </c>
      <c r="I1122">
        <v>3</v>
      </c>
      <c r="J1122" t="s">
        <v>13783</v>
      </c>
      <c r="K1122" t="s">
        <v>13790</v>
      </c>
      <c r="L1122">
        <v>270107</v>
      </c>
      <c r="M1122" t="s">
        <v>13588</v>
      </c>
      <c r="N1122">
        <v>270107005</v>
      </c>
      <c r="O1122" t="s">
        <v>13608</v>
      </c>
      <c r="P1122">
        <v>20535.747071567584</v>
      </c>
      <c r="Q1122">
        <v>21105.747389045548</v>
      </c>
      <c r="R1122">
        <v>27965.752322091139</v>
      </c>
    </row>
    <row r="1123" spans="1:18" x14ac:dyDescent="0.25">
      <c r="A1123">
        <v>14</v>
      </c>
      <c r="B1123">
        <v>14101</v>
      </c>
      <c r="C1123" t="s">
        <v>780</v>
      </c>
      <c r="D1123" t="s">
        <v>1978</v>
      </c>
      <c r="E1123">
        <v>5</v>
      </c>
      <c r="F1123" t="s">
        <v>13792</v>
      </c>
      <c r="G1123">
        <v>2</v>
      </c>
      <c r="H1123" t="s">
        <v>13768</v>
      </c>
      <c r="I1123">
        <v>3</v>
      </c>
      <c r="J1123" t="s">
        <v>13783</v>
      </c>
      <c r="K1123" t="s">
        <v>13791</v>
      </c>
      <c r="L1123">
        <v>270107</v>
      </c>
      <c r="M1123" t="s">
        <v>13588</v>
      </c>
      <c r="N1123">
        <v>270107005</v>
      </c>
      <c r="O1123" t="s">
        <v>13608</v>
      </c>
      <c r="P1123">
        <v>782.751318865592</v>
      </c>
      <c r="Q1123">
        <v>873.03528710841113</v>
      </c>
      <c r="R1123">
        <v>4598.6535761293089</v>
      </c>
    </row>
    <row r="1124" spans="1:18" x14ac:dyDescent="0.25">
      <c r="A1124">
        <v>14</v>
      </c>
      <c r="B1124">
        <v>14103</v>
      </c>
      <c r="C1124" t="s">
        <v>780</v>
      </c>
      <c r="D1124" t="s">
        <v>1984</v>
      </c>
      <c r="E1124">
        <v>1</v>
      </c>
      <c r="F1124" t="s">
        <v>13787</v>
      </c>
      <c r="G1124">
        <v>1</v>
      </c>
      <c r="H1124" t="s">
        <v>8278</v>
      </c>
      <c r="I1124">
        <v>1</v>
      </c>
      <c r="J1124" t="s">
        <v>13782</v>
      </c>
      <c r="K1124" t="s">
        <v>13788</v>
      </c>
      <c r="L1124">
        <v>270107</v>
      </c>
      <c r="M1124" t="s">
        <v>13588</v>
      </c>
      <c r="N1124">
        <v>270107006</v>
      </c>
      <c r="O1124" t="s">
        <v>13613</v>
      </c>
      <c r="P1124">
        <v>0</v>
      </c>
      <c r="Q1124">
        <v>17065.819104732705</v>
      </c>
      <c r="R1124">
        <v>0</v>
      </c>
    </row>
    <row r="1125" spans="1:18" x14ac:dyDescent="0.25">
      <c r="A1125">
        <v>14</v>
      </c>
      <c r="B1125">
        <v>14103</v>
      </c>
      <c r="C1125" t="s">
        <v>780</v>
      </c>
      <c r="D1125" t="s">
        <v>1984</v>
      </c>
      <c r="E1125">
        <v>1</v>
      </c>
      <c r="F1125" t="s">
        <v>13787</v>
      </c>
      <c r="G1125">
        <v>1</v>
      </c>
      <c r="H1125" t="s">
        <v>8278</v>
      </c>
      <c r="I1125">
        <v>1</v>
      </c>
      <c r="J1125" t="s">
        <v>13782</v>
      </c>
      <c r="K1125" t="s">
        <v>13789</v>
      </c>
      <c r="L1125">
        <v>270107</v>
      </c>
      <c r="M1125" t="s">
        <v>13588</v>
      </c>
      <c r="N1125">
        <v>270107006</v>
      </c>
      <c r="O1125" t="s">
        <v>13613</v>
      </c>
      <c r="P1125">
        <v>0</v>
      </c>
      <c r="Q1125">
        <v>1798.6968664679505</v>
      </c>
      <c r="R1125">
        <v>0</v>
      </c>
    </row>
    <row r="1126" spans="1:18" x14ac:dyDescent="0.25">
      <c r="A1126">
        <v>14</v>
      </c>
      <c r="B1126">
        <v>14103</v>
      </c>
      <c r="C1126" t="s">
        <v>780</v>
      </c>
      <c r="D1126" t="s">
        <v>1984</v>
      </c>
      <c r="E1126">
        <v>1</v>
      </c>
      <c r="F1126" t="s">
        <v>13787</v>
      </c>
      <c r="G1126">
        <v>2</v>
      </c>
      <c r="H1126" t="s">
        <v>13768</v>
      </c>
      <c r="I1126">
        <v>1</v>
      </c>
      <c r="J1126" t="s">
        <v>13782</v>
      </c>
      <c r="K1126" t="s">
        <v>13790</v>
      </c>
      <c r="L1126">
        <v>270107</v>
      </c>
      <c r="M1126" t="s">
        <v>13588</v>
      </c>
      <c r="N1126">
        <v>270107006</v>
      </c>
      <c r="O1126" t="s">
        <v>13613</v>
      </c>
      <c r="P1126">
        <v>0</v>
      </c>
      <c r="Q1126">
        <v>14210.742407693011</v>
      </c>
      <c r="R1126">
        <v>0</v>
      </c>
    </row>
    <row r="1127" spans="1:18" x14ac:dyDescent="0.25">
      <c r="A1127">
        <v>14</v>
      </c>
      <c r="B1127">
        <v>14103</v>
      </c>
      <c r="C1127" t="s">
        <v>780</v>
      </c>
      <c r="D1127" t="s">
        <v>1984</v>
      </c>
      <c r="E1127">
        <v>1</v>
      </c>
      <c r="F1127" t="s">
        <v>13787</v>
      </c>
      <c r="G1127">
        <v>2</v>
      </c>
      <c r="H1127" t="s">
        <v>13768</v>
      </c>
      <c r="I1127">
        <v>1</v>
      </c>
      <c r="J1127" t="s">
        <v>13782</v>
      </c>
      <c r="K1127" t="s">
        <v>13791</v>
      </c>
      <c r="L1127">
        <v>270107</v>
      </c>
      <c r="M1127" t="s">
        <v>13588</v>
      </c>
      <c r="N1127">
        <v>270107006</v>
      </c>
      <c r="O1127" t="s">
        <v>13613</v>
      </c>
      <c r="P1127">
        <v>0</v>
      </c>
      <c r="Q1127">
        <v>4653.7735635076469</v>
      </c>
      <c r="R1127">
        <v>0</v>
      </c>
    </row>
    <row r="1128" spans="1:18" x14ac:dyDescent="0.25">
      <c r="A1128">
        <v>14</v>
      </c>
      <c r="B1128">
        <v>14103</v>
      </c>
      <c r="C1128" t="s">
        <v>780</v>
      </c>
      <c r="D1128" t="s">
        <v>1984</v>
      </c>
      <c r="E1128">
        <v>5</v>
      </c>
      <c r="F1128" t="s">
        <v>13792</v>
      </c>
      <c r="G1128">
        <v>2</v>
      </c>
      <c r="H1128" t="s">
        <v>13768</v>
      </c>
      <c r="I1128">
        <v>3</v>
      </c>
      <c r="J1128" t="s">
        <v>13783</v>
      </c>
      <c r="K1128" t="s">
        <v>13790</v>
      </c>
      <c r="L1128">
        <v>270107</v>
      </c>
      <c r="M1128" t="s">
        <v>13588</v>
      </c>
      <c r="N1128">
        <v>270107005</v>
      </c>
      <c r="O1128" t="s">
        <v>13608</v>
      </c>
      <c r="P1128">
        <v>0</v>
      </c>
      <c r="Q1128">
        <v>17114.542705356213</v>
      </c>
      <c r="R1128">
        <v>0</v>
      </c>
    </row>
    <row r="1129" spans="1:18" x14ac:dyDescent="0.25">
      <c r="A1129">
        <v>14</v>
      </c>
      <c r="B1129">
        <v>14104</v>
      </c>
      <c r="C1129" t="s">
        <v>780</v>
      </c>
      <c r="D1129" t="s">
        <v>777</v>
      </c>
      <c r="E1129">
        <v>1</v>
      </c>
      <c r="F1129" t="s">
        <v>13787</v>
      </c>
      <c r="G1129">
        <v>1</v>
      </c>
      <c r="H1129" t="s">
        <v>8278</v>
      </c>
      <c r="I1129">
        <v>1</v>
      </c>
      <c r="J1129" t="s">
        <v>13782</v>
      </c>
      <c r="K1129" t="s">
        <v>13788</v>
      </c>
      <c r="L1129">
        <v>270107</v>
      </c>
      <c r="M1129" t="s">
        <v>13588</v>
      </c>
      <c r="N1129">
        <v>270107006</v>
      </c>
      <c r="O1129" t="s">
        <v>13613</v>
      </c>
      <c r="P1129">
        <v>0</v>
      </c>
      <c r="Q1129">
        <v>5207.2281992888211</v>
      </c>
      <c r="R1129">
        <v>0</v>
      </c>
    </row>
    <row r="1130" spans="1:18" x14ac:dyDescent="0.25">
      <c r="A1130">
        <v>14</v>
      </c>
      <c r="B1130">
        <v>14104</v>
      </c>
      <c r="C1130" t="s">
        <v>780</v>
      </c>
      <c r="D1130" t="s">
        <v>777</v>
      </c>
      <c r="E1130">
        <v>1</v>
      </c>
      <c r="F1130" t="s">
        <v>13787</v>
      </c>
      <c r="G1130">
        <v>2</v>
      </c>
      <c r="H1130" t="s">
        <v>13768</v>
      </c>
      <c r="I1130">
        <v>1</v>
      </c>
      <c r="J1130" t="s">
        <v>13782</v>
      </c>
      <c r="K1130" t="s">
        <v>13790</v>
      </c>
      <c r="L1130">
        <v>270107</v>
      </c>
      <c r="M1130" t="s">
        <v>13588</v>
      </c>
      <c r="N1130">
        <v>270107006</v>
      </c>
      <c r="O1130" t="s">
        <v>13613</v>
      </c>
      <c r="P1130">
        <v>0</v>
      </c>
      <c r="Q1130">
        <v>5207.2281992888211</v>
      </c>
      <c r="R1130">
        <v>0</v>
      </c>
    </row>
    <row r="1131" spans="1:18" x14ac:dyDescent="0.25">
      <c r="A1131">
        <v>14</v>
      </c>
      <c r="B1131">
        <v>14104</v>
      </c>
      <c r="C1131" t="s">
        <v>780</v>
      </c>
      <c r="D1131" t="s">
        <v>777</v>
      </c>
      <c r="E1131">
        <v>5</v>
      </c>
      <c r="F1131" t="s">
        <v>13792</v>
      </c>
      <c r="G1131">
        <v>2</v>
      </c>
      <c r="H1131" t="s">
        <v>13768</v>
      </c>
      <c r="I1131">
        <v>3</v>
      </c>
      <c r="J1131" t="s">
        <v>13783</v>
      </c>
      <c r="K1131" t="s">
        <v>13790</v>
      </c>
      <c r="L1131">
        <v>270107</v>
      </c>
      <c r="M1131" t="s">
        <v>13588</v>
      </c>
      <c r="N1131">
        <v>270107005</v>
      </c>
      <c r="O1131" t="s">
        <v>13608</v>
      </c>
      <c r="P1131">
        <v>0</v>
      </c>
      <c r="Q1131">
        <v>5207.2281992888211</v>
      </c>
      <c r="R1131">
        <v>0</v>
      </c>
    </row>
    <row r="1132" spans="1:18" x14ac:dyDescent="0.25">
      <c r="A1132">
        <v>14</v>
      </c>
      <c r="B1132">
        <v>14105</v>
      </c>
      <c r="C1132" t="s">
        <v>780</v>
      </c>
      <c r="D1132" t="s">
        <v>1989</v>
      </c>
      <c r="E1132">
        <v>1</v>
      </c>
      <c r="F1132" t="s">
        <v>13787</v>
      </c>
      <c r="G1132">
        <v>1</v>
      </c>
      <c r="H1132" t="s">
        <v>8278</v>
      </c>
      <c r="I1132">
        <v>1</v>
      </c>
      <c r="J1132" t="s">
        <v>13782</v>
      </c>
      <c r="K1132" t="s">
        <v>13788</v>
      </c>
      <c r="L1132">
        <v>270107</v>
      </c>
      <c r="M1132" t="s">
        <v>13588</v>
      </c>
      <c r="N1132">
        <v>270107006</v>
      </c>
      <c r="O1132" t="s">
        <v>13613</v>
      </c>
      <c r="P1132">
        <v>0</v>
      </c>
      <c r="Q1132">
        <v>11361.853589082126</v>
      </c>
      <c r="R1132">
        <v>0</v>
      </c>
    </row>
    <row r="1133" spans="1:18" x14ac:dyDescent="0.25">
      <c r="A1133">
        <v>14</v>
      </c>
      <c r="B1133">
        <v>14105</v>
      </c>
      <c r="C1133" t="s">
        <v>780</v>
      </c>
      <c r="D1133" t="s">
        <v>1989</v>
      </c>
      <c r="E1133">
        <v>1</v>
      </c>
      <c r="F1133" t="s">
        <v>13787</v>
      </c>
      <c r="G1133">
        <v>2</v>
      </c>
      <c r="H1133" t="s">
        <v>13768</v>
      </c>
      <c r="I1133">
        <v>1</v>
      </c>
      <c r="J1133" t="s">
        <v>13782</v>
      </c>
      <c r="K1133" t="s">
        <v>13790</v>
      </c>
      <c r="L1133">
        <v>270107</v>
      </c>
      <c r="M1133" t="s">
        <v>13588</v>
      </c>
      <c r="N1133">
        <v>270107006</v>
      </c>
      <c r="O1133" t="s">
        <v>13613</v>
      </c>
      <c r="P1133">
        <v>0</v>
      </c>
      <c r="Q1133">
        <v>11361.853589082126</v>
      </c>
      <c r="R1133">
        <v>0</v>
      </c>
    </row>
    <row r="1134" spans="1:18" x14ac:dyDescent="0.25">
      <c r="A1134">
        <v>14</v>
      </c>
      <c r="B1134">
        <v>14105</v>
      </c>
      <c r="C1134" t="s">
        <v>780</v>
      </c>
      <c r="D1134" t="s">
        <v>1989</v>
      </c>
      <c r="E1134">
        <v>5</v>
      </c>
      <c r="F1134" t="s">
        <v>13792</v>
      </c>
      <c r="G1134">
        <v>2</v>
      </c>
      <c r="H1134" t="s">
        <v>13768</v>
      </c>
      <c r="I1134">
        <v>3</v>
      </c>
      <c r="J1134" t="s">
        <v>13783</v>
      </c>
      <c r="K1134" t="s">
        <v>13790</v>
      </c>
      <c r="L1134">
        <v>270107</v>
      </c>
      <c r="M1134" t="s">
        <v>13588</v>
      </c>
      <c r="N1134">
        <v>270107005</v>
      </c>
      <c r="O1134" t="s">
        <v>13608</v>
      </c>
      <c r="P1134">
        <v>0</v>
      </c>
      <c r="Q1134">
        <v>11361.853589082126</v>
      </c>
      <c r="R1134">
        <v>0</v>
      </c>
    </row>
    <row r="1135" spans="1:18" x14ac:dyDescent="0.25">
      <c r="A1135">
        <v>14</v>
      </c>
      <c r="B1135">
        <v>14106</v>
      </c>
      <c r="C1135" t="s">
        <v>780</v>
      </c>
      <c r="D1135" t="s">
        <v>1992</v>
      </c>
      <c r="E1135">
        <v>1</v>
      </c>
      <c r="F1135" t="s">
        <v>13787</v>
      </c>
      <c r="G1135">
        <v>1</v>
      </c>
      <c r="H1135" t="s">
        <v>8278</v>
      </c>
      <c r="I1135">
        <v>1</v>
      </c>
      <c r="J1135" t="s">
        <v>13782</v>
      </c>
      <c r="K1135" t="s">
        <v>13788</v>
      </c>
      <c r="L1135">
        <v>270107</v>
      </c>
      <c r="M1135" t="s">
        <v>13588</v>
      </c>
      <c r="N1135">
        <v>270107006</v>
      </c>
      <c r="O1135" t="s">
        <v>13613</v>
      </c>
      <c r="P1135">
        <v>0</v>
      </c>
      <c r="Q1135">
        <v>32317.356186845125</v>
      </c>
      <c r="R1135">
        <v>0</v>
      </c>
    </row>
    <row r="1136" spans="1:18" x14ac:dyDescent="0.25">
      <c r="A1136">
        <v>14</v>
      </c>
      <c r="B1136">
        <v>14106</v>
      </c>
      <c r="C1136" t="s">
        <v>780</v>
      </c>
      <c r="D1136" t="s">
        <v>1992</v>
      </c>
      <c r="E1136">
        <v>1</v>
      </c>
      <c r="F1136" t="s">
        <v>13787</v>
      </c>
      <c r="G1136">
        <v>2</v>
      </c>
      <c r="H1136" t="s">
        <v>13768</v>
      </c>
      <c r="I1136">
        <v>1</v>
      </c>
      <c r="J1136" t="s">
        <v>13782</v>
      </c>
      <c r="K1136" t="s">
        <v>13790</v>
      </c>
      <c r="L1136">
        <v>270107</v>
      </c>
      <c r="M1136" t="s">
        <v>13588</v>
      </c>
      <c r="N1136">
        <v>270107006</v>
      </c>
      <c r="O1136" t="s">
        <v>13613</v>
      </c>
      <c r="P1136">
        <v>0</v>
      </c>
      <c r="Q1136">
        <v>28419.940099800642</v>
      </c>
      <c r="R1136">
        <v>0</v>
      </c>
    </row>
    <row r="1137" spans="1:18" x14ac:dyDescent="0.25">
      <c r="A1137">
        <v>14</v>
      </c>
      <c r="B1137">
        <v>14106</v>
      </c>
      <c r="C1137" t="s">
        <v>780</v>
      </c>
      <c r="D1137" t="s">
        <v>1992</v>
      </c>
      <c r="E1137">
        <v>1</v>
      </c>
      <c r="F1137" t="s">
        <v>13787</v>
      </c>
      <c r="G1137">
        <v>2</v>
      </c>
      <c r="H1137" t="s">
        <v>13768</v>
      </c>
      <c r="I1137">
        <v>1</v>
      </c>
      <c r="J1137" t="s">
        <v>13782</v>
      </c>
      <c r="K1137" t="s">
        <v>13791</v>
      </c>
      <c r="L1137">
        <v>270107</v>
      </c>
      <c r="M1137" t="s">
        <v>13588</v>
      </c>
      <c r="N1137">
        <v>270107006</v>
      </c>
      <c r="O1137" t="s">
        <v>13613</v>
      </c>
      <c r="P1137">
        <v>0</v>
      </c>
      <c r="Q1137">
        <v>3897.4160870444925</v>
      </c>
      <c r="R1137">
        <v>0</v>
      </c>
    </row>
    <row r="1138" spans="1:18" x14ac:dyDescent="0.25">
      <c r="A1138">
        <v>14</v>
      </c>
      <c r="B1138">
        <v>14106</v>
      </c>
      <c r="C1138" t="s">
        <v>780</v>
      </c>
      <c r="D1138" t="s">
        <v>1992</v>
      </c>
      <c r="E1138">
        <v>5</v>
      </c>
      <c r="F1138" t="s">
        <v>13792</v>
      </c>
      <c r="G1138">
        <v>2</v>
      </c>
      <c r="H1138" t="s">
        <v>13768</v>
      </c>
      <c r="I1138">
        <v>3</v>
      </c>
      <c r="J1138" t="s">
        <v>13783</v>
      </c>
      <c r="K1138" t="s">
        <v>13790</v>
      </c>
      <c r="L1138">
        <v>270107</v>
      </c>
      <c r="M1138" t="s">
        <v>13588</v>
      </c>
      <c r="N1138">
        <v>270107005</v>
      </c>
      <c r="O1138" t="s">
        <v>13608</v>
      </c>
      <c r="P1138">
        <v>0</v>
      </c>
      <c r="Q1138">
        <v>25289.744115984417</v>
      </c>
      <c r="R1138">
        <v>0</v>
      </c>
    </row>
    <row r="1139" spans="1:18" x14ac:dyDescent="0.25">
      <c r="A1139">
        <v>14</v>
      </c>
      <c r="B1139">
        <v>14106</v>
      </c>
      <c r="C1139" t="s">
        <v>780</v>
      </c>
      <c r="D1139" t="s">
        <v>1992</v>
      </c>
      <c r="E1139">
        <v>5</v>
      </c>
      <c r="F1139" t="s">
        <v>13792</v>
      </c>
      <c r="G1139">
        <v>2</v>
      </c>
      <c r="H1139" t="s">
        <v>13768</v>
      </c>
      <c r="I1139">
        <v>3</v>
      </c>
      <c r="J1139" t="s">
        <v>13783</v>
      </c>
      <c r="K1139" t="s">
        <v>13791</v>
      </c>
      <c r="L1139">
        <v>270107</v>
      </c>
      <c r="M1139" t="s">
        <v>13588</v>
      </c>
      <c r="N1139">
        <v>270107005</v>
      </c>
      <c r="O1139" t="s">
        <v>13608</v>
      </c>
      <c r="P1139">
        <v>0</v>
      </c>
      <c r="Q1139">
        <v>1378.1600702424416</v>
      </c>
      <c r="R1139">
        <v>0</v>
      </c>
    </row>
    <row r="1140" spans="1:18" x14ac:dyDescent="0.25">
      <c r="A1140">
        <v>14</v>
      </c>
      <c r="B1140">
        <v>14107</v>
      </c>
      <c r="C1140" t="s">
        <v>780</v>
      </c>
      <c r="D1140" t="s">
        <v>1995</v>
      </c>
      <c r="E1140">
        <v>1</v>
      </c>
      <c r="F1140" t="s">
        <v>13787</v>
      </c>
      <c r="G1140">
        <v>1</v>
      </c>
      <c r="H1140" t="s">
        <v>8278</v>
      </c>
      <c r="I1140">
        <v>1</v>
      </c>
      <c r="J1140" t="s">
        <v>13782</v>
      </c>
      <c r="K1140" t="s">
        <v>13788</v>
      </c>
      <c r="L1140">
        <v>270107</v>
      </c>
      <c r="M1140" t="s">
        <v>13588</v>
      </c>
      <c r="N1140">
        <v>270107006</v>
      </c>
      <c r="O1140" t="s">
        <v>13613</v>
      </c>
      <c r="P1140">
        <v>0</v>
      </c>
      <c r="Q1140">
        <v>9180.3135910964102</v>
      </c>
      <c r="R1140">
        <v>0</v>
      </c>
    </row>
    <row r="1141" spans="1:18" x14ac:dyDescent="0.25">
      <c r="A1141">
        <v>14</v>
      </c>
      <c r="B1141">
        <v>14107</v>
      </c>
      <c r="C1141" t="s">
        <v>780</v>
      </c>
      <c r="D1141" t="s">
        <v>1995</v>
      </c>
      <c r="E1141">
        <v>1</v>
      </c>
      <c r="F1141" t="s">
        <v>13787</v>
      </c>
      <c r="G1141">
        <v>2</v>
      </c>
      <c r="H1141" t="s">
        <v>13768</v>
      </c>
      <c r="I1141">
        <v>1</v>
      </c>
      <c r="J1141" t="s">
        <v>13782</v>
      </c>
      <c r="K1141" t="s">
        <v>13790</v>
      </c>
      <c r="L1141">
        <v>270107</v>
      </c>
      <c r="M1141" t="s">
        <v>13588</v>
      </c>
      <c r="N1141">
        <v>270107006</v>
      </c>
      <c r="O1141" t="s">
        <v>13613</v>
      </c>
      <c r="P1141">
        <v>0</v>
      </c>
      <c r="Q1141">
        <v>9180.3135910964102</v>
      </c>
      <c r="R1141">
        <v>0</v>
      </c>
    </row>
    <row r="1142" spans="1:18" x14ac:dyDescent="0.25">
      <c r="A1142">
        <v>14</v>
      </c>
      <c r="B1142">
        <v>14107</v>
      </c>
      <c r="C1142" t="s">
        <v>780</v>
      </c>
      <c r="D1142" t="s">
        <v>1995</v>
      </c>
      <c r="E1142">
        <v>5</v>
      </c>
      <c r="F1142" t="s">
        <v>13792</v>
      </c>
      <c r="G1142">
        <v>2</v>
      </c>
      <c r="H1142" t="s">
        <v>13768</v>
      </c>
      <c r="I1142">
        <v>3</v>
      </c>
      <c r="J1142" t="s">
        <v>13783</v>
      </c>
      <c r="K1142" t="s">
        <v>13790</v>
      </c>
      <c r="L1142">
        <v>270107</v>
      </c>
      <c r="M1142" t="s">
        <v>13588</v>
      </c>
      <c r="N1142">
        <v>270107005</v>
      </c>
      <c r="O1142" t="s">
        <v>13608</v>
      </c>
      <c r="P1142">
        <v>0</v>
      </c>
      <c r="Q1142">
        <v>4065.4175515345132</v>
      </c>
      <c r="R1142">
        <v>0</v>
      </c>
    </row>
    <row r="1143" spans="1:18" x14ac:dyDescent="0.25">
      <c r="A1143">
        <v>14</v>
      </c>
      <c r="B1143">
        <v>14108</v>
      </c>
      <c r="C1143" t="s">
        <v>780</v>
      </c>
      <c r="D1143" t="s">
        <v>1998</v>
      </c>
      <c r="E1143">
        <v>1</v>
      </c>
      <c r="F1143" t="s">
        <v>13787</v>
      </c>
      <c r="G1143">
        <v>1</v>
      </c>
      <c r="H1143" t="s">
        <v>8278</v>
      </c>
      <c r="I1143">
        <v>1</v>
      </c>
      <c r="J1143" t="s">
        <v>13782</v>
      </c>
      <c r="K1143" t="s">
        <v>13788</v>
      </c>
      <c r="L1143">
        <v>270107</v>
      </c>
      <c r="M1143" t="s">
        <v>13588</v>
      </c>
      <c r="N1143">
        <v>270107006</v>
      </c>
      <c r="O1143" t="s">
        <v>13613</v>
      </c>
      <c r="P1143">
        <v>14639.222282407276</v>
      </c>
      <c r="Q1143">
        <v>16956.107789404221</v>
      </c>
      <c r="R1143">
        <v>34717.883161142498</v>
      </c>
    </row>
    <row r="1144" spans="1:18" x14ac:dyDescent="0.25">
      <c r="A1144">
        <v>14</v>
      </c>
      <c r="B1144">
        <v>14108</v>
      </c>
      <c r="C1144" t="s">
        <v>780</v>
      </c>
      <c r="D1144" t="s">
        <v>1998</v>
      </c>
      <c r="E1144">
        <v>1</v>
      </c>
      <c r="F1144" t="s">
        <v>13787</v>
      </c>
      <c r="G1144">
        <v>1</v>
      </c>
      <c r="H1144" t="s">
        <v>8278</v>
      </c>
      <c r="I1144">
        <v>1</v>
      </c>
      <c r="J1144" t="s">
        <v>13782</v>
      </c>
      <c r="K1144" t="s">
        <v>13789</v>
      </c>
      <c r="L1144">
        <v>270107</v>
      </c>
      <c r="M1144" t="s">
        <v>13588</v>
      </c>
      <c r="N1144">
        <v>270107006</v>
      </c>
      <c r="O1144" t="s">
        <v>13613</v>
      </c>
      <c r="P1144">
        <v>145.39441799469739</v>
      </c>
      <c r="Q1144">
        <v>848.18603727051561</v>
      </c>
      <c r="R1144">
        <v>772.086296427908</v>
      </c>
    </row>
    <row r="1145" spans="1:18" x14ac:dyDescent="0.25">
      <c r="A1145">
        <v>14</v>
      </c>
      <c r="B1145">
        <v>14108</v>
      </c>
      <c r="C1145" t="s">
        <v>780</v>
      </c>
      <c r="D1145" t="s">
        <v>1998</v>
      </c>
      <c r="E1145">
        <v>1</v>
      </c>
      <c r="F1145" t="s">
        <v>13787</v>
      </c>
      <c r="G1145">
        <v>2</v>
      </c>
      <c r="H1145" t="s">
        <v>13768</v>
      </c>
      <c r="I1145">
        <v>1</v>
      </c>
      <c r="J1145" t="s">
        <v>13782</v>
      </c>
      <c r="K1145" t="s">
        <v>13790</v>
      </c>
      <c r="L1145">
        <v>270107</v>
      </c>
      <c r="M1145" t="s">
        <v>13588</v>
      </c>
      <c r="N1145">
        <v>270107006</v>
      </c>
      <c r="O1145" t="s">
        <v>13613</v>
      </c>
      <c r="P1145">
        <v>12409.841206488582</v>
      </c>
      <c r="Q1145">
        <v>16201.395710113988</v>
      </c>
      <c r="R1145">
        <v>34717.883161142498</v>
      </c>
    </row>
    <row r="1146" spans="1:18" x14ac:dyDescent="0.25">
      <c r="A1146">
        <v>14</v>
      </c>
      <c r="B1146">
        <v>14108</v>
      </c>
      <c r="C1146" t="s">
        <v>780</v>
      </c>
      <c r="D1146" t="s">
        <v>1998</v>
      </c>
      <c r="E1146">
        <v>1</v>
      </c>
      <c r="F1146" t="s">
        <v>13787</v>
      </c>
      <c r="G1146">
        <v>2</v>
      </c>
      <c r="H1146" t="s">
        <v>13768</v>
      </c>
      <c r="I1146">
        <v>1</v>
      </c>
      <c r="J1146" t="s">
        <v>13782</v>
      </c>
      <c r="K1146" t="s">
        <v>13791</v>
      </c>
      <c r="L1146">
        <v>270107</v>
      </c>
      <c r="M1146" t="s">
        <v>13588</v>
      </c>
      <c r="N1146">
        <v>270107006</v>
      </c>
      <c r="O1146" t="s">
        <v>13613</v>
      </c>
      <c r="P1146">
        <v>2374.7754939133906</v>
      </c>
      <c r="Q1146">
        <v>1602.8981165607486</v>
      </c>
      <c r="R1146">
        <v>772.086296427908</v>
      </c>
    </row>
    <row r="1147" spans="1:18" x14ac:dyDescent="0.25">
      <c r="A1147">
        <v>14</v>
      </c>
      <c r="B1147">
        <v>14108</v>
      </c>
      <c r="C1147" t="s">
        <v>780</v>
      </c>
      <c r="D1147" t="s">
        <v>1998</v>
      </c>
      <c r="E1147">
        <v>5</v>
      </c>
      <c r="F1147" t="s">
        <v>13792</v>
      </c>
      <c r="G1147">
        <v>2</v>
      </c>
      <c r="H1147" t="s">
        <v>13768</v>
      </c>
      <c r="I1147">
        <v>3</v>
      </c>
      <c r="J1147" t="s">
        <v>13783</v>
      </c>
      <c r="K1147" t="s">
        <v>13790</v>
      </c>
      <c r="L1147">
        <v>270107</v>
      </c>
      <c r="M1147" t="s">
        <v>13588</v>
      </c>
      <c r="N1147">
        <v>270107005</v>
      </c>
      <c r="O1147" t="s">
        <v>13608</v>
      </c>
      <c r="P1147">
        <v>8649.542435213958</v>
      </c>
      <c r="Q1147">
        <v>9266.2766450187355</v>
      </c>
      <c r="R1147">
        <v>34337.388482967712</v>
      </c>
    </row>
    <row r="1148" spans="1:18" x14ac:dyDescent="0.25">
      <c r="A1148">
        <v>14</v>
      </c>
      <c r="B1148">
        <v>14108</v>
      </c>
      <c r="C1148" t="s">
        <v>780</v>
      </c>
      <c r="D1148" t="s">
        <v>1998</v>
      </c>
      <c r="E1148">
        <v>5</v>
      </c>
      <c r="F1148" t="s">
        <v>13792</v>
      </c>
      <c r="G1148">
        <v>2</v>
      </c>
      <c r="H1148" t="s">
        <v>13768</v>
      </c>
      <c r="I1148">
        <v>3</v>
      </c>
      <c r="J1148" t="s">
        <v>13783</v>
      </c>
      <c r="K1148" t="s">
        <v>13791</v>
      </c>
      <c r="L1148">
        <v>270107</v>
      </c>
      <c r="M1148" t="s">
        <v>13588</v>
      </c>
      <c r="N1148">
        <v>270107005</v>
      </c>
      <c r="O1148" t="s">
        <v>13608</v>
      </c>
      <c r="P1148">
        <v>145.39441799469739</v>
      </c>
      <c r="Q1148">
        <v>754.71207929023274</v>
      </c>
      <c r="R1148">
        <v>687.31033595537383</v>
      </c>
    </row>
    <row r="1149" spans="1:18" x14ac:dyDescent="0.25">
      <c r="A1149">
        <v>14</v>
      </c>
      <c r="B1149">
        <v>14201</v>
      </c>
      <c r="C1149" t="s">
        <v>780</v>
      </c>
      <c r="D1149" t="s">
        <v>1023</v>
      </c>
      <c r="E1149">
        <v>1</v>
      </c>
      <c r="F1149" t="s">
        <v>13787</v>
      </c>
      <c r="G1149">
        <v>1</v>
      </c>
      <c r="H1149" t="s">
        <v>8278</v>
      </c>
      <c r="I1149">
        <v>1</v>
      </c>
      <c r="J1149" t="s">
        <v>13782</v>
      </c>
      <c r="K1149" t="s">
        <v>13788</v>
      </c>
      <c r="L1149">
        <v>270107</v>
      </c>
      <c r="M1149" t="s">
        <v>13588</v>
      </c>
      <c r="N1149">
        <v>270107006</v>
      </c>
      <c r="O1149" t="s">
        <v>13613</v>
      </c>
      <c r="P1149">
        <v>20397.730177393794</v>
      </c>
      <c r="Q1149">
        <v>21411.834684954756</v>
      </c>
      <c r="R1149">
        <v>33158.39061230512</v>
      </c>
    </row>
    <row r="1150" spans="1:18" x14ac:dyDescent="0.25">
      <c r="A1150">
        <v>14</v>
      </c>
      <c r="B1150">
        <v>14201</v>
      </c>
      <c r="C1150" t="s">
        <v>780</v>
      </c>
      <c r="D1150" t="s">
        <v>1023</v>
      </c>
      <c r="E1150">
        <v>1</v>
      </c>
      <c r="F1150" t="s">
        <v>13787</v>
      </c>
      <c r="G1150">
        <v>1</v>
      </c>
      <c r="H1150" t="s">
        <v>8278</v>
      </c>
      <c r="I1150">
        <v>1</v>
      </c>
      <c r="J1150" t="s">
        <v>13782</v>
      </c>
      <c r="K1150" t="s">
        <v>13789</v>
      </c>
      <c r="L1150">
        <v>270107</v>
      </c>
      <c r="M1150" t="s">
        <v>13588</v>
      </c>
      <c r="N1150">
        <v>270107006</v>
      </c>
      <c r="O1150" t="s">
        <v>13613</v>
      </c>
      <c r="P1150">
        <v>1316.3948673380708</v>
      </c>
      <c r="Q1150">
        <v>570.45275185088212</v>
      </c>
      <c r="R1150">
        <v>645.48872814338949</v>
      </c>
    </row>
    <row r="1151" spans="1:18" x14ac:dyDescent="0.25">
      <c r="A1151">
        <v>14</v>
      </c>
      <c r="B1151">
        <v>14201</v>
      </c>
      <c r="C1151" t="s">
        <v>780</v>
      </c>
      <c r="D1151" t="s">
        <v>1023</v>
      </c>
      <c r="E1151">
        <v>1</v>
      </c>
      <c r="F1151" t="s">
        <v>13787</v>
      </c>
      <c r="G1151">
        <v>2</v>
      </c>
      <c r="H1151" t="s">
        <v>13768</v>
      </c>
      <c r="I1151">
        <v>1</v>
      </c>
      <c r="J1151" t="s">
        <v>13782</v>
      </c>
      <c r="K1151" t="s">
        <v>13790</v>
      </c>
      <c r="L1151">
        <v>270107</v>
      </c>
      <c r="M1151" t="s">
        <v>13588</v>
      </c>
      <c r="N1151">
        <v>270107006</v>
      </c>
      <c r="O1151" t="s">
        <v>13613</v>
      </c>
      <c r="P1151">
        <v>17872.296917335516</v>
      </c>
      <c r="Q1151">
        <v>20072.268660490179</v>
      </c>
      <c r="R1151">
        <v>29702.652273083597</v>
      </c>
    </row>
    <row r="1152" spans="1:18" x14ac:dyDescent="0.25">
      <c r="A1152">
        <v>14</v>
      </c>
      <c r="B1152">
        <v>14201</v>
      </c>
      <c r="C1152" t="s">
        <v>780</v>
      </c>
      <c r="D1152" t="s">
        <v>1023</v>
      </c>
      <c r="E1152">
        <v>1</v>
      </c>
      <c r="F1152" t="s">
        <v>13787</v>
      </c>
      <c r="G1152">
        <v>2</v>
      </c>
      <c r="H1152" t="s">
        <v>13768</v>
      </c>
      <c r="I1152">
        <v>1</v>
      </c>
      <c r="J1152" t="s">
        <v>13782</v>
      </c>
      <c r="K1152" t="s">
        <v>13791</v>
      </c>
      <c r="L1152">
        <v>270107</v>
      </c>
      <c r="M1152" t="s">
        <v>13588</v>
      </c>
      <c r="N1152">
        <v>270107006</v>
      </c>
      <c r="O1152" t="s">
        <v>13613</v>
      </c>
      <c r="P1152">
        <v>3841.8281273963498</v>
      </c>
      <c r="Q1152">
        <v>1910.0187763154581</v>
      </c>
      <c r="R1152">
        <v>4101.2270673649064</v>
      </c>
    </row>
    <row r="1153" spans="1:18" x14ac:dyDescent="0.25">
      <c r="A1153">
        <v>14</v>
      </c>
      <c r="B1153">
        <v>14201</v>
      </c>
      <c r="C1153" t="s">
        <v>780</v>
      </c>
      <c r="D1153" t="s">
        <v>1023</v>
      </c>
      <c r="E1153">
        <v>5</v>
      </c>
      <c r="F1153" t="s">
        <v>13792</v>
      </c>
      <c r="G1153">
        <v>2</v>
      </c>
      <c r="H1153" t="s">
        <v>13768</v>
      </c>
      <c r="I1153">
        <v>3</v>
      </c>
      <c r="J1153" t="s">
        <v>13783</v>
      </c>
      <c r="K1153" t="s">
        <v>13790</v>
      </c>
      <c r="L1153">
        <v>270107</v>
      </c>
      <c r="M1153" t="s">
        <v>13588</v>
      </c>
      <c r="N1153">
        <v>270107005</v>
      </c>
      <c r="O1153" t="s">
        <v>13608</v>
      </c>
      <c r="P1153">
        <v>14173.610756096314</v>
      </c>
      <c r="Q1153">
        <v>14177.555147030234</v>
      </c>
      <c r="R1153">
        <v>31040.189622224319</v>
      </c>
    </row>
    <row r="1154" spans="1:18" x14ac:dyDescent="0.25">
      <c r="A1154">
        <v>14</v>
      </c>
      <c r="B1154">
        <v>14201</v>
      </c>
      <c r="C1154" t="s">
        <v>780</v>
      </c>
      <c r="D1154" t="s">
        <v>1023</v>
      </c>
      <c r="E1154">
        <v>5</v>
      </c>
      <c r="F1154" t="s">
        <v>13792</v>
      </c>
      <c r="G1154">
        <v>2</v>
      </c>
      <c r="H1154" t="s">
        <v>13768</v>
      </c>
      <c r="I1154">
        <v>3</v>
      </c>
      <c r="J1154" t="s">
        <v>13783</v>
      </c>
      <c r="K1154" t="s">
        <v>13791</v>
      </c>
      <c r="L1154">
        <v>270107</v>
      </c>
      <c r="M1154" t="s">
        <v>13588</v>
      </c>
      <c r="N1154">
        <v>270107005</v>
      </c>
      <c r="O1154" t="s">
        <v>13608</v>
      </c>
      <c r="P1154">
        <v>500.99688155002298</v>
      </c>
      <c r="Q1154">
        <v>0</v>
      </c>
      <c r="R1154">
        <v>2763.6897182241805</v>
      </c>
    </row>
    <row r="1155" spans="1:18" x14ac:dyDescent="0.25">
      <c r="A1155">
        <v>14</v>
      </c>
      <c r="B1155">
        <v>14202</v>
      </c>
      <c r="C1155" t="s">
        <v>780</v>
      </c>
      <c r="D1155" t="s">
        <v>2003</v>
      </c>
      <c r="E1155">
        <v>1</v>
      </c>
      <c r="F1155" t="s">
        <v>13787</v>
      </c>
      <c r="G1155">
        <v>1</v>
      </c>
      <c r="H1155" t="s">
        <v>8278</v>
      </c>
      <c r="I1155">
        <v>1</v>
      </c>
      <c r="J1155" t="s">
        <v>13782</v>
      </c>
      <c r="K1155" t="s">
        <v>13788</v>
      </c>
      <c r="L1155">
        <v>270107</v>
      </c>
      <c r="M1155" t="s">
        <v>13588</v>
      </c>
      <c r="N1155">
        <v>270107006</v>
      </c>
      <c r="O1155" t="s">
        <v>13613</v>
      </c>
      <c r="P1155">
        <v>0</v>
      </c>
      <c r="Q1155">
        <v>49516.38218311379</v>
      </c>
      <c r="R1155">
        <v>32205.778880311223</v>
      </c>
    </row>
    <row r="1156" spans="1:18" x14ac:dyDescent="0.25">
      <c r="A1156">
        <v>14</v>
      </c>
      <c r="B1156">
        <v>14202</v>
      </c>
      <c r="C1156" t="s">
        <v>780</v>
      </c>
      <c r="D1156" t="s">
        <v>2003</v>
      </c>
      <c r="E1156">
        <v>1</v>
      </c>
      <c r="F1156" t="s">
        <v>13787</v>
      </c>
      <c r="G1156">
        <v>1</v>
      </c>
      <c r="H1156" t="s">
        <v>8278</v>
      </c>
      <c r="I1156">
        <v>1</v>
      </c>
      <c r="J1156" t="s">
        <v>13782</v>
      </c>
      <c r="K1156" t="s">
        <v>13789</v>
      </c>
      <c r="L1156">
        <v>270107</v>
      </c>
      <c r="M1156" t="s">
        <v>13588</v>
      </c>
      <c r="N1156">
        <v>270107006</v>
      </c>
      <c r="O1156" t="s">
        <v>13613</v>
      </c>
      <c r="P1156">
        <v>0</v>
      </c>
      <c r="Q1156">
        <v>1982.3844134867779</v>
      </c>
      <c r="R1156">
        <v>0</v>
      </c>
    </row>
    <row r="1157" spans="1:18" x14ac:dyDescent="0.25">
      <c r="A1157">
        <v>14</v>
      </c>
      <c r="B1157">
        <v>14202</v>
      </c>
      <c r="C1157" t="s">
        <v>780</v>
      </c>
      <c r="D1157" t="s">
        <v>2003</v>
      </c>
      <c r="E1157">
        <v>1</v>
      </c>
      <c r="F1157" t="s">
        <v>13787</v>
      </c>
      <c r="G1157">
        <v>2</v>
      </c>
      <c r="H1157" t="s">
        <v>13768</v>
      </c>
      <c r="I1157">
        <v>1</v>
      </c>
      <c r="J1157" t="s">
        <v>13782</v>
      </c>
      <c r="K1157" t="s">
        <v>13790</v>
      </c>
      <c r="L1157">
        <v>270107</v>
      </c>
      <c r="M1157" t="s">
        <v>13588</v>
      </c>
      <c r="N1157">
        <v>270107006</v>
      </c>
      <c r="O1157" t="s">
        <v>13613</v>
      </c>
      <c r="P1157">
        <v>0</v>
      </c>
      <c r="Q1157">
        <v>49516.38218311379</v>
      </c>
      <c r="R1157">
        <v>24173.527325384784</v>
      </c>
    </row>
    <row r="1158" spans="1:18" x14ac:dyDescent="0.25">
      <c r="A1158">
        <v>14</v>
      </c>
      <c r="B1158">
        <v>14202</v>
      </c>
      <c r="C1158" t="s">
        <v>780</v>
      </c>
      <c r="D1158" t="s">
        <v>2003</v>
      </c>
      <c r="E1158">
        <v>1</v>
      </c>
      <c r="F1158" t="s">
        <v>13787</v>
      </c>
      <c r="G1158">
        <v>2</v>
      </c>
      <c r="H1158" t="s">
        <v>13768</v>
      </c>
      <c r="I1158">
        <v>1</v>
      </c>
      <c r="J1158" t="s">
        <v>13782</v>
      </c>
      <c r="K1158" t="s">
        <v>13791</v>
      </c>
      <c r="L1158">
        <v>270107</v>
      </c>
      <c r="M1158" t="s">
        <v>13588</v>
      </c>
      <c r="N1158">
        <v>270107006</v>
      </c>
      <c r="O1158" t="s">
        <v>13613</v>
      </c>
      <c r="P1158">
        <v>0</v>
      </c>
      <c r="Q1158">
        <v>1982.3844134867779</v>
      </c>
      <c r="R1158">
        <v>8032.2515549264417</v>
      </c>
    </row>
    <row r="1159" spans="1:18" x14ac:dyDescent="0.25">
      <c r="A1159">
        <v>14</v>
      </c>
      <c r="B1159">
        <v>14202</v>
      </c>
      <c r="C1159" t="s">
        <v>780</v>
      </c>
      <c r="D1159" t="s">
        <v>2003</v>
      </c>
      <c r="E1159">
        <v>5</v>
      </c>
      <c r="F1159" t="s">
        <v>13792</v>
      </c>
      <c r="G1159">
        <v>2</v>
      </c>
      <c r="H1159" t="s">
        <v>13768</v>
      </c>
      <c r="I1159">
        <v>3</v>
      </c>
      <c r="J1159" t="s">
        <v>13783</v>
      </c>
      <c r="K1159" t="s">
        <v>13790</v>
      </c>
      <c r="L1159">
        <v>270107</v>
      </c>
      <c r="M1159" t="s">
        <v>13588</v>
      </c>
      <c r="N1159">
        <v>270107005</v>
      </c>
      <c r="O1159" t="s">
        <v>13608</v>
      </c>
      <c r="P1159">
        <v>0</v>
      </c>
      <c r="Q1159">
        <v>35596.823723571317</v>
      </c>
      <c r="R1159">
        <v>28763.989731755646</v>
      </c>
    </row>
    <row r="1160" spans="1:18" x14ac:dyDescent="0.25">
      <c r="A1160">
        <v>14</v>
      </c>
      <c r="B1160">
        <v>14202</v>
      </c>
      <c r="C1160" t="s">
        <v>780</v>
      </c>
      <c r="D1160" t="s">
        <v>2003</v>
      </c>
      <c r="E1160">
        <v>5</v>
      </c>
      <c r="F1160" t="s">
        <v>13792</v>
      </c>
      <c r="G1160">
        <v>2</v>
      </c>
      <c r="H1160" t="s">
        <v>13768</v>
      </c>
      <c r="I1160">
        <v>3</v>
      </c>
      <c r="J1160" t="s">
        <v>13783</v>
      </c>
      <c r="K1160" t="s">
        <v>13791</v>
      </c>
      <c r="L1160">
        <v>270107</v>
      </c>
      <c r="M1160" t="s">
        <v>13588</v>
      </c>
      <c r="N1160">
        <v>270107005</v>
      </c>
      <c r="O1160" t="s">
        <v>13608</v>
      </c>
      <c r="P1160">
        <v>0</v>
      </c>
      <c r="Q1160">
        <v>0</v>
      </c>
      <c r="R1160">
        <v>3441.7891485555797</v>
      </c>
    </row>
    <row r="1161" spans="1:18" x14ac:dyDescent="0.25">
      <c r="A1161">
        <v>14</v>
      </c>
      <c r="B1161">
        <v>14203</v>
      </c>
      <c r="C1161" t="s">
        <v>780</v>
      </c>
      <c r="D1161" t="s">
        <v>2006</v>
      </c>
      <c r="E1161">
        <v>1</v>
      </c>
      <c r="F1161" t="s">
        <v>13787</v>
      </c>
      <c r="G1161">
        <v>1</v>
      </c>
      <c r="H1161" t="s">
        <v>8278</v>
      </c>
      <c r="I1161">
        <v>1</v>
      </c>
      <c r="J1161" t="s">
        <v>13782</v>
      </c>
      <c r="K1161" t="s">
        <v>13788</v>
      </c>
      <c r="L1161">
        <v>270107</v>
      </c>
      <c r="M1161" t="s">
        <v>13588</v>
      </c>
      <c r="N1161">
        <v>270107006</v>
      </c>
      <c r="O1161" t="s">
        <v>13613</v>
      </c>
      <c r="P1161">
        <v>0</v>
      </c>
      <c r="Q1161">
        <v>6729.8562719029242</v>
      </c>
      <c r="R1161">
        <v>0</v>
      </c>
    </row>
    <row r="1162" spans="1:18" x14ac:dyDescent="0.25">
      <c r="A1162">
        <v>14</v>
      </c>
      <c r="B1162">
        <v>14203</v>
      </c>
      <c r="C1162" t="s">
        <v>780</v>
      </c>
      <c r="D1162" t="s">
        <v>2006</v>
      </c>
      <c r="E1162">
        <v>1</v>
      </c>
      <c r="F1162" t="s">
        <v>13787</v>
      </c>
      <c r="G1162">
        <v>1</v>
      </c>
      <c r="H1162" t="s">
        <v>8278</v>
      </c>
      <c r="I1162">
        <v>1</v>
      </c>
      <c r="J1162" t="s">
        <v>13782</v>
      </c>
      <c r="K1162" t="s">
        <v>13789</v>
      </c>
      <c r="L1162">
        <v>270107</v>
      </c>
      <c r="M1162" t="s">
        <v>13588</v>
      </c>
      <c r="N1162">
        <v>270107006</v>
      </c>
      <c r="O1162" t="s">
        <v>13613</v>
      </c>
      <c r="P1162">
        <v>0</v>
      </c>
      <c r="Q1162">
        <v>2184.2240516087827</v>
      </c>
      <c r="R1162">
        <v>0</v>
      </c>
    </row>
    <row r="1163" spans="1:18" x14ac:dyDescent="0.25">
      <c r="A1163">
        <v>14</v>
      </c>
      <c r="B1163">
        <v>14203</v>
      </c>
      <c r="C1163" t="s">
        <v>780</v>
      </c>
      <c r="D1163" t="s">
        <v>2006</v>
      </c>
      <c r="E1163">
        <v>1</v>
      </c>
      <c r="F1163" t="s">
        <v>13787</v>
      </c>
      <c r="G1163">
        <v>2</v>
      </c>
      <c r="H1163" t="s">
        <v>13768</v>
      </c>
      <c r="I1163">
        <v>1</v>
      </c>
      <c r="J1163" t="s">
        <v>13782</v>
      </c>
      <c r="K1163" t="s">
        <v>13790</v>
      </c>
      <c r="L1163">
        <v>270107</v>
      </c>
      <c r="M1163" t="s">
        <v>13588</v>
      </c>
      <c r="N1163">
        <v>270107006</v>
      </c>
      <c r="O1163" t="s">
        <v>13613</v>
      </c>
      <c r="P1163">
        <v>0</v>
      </c>
      <c r="Q1163">
        <v>6729.8562719029242</v>
      </c>
      <c r="R1163">
        <v>0</v>
      </c>
    </row>
    <row r="1164" spans="1:18" x14ac:dyDescent="0.25">
      <c r="A1164">
        <v>14</v>
      </c>
      <c r="B1164">
        <v>14203</v>
      </c>
      <c r="C1164" t="s">
        <v>780</v>
      </c>
      <c r="D1164" t="s">
        <v>2006</v>
      </c>
      <c r="E1164">
        <v>1</v>
      </c>
      <c r="F1164" t="s">
        <v>13787</v>
      </c>
      <c r="G1164">
        <v>2</v>
      </c>
      <c r="H1164" t="s">
        <v>13768</v>
      </c>
      <c r="I1164">
        <v>1</v>
      </c>
      <c r="J1164" t="s">
        <v>13782</v>
      </c>
      <c r="K1164" t="s">
        <v>13791</v>
      </c>
      <c r="L1164">
        <v>270107</v>
      </c>
      <c r="M1164" t="s">
        <v>13588</v>
      </c>
      <c r="N1164">
        <v>270107006</v>
      </c>
      <c r="O1164" t="s">
        <v>13613</v>
      </c>
      <c r="P1164">
        <v>0</v>
      </c>
      <c r="Q1164">
        <v>2184.2240516087827</v>
      </c>
      <c r="R1164">
        <v>0</v>
      </c>
    </row>
    <row r="1165" spans="1:18" x14ac:dyDescent="0.25">
      <c r="A1165">
        <v>14</v>
      </c>
      <c r="B1165">
        <v>14203</v>
      </c>
      <c r="C1165" t="s">
        <v>780</v>
      </c>
      <c r="D1165" t="s">
        <v>2006</v>
      </c>
      <c r="E1165">
        <v>5</v>
      </c>
      <c r="F1165" t="s">
        <v>13792</v>
      </c>
      <c r="G1165">
        <v>2</v>
      </c>
      <c r="H1165" t="s">
        <v>13768</v>
      </c>
      <c r="I1165">
        <v>3</v>
      </c>
      <c r="J1165" t="s">
        <v>13783</v>
      </c>
      <c r="K1165" t="s">
        <v>13790</v>
      </c>
      <c r="L1165">
        <v>270107</v>
      </c>
      <c r="M1165" t="s">
        <v>13588</v>
      </c>
      <c r="N1165">
        <v>270107005</v>
      </c>
      <c r="O1165" t="s">
        <v>13608</v>
      </c>
      <c r="P1165">
        <v>0</v>
      </c>
      <c r="Q1165">
        <v>6293.7382285474023</v>
      </c>
      <c r="R1165">
        <v>0</v>
      </c>
    </row>
    <row r="1166" spans="1:18" x14ac:dyDescent="0.25">
      <c r="A1166">
        <v>14</v>
      </c>
      <c r="B1166">
        <v>14204</v>
      </c>
      <c r="C1166" t="s">
        <v>780</v>
      </c>
      <c r="D1166" t="s">
        <v>2009</v>
      </c>
      <c r="E1166">
        <v>1</v>
      </c>
      <c r="F1166" t="s">
        <v>13787</v>
      </c>
      <c r="G1166">
        <v>1</v>
      </c>
      <c r="H1166" t="s">
        <v>8278</v>
      </c>
      <c r="I1166">
        <v>1</v>
      </c>
      <c r="J1166" t="s">
        <v>13782</v>
      </c>
      <c r="K1166" t="s">
        <v>13788</v>
      </c>
      <c r="L1166">
        <v>270107</v>
      </c>
      <c r="M1166" t="s">
        <v>13588</v>
      </c>
      <c r="N1166">
        <v>270107006</v>
      </c>
      <c r="O1166" t="s">
        <v>13613</v>
      </c>
      <c r="P1166">
        <v>15405.982905982906</v>
      </c>
      <c r="Q1166">
        <v>18697.56346199867</v>
      </c>
      <c r="R1166">
        <v>27478.188257974656</v>
      </c>
    </row>
    <row r="1167" spans="1:18" x14ac:dyDescent="0.25">
      <c r="A1167">
        <v>14</v>
      </c>
      <c r="B1167">
        <v>14204</v>
      </c>
      <c r="C1167" t="s">
        <v>780</v>
      </c>
      <c r="D1167" t="s">
        <v>2009</v>
      </c>
      <c r="E1167">
        <v>1</v>
      </c>
      <c r="F1167" t="s">
        <v>13787</v>
      </c>
      <c r="G1167">
        <v>1</v>
      </c>
      <c r="H1167" t="s">
        <v>8278</v>
      </c>
      <c r="I1167">
        <v>1</v>
      </c>
      <c r="J1167" t="s">
        <v>13782</v>
      </c>
      <c r="K1167" t="s">
        <v>13789</v>
      </c>
      <c r="L1167">
        <v>270107</v>
      </c>
      <c r="M1167" t="s">
        <v>13588</v>
      </c>
      <c r="N1167">
        <v>270107006</v>
      </c>
      <c r="O1167" t="s">
        <v>13613</v>
      </c>
      <c r="P1167">
        <v>488.40048840048843</v>
      </c>
      <c r="Q1167">
        <v>2386.0126379719713</v>
      </c>
      <c r="R1167">
        <v>2195.9769736347885</v>
      </c>
    </row>
    <row r="1168" spans="1:18" x14ac:dyDescent="0.25">
      <c r="A1168">
        <v>14</v>
      </c>
      <c r="B1168">
        <v>14204</v>
      </c>
      <c r="C1168" t="s">
        <v>780</v>
      </c>
      <c r="D1168" t="s">
        <v>2009</v>
      </c>
      <c r="E1168">
        <v>1</v>
      </c>
      <c r="F1168" t="s">
        <v>13787</v>
      </c>
      <c r="G1168">
        <v>2</v>
      </c>
      <c r="H1168" t="s">
        <v>13768</v>
      </c>
      <c r="I1168">
        <v>1</v>
      </c>
      <c r="J1168" t="s">
        <v>13782</v>
      </c>
      <c r="K1168" t="s">
        <v>13790</v>
      </c>
      <c r="L1168">
        <v>270107</v>
      </c>
      <c r="M1168" t="s">
        <v>13588</v>
      </c>
      <c r="N1168">
        <v>270107006</v>
      </c>
      <c r="O1168" t="s">
        <v>13613</v>
      </c>
      <c r="P1168">
        <v>15051.892551892552</v>
      </c>
      <c r="Q1168">
        <v>16828.041302577221</v>
      </c>
      <c r="R1168">
        <v>23431.919363561468</v>
      </c>
    </row>
    <row r="1169" spans="1:18" x14ac:dyDescent="0.25">
      <c r="A1169">
        <v>14</v>
      </c>
      <c r="B1169">
        <v>14204</v>
      </c>
      <c r="C1169" t="s">
        <v>780</v>
      </c>
      <c r="D1169" t="s">
        <v>2009</v>
      </c>
      <c r="E1169">
        <v>1</v>
      </c>
      <c r="F1169" t="s">
        <v>13787</v>
      </c>
      <c r="G1169">
        <v>2</v>
      </c>
      <c r="H1169" t="s">
        <v>13768</v>
      </c>
      <c r="I1169">
        <v>1</v>
      </c>
      <c r="J1169" t="s">
        <v>13782</v>
      </c>
      <c r="K1169" t="s">
        <v>13791</v>
      </c>
      <c r="L1169">
        <v>270107</v>
      </c>
      <c r="M1169" t="s">
        <v>13588</v>
      </c>
      <c r="N1169">
        <v>270107006</v>
      </c>
      <c r="O1169" t="s">
        <v>13613</v>
      </c>
      <c r="P1169">
        <v>842.49084249084251</v>
      </c>
      <c r="Q1169">
        <v>4255.5347973934286</v>
      </c>
      <c r="R1169">
        <v>6242.2458680479704</v>
      </c>
    </row>
    <row r="1170" spans="1:18" x14ac:dyDescent="0.25">
      <c r="A1170">
        <v>14</v>
      </c>
      <c r="B1170">
        <v>14204</v>
      </c>
      <c r="C1170" t="s">
        <v>780</v>
      </c>
      <c r="D1170" t="s">
        <v>2009</v>
      </c>
      <c r="E1170">
        <v>5</v>
      </c>
      <c r="F1170" t="s">
        <v>13792</v>
      </c>
      <c r="G1170">
        <v>2</v>
      </c>
      <c r="H1170" t="s">
        <v>13768</v>
      </c>
      <c r="I1170">
        <v>3</v>
      </c>
      <c r="J1170" t="s">
        <v>13783</v>
      </c>
      <c r="K1170" t="s">
        <v>13790</v>
      </c>
      <c r="L1170">
        <v>270107</v>
      </c>
      <c r="M1170" t="s">
        <v>13588</v>
      </c>
      <c r="N1170">
        <v>270107005</v>
      </c>
      <c r="O1170" t="s">
        <v>13608</v>
      </c>
      <c r="P1170">
        <v>11449.938949938951</v>
      </c>
      <c r="Q1170">
        <v>12988.997296961237</v>
      </c>
      <c r="R1170">
        <v>24008.777393291319</v>
      </c>
    </row>
    <row r="1171" spans="1:18" x14ac:dyDescent="0.25">
      <c r="A1171">
        <v>14</v>
      </c>
      <c r="B1171">
        <v>14204</v>
      </c>
      <c r="C1171" t="s">
        <v>780</v>
      </c>
      <c r="D1171" t="s">
        <v>2009</v>
      </c>
      <c r="E1171">
        <v>5</v>
      </c>
      <c r="F1171" t="s">
        <v>13792</v>
      </c>
      <c r="G1171">
        <v>2</v>
      </c>
      <c r="H1171" t="s">
        <v>13768</v>
      </c>
      <c r="I1171">
        <v>3</v>
      </c>
      <c r="J1171" t="s">
        <v>13783</v>
      </c>
      <c r="K1171" t="s">
        <v>13791</v>
      </c>
      <c r="L1171">
        <v>270107</v>
      </c>
      <c r="M1171" t="s">
        <v>13588</v>
      </c>
      <c r="N1171">
        <v>270107005</v>
      </c>
      <c r="O1171" t="s">
        <v>13608</v>
      </c>
      <c r="P1171">
        <v>119.04761904761905</v>
      </c>
      <c r="Q1171">
        <v>0</v>
      </c>
      <c r="R1171">
        <v>5665.3878383181236</v>
      </c>
    </row>
    <row r="1172" spans="1:18" x14ac:dyDescent="0.25">
      <c r="A1172">
        <v>15</v>
      </c>
      <c r="B1172">
        <v>15101</v>
      </c>
      <c r="C1172" t="s">
        <v>759</v>
      </c>
      <c r="D1172" t="s">
        <v>2012</v>
      </c>
      <c r="E1172">
        <v>1</v>
      </c>
      <c r="F1172" t="s">
        <v>13787</v>
      </c>
      <c r="G1172">
        <v>1</v>
      </c>
      <c r="H1172" t="s">
        <v>8278</v>
      </c>
      <c r="I1172">
        <v>1</v>
      </c>
      <c r="J1172" t="s">
        <v>13782</v>
      </c>
      <c r="K1172" t="s">
        <v>13788</v>
      </c>
      <c r="L1172">
        <v>270107</v>
      </c>
      <c r="M1172" t="s">
        <v>13588</v>
      </c>
      <c r="N1172">
        <v>270107006</v>
      </c>
      <c r="O1172" t="s">
        <v>13613</v>
      </c>
      <c r="P1172">
        <v>25138.149440058747</v>
      </c>
      <c r="Q1172">
        <v>32151.01461280584</v>
      </c>
      <c r="R1172">
        <v>27465.760819609277</v>
      </c>
    </row>
    <row r="1173" spans="1:18" x14ac:dyDescent="0.25">
      <c r="A1173">
        <v>15</v>
      </c>
      <c r="B1173">
        <v>15101</v>
      </c>
      <c r="C1173" t="s">
        <v>759</v>
      </c>
      <c r="D1173" t="s">
        <v>2012</v>
      </c>
      <c r="E1173">
        <v>1</v>
      </c>
      <c r="F1173" t="s">
        <v>13787</v>
      </c>
      <c r="G1173">
        <v>1</v>
      </c>
      <c r="H1173" t="s">
        <v>8278</v>
      </c>
      <c r="I1173">
        <v>1</v>
      </c>
      <c r="J1173" t="s">
        <v>13782</v>
      </c>
      <c r="K1173" t="s">
        <v>13789</v>
      </c>
      <c r="L1173">
        <v>270107</v>
      </c>
      <c r="M1173" t="s">
        <v>13588</v>
      </c>
      <c r="N1173">
        <v>270107006</v>
      </c>
      <c r="O1173" t="s">
        <v>13613</v>
      </c>
      <c r="P1173">
        <v>2727.6482467413257</v>
      </c>
      <c r="Q1173">
        <v>983.72971017133875</v>
      </c>
      <c r="R1173">
        <v>1404.5371379914518</v>
      </c>
    </row>
    <row r="1174" spans="1:18" x14ac:dyDescent="0.25">
      <c r="A1174">
        <v>15</v>
      </c>
      <c r="B1174">
        <v>15101</v>
      </c>
      <c r="C1174" t="s">
        <v>759</v>
      </c>
      <c r="D1174" t="s">
        <v>2012</v>
      </c>
      <c r="E1174">
        <v>1</v>
      </c>
      <c r="F1174" t="s">
        <v>13787</v>
      </c>
      <c r="G1174">
        <v>2</v>
      </c>
      <c r="H1174" t="s">
        <v>13768</v>
      </c>
      <c r="I1174">
        <v>1</v>
      </c>
      <c r="J1174" t="s">
        <v>13782</v>
      </c>
      <c r="K1174" t="s">
        <v>13790</v>
      </c>
      <c r="L1174">
        <v>270107</v>
      </c>
      <c r="M1174" t="s">
        <v>13588</v>
      </c>
      <c r="N1174">
        <v>270107006</v>
      </c>
      <c r="O1174" t="s">
        <v>13613</v>
      </c>
      <c r="P1174">
        <v>21028.088856251146</v>
      </c>
      <c r="Q1174">
        <v>30779.053081255424</v>
      </c>
      <c r="R1174">
        <v>24428.115560143982</v>
      </c>
    </row>
    <row r="1175" spans="1:18" x14ac:dyDescent="0.25">
      <c r="A1175">
        <v>15</v>
      </c>
      <c r="B1175">
        <v>15101</v>
      </c>
      <c r="C1175" t="s">
        <v>759</v>
      </c>
      <c r="D1175" t="s">
        <v>2012</v>
      </c>
      <c r="E1175">
        <v>1</v>
      </c>
      <c r="F1175" t="s">
        <v>13787</v>
      </c>
      <c r="G1175">
        <v>2</v>
      </c>
      <c r="H1175" t="s">
        <v>13768</v>
      </c>
      <c r="I1175">
        <v>1</v>
      </c>
      <c r="J1175" t="s">
        <v>13782</v>
      </c>
      <c r="K1175" t="s">
        <v>13791</v>
      </c>
      <c r="L1175">
        <v>270107</v>
      </c>
      <c r="M1175" t="s">
        <v>13588</v>
      </c>
      <c r="N1175">
        <v>270107006</v>
      </c>
      <c r="O1175" t="s">
        <v>13613</v>
      </c>
      <c r="P1175">
        <v>6837.708830548926</v>
      </c>
      <c r="Q1175">
        <v>2101.3202259046184</v>
      </c>
      <c r="R1175">
        <v>4442.1823974567515</v>
      </c>
    </row>
    <row r="1176" spans="1:18" x14ac:dyDescent="0.25">
      <c r="A1176">
        <v>15</v>
      </c>
      <c r="B1176">
        <v>15101</v>
      </c>
      <c r="C1176" t="s">
        <v>759</v>
      </c>
      <c r="D1176" t="s">
        <v>2012</v>
      </c>
      <c r="E1176">
        <v>5</v>
      </c>
      <c r="F1176" t="s">
        <v>13792</v>
      </c>
      <c r="G1176">
        <v>2</v>
      </c>
      <c r="H1176" t="s">
        <v>13768</v>
      </c>
      <c r="I1176">
        <v>3</v>
      </c>
      <c r="J1176" t="s">
        <v>13783</v>
      </c>
      <c r="K1176" t="s">
        <v>13790</v>
      </c>
      <c r="L1176">
        <v>270107</v>
      </c>
      <c r="M1176" t="s">
        <v>13588</v>
      </c>
      <c r="N1176">
        <v>270107005</v>
      </c>
      <c r="O1176" t="s">
        <v>13608</v>
      </c>
      <c r="P1176">
        <v>17180.558105379107</v>
      </c>
      <c r="Q1176">
        <v>19896.240193143451</v>
      </c>
      <c r="R1176">
        <v>25218.30086779215</v>
      </c>
    </row>
    <row r="1177" spans="1:18" x14ac:dyDescent="0.25">
      <c r="A1177">
        <v>15</v>
      </c>
      <c r="B1177">
        <v>15101</v>
      </c>
      <c r="C1177" t="s">
        <v>759</v>
      </c>
      <c r="D1177" t="s">
        <v>2012</v>
      </c>
      <c r="E1177">
        <v>5</v>
      </c>
      <c r="F1177" t="s">
        <v>13792</v>
      </c>
      <c r="G1177">
        <v>2</v>
      </c>
      <c r="H1177" t="s">
        <v>13768</v>
      </c>
      <c r="I1177">
        <v>3</v>
      </c>
      <c r="J1177" t="s">
        <v>13783</v>
      </c>
      <c r="K1177" t="s">
        <v>13791</v>
      </c>
      <c r="L1177">
        <v>270107</v>
      </c>
      <c r="M1177" t="s">
        <v>13588</v>
      </c>
      <c r="N1177">
        <v>270107005</v>
      </c>
      <c r="O1177" t="s">
        <v>13608</v>
      </c>
      <c r="P1177">
        <v>2033.2293005324032</v>
      </c>
      <c r="Q1177">
        <v>573.61847285539534</v>
      </c>
      <c r="R1177">
        <v>3429.0188439565463</v>
      </c>
    </row>
    <row r="1178" spans="1:18" x14ac:dyDescent="0.25">
      <c r="A1178">
        <v>15</v>
      </c>
      <c r="B1178">
        <v>15201</v>
      </c>
      <c r="C1178" t="s">
        <v>759</v>
      </c>
      <c r="D1178" t="s">
        <v>2018</v>
      </c>
      <c r="E1178">
        <v>1</v>
      </c>
      <c r="F1178" t="s">
        <v>13787</v>
      </c>
      <c r="G1178">
        <v>1</v>
      </c>
      <c r="H1178" t="s">
        <v>8278</v>
      </c>
      <c r="I1178">
        <v>1</v>
      </c>
      <c r="J1178" t="s">
        <v>13782</v>
      </c>
      <c r="K1178" t="s">
        <v>13788</v>
      </c>
      <c r="L1178">
        <v>270107</v>
      </c>
      <c r="M1178" t="s">
        <v>13588</v>
      </c>
      <c r="N1178">
        <v>270107006</v>
      </c>
      <c r="O1178" t="s">
        <v>13613</v>
      </c>
      <c r="P1178">
        <v>0</v>
      </c>
      <c r="Q1178">
        <v>31188.323488102335</v>
      </c>
      <c r="R1178">
        <v>0</v>
      </c>
    </row>
    <row r="1179" spans="1:18" x14ac:dyDescent="0.25">
      <c r="A1179">
        <v>15</v>
      </c>
      <c r="B1179">
        <v>15201</v>
      </c>
      <c r="C1179" t="s">
        <v>759</v>
      </c>
      <c r="D1179" t="s">
        <v>2018</v>
      </c>
      <c r="E1179">
        <v>1</v>
      </c>
      <c r="F1179" t="s">
        <v>13787</v>
      </c>
      <c r="G1179">
        <v>2</v>
      </c>
      <c r="H1179" t="s">
        <v>13768</v>
      </c>
      <c r="I1179">
        <v>1</v>
      </c>
      <c r="J1179" t="s">
        <v>13782</v>
      </c>
      <c r="K1179" t="s">
        <v>13790</v>
      </c>
      <c r="L1179">
        <v>270107</v>
      </c>
      <c r="M1179" t="s">
        <v>13588</v>
      </c>
      <c r="N1179">
        <v>270107006</v>
      </c>
      <c r="O1179" t="s">
        <v>13613</v>
      </c>
      <c r="P1179">
        <v>0</v>
      </c>
      <c r="Q1179">
        <v>31188.323488102335</v>
      </c>
      <c r="R1179">
        <v>0</v>
      </c>
    </row>
    <row r="1180" spans="1:18" x14ac:dyDescent="0.25">
      <c r="A1180">
        <v>15</v>
      </c>
      <c r="B1180">
        <v>15201</v>
      </c>
      <c r="C1180" t="s">
        <v>759</v>
      </c>
      <c r="D1180" t="s">
        <v>2018</v>
      </c>
      <c r="E1180">
        <v>5</v>
      </c>
      <c r="F1180" t="s">
        <v>13792</v>
      </c>
      <c r="G1180">
        <v>2</v>
      </c>
      <c r="H1180" t="s">
        <v>13768</v>
      </c>
      <c r="I1180">
        <v>3</v>
      </c>
      <c r="J1180" t="s">
        <v>13783</v>
      </c>
      <c r="K1180" t="s">
        <v>13790</v>
      </c>
      <c r="L1180">
        <v>270107</v>
      </c>
      <c r="M1180" t="s">
        <v>13588</v>
      </c>
      <c r="N1180">
        <v>270107005</v>
      </c>
      <c r="O1180" t="s">
        <v>13608</v>
      </c>
      <c r="P1180">
        <v>0</v>
      </c>
      <c r="Q1180">
        <v>26784.792309141623</v>
      </c>
      <c r="R1180">
        <v>0</v>
      </c>
    </row>
    <row r="1181" spans="1:18" x14ac:dyDescent="0.25">
      <c r="A1181">
        <v>16</v>
      </c>
      <c r="B1181">
        <v>16101</v>
      </c>
      <c r="C1181" t="s">
        <v>789</v>
      </c>
      <c r="D1181" t="s">
        <v>2024</v>
      </c>
      <c r="E1181">
        <v>1</v>
      </c>
      <c r="F1181" t="s">
        <v>13787</v>
      </c>
      <c r="G1181">
        <v>1</v>
      </c>
      <c r="H1181" t="s">
        <v>8278</v>
      </c>
      <c r="I1181">
        <v>1</v>
      </c>
      <c r="J1181" t="s">
        <v>13782</v>
      </c>
      <c r="K1181" t="s">
        <v>13788</v>
      </c>
      <c r="L1181">
        <v>270107</v>
      </c>
      <c r="M1181" t="s">
        <v>13588</v>
      </c>
      <c r="N1181">
        <v>270107006</v>
      </c>
      <c r="O1181" t="s">
        <v>13613</v>
      </c>
      <c r="P1181">
        <v>0</v>
      </c>
      <c r="Q1181">
        <v>0</v>
      </c>
      <c r="R1181">
        <v>31709.802783242038</v>
      </c>
    </row>
    <row r="1182" spans="1:18" x14ac:dyDescent="0.25">
      <c r="A1182">
        <v>16</v>
      </c>
      <c r="B1182">
        <v>16101</v>
      </c>
      <c r="C1182" t="s">
        <v>789</v>
      </c>
      <c r="D1182" t="s">
        <v>2024</v>
      </c>
      <c r="E1182">
        <v>1</v>
      </c>
      <c r="F1182" t="s">
        <v>13787</v>
      </c>
      <c r="G1182">
        <v>1</v>
      </c>
      <c r="H1182" t="s">
        <v>8278</v>
      </c>
      <c r="I1182">
        <v>1</v>
      </c>
      <c r="J1182" t="s">
        <v>13782</v>
      </c>
      <c r="K1182" t="s">
        <v>13789</v>
      </c>
      <c r="L1182">
        <v>270107</v>
      </c>
      <c r="M1182" t="s">
        <v>13588</v>
      </c>
      <c r="N1182">
        <v>270107006</v>
      </c>
      <c r="O1182" t="s">
        <v>13613</v>
      </c>
      <c r="P1182">
        <v>0</v>
      </c>
      <c r="Q1182">
        <v>0</v>
      </c>
      <c r="R1182">
        <v>1886.5189866656003</v>
      </c>
    </row>
    <row r="1183" spans="1:18" x14ac:dyDescent="0.25">
      <c r="A1183">
        <v>16</v>
      </c>
      <c r="B1183">
        <v>16101</v>
      </c>
      <c r="C1183" t="s">
        <v>789</v>
      </c>
      <c r="D1183" t="s">
        <v>2024</v>
      </c>
      <c r="E1183">
        <v>1</v>
      </c>
      <c r="F1183" t="s">
        <v>13787</v>
      </c>
      <c r="G1183">
        <v>2</v>
      </c>
      <c r="H1183" t="s">
        <v>13768</v>
      </c>
      <c r="I1183">
        <v>1</v>
      </c>
      <c r="J1183" t="s">
        <v>13782</v>
      </c>
      <c r="K1183" t="s">
        <v>13790</v>
      </c>
      <c r="L1183">
        <v>270107</v>
      </c>
      <c r="M1183" t="s">
        <v>13588</v>
      </c>
      <c r="N1183">
        <v>270107006</v>
      </c>
      <c r="O1183" t="s">
        <v>13613</v>
      </c>
      <c r="P1183">
        <v>0</v>
      </c>
      <c r="Q1183">
        <v>0</v>
      </c>
      <c r="R1183">
        <v>29451.904587223358</v>
      </c>
    </row>
    <row r="1184" spans="1:18" x14ac:dyDescent="0.25">
      <c r="A1184">
        <v>16</v>
      </c>
      <c r="B1184">
        <v>16101</v>
      </c>
      <c r="C1184" t="s">
        <v>789</v>
      </c>
      <c r="D1184" t="s">
        <v>2024</v>
      </c>
      <c r="E1184">
        <v>1</v>
      </c>
      <c r="F1184" t="s">
        <v>13787</v>
      </c>
      <c r="G1184">
        <v>2</v>
      </c>
      <c r="H1184" t="s">
        <v>13768</v>
      </c>
      <c r="I1184">
        <v>1</v>
      </c>
      <c r="J1184" t="s">
        <v>13782</v>
      </c>
      <c r="K1184" t="s">
        <v>13791</v>
      </c>
      <c r="L1184">
        <v>270107</v>
      </c>
      <c r="M1184" t="s">
        <v>13588</v>
      </c>
      <c r="N1184">
        <v>270107006</v>
      </c>
      <c r="O1184" t="s">
        <v>13613</v>
      </c>
      <c r="P1184">
        <v>0</v>
      </c>
      <c r="Q1184">
        <v>0</v>
      </c>
      <c r="R1184">
        <v>4144.417182684273</v>
      </c>
    </row>
    <row r="1185" spans="1:18" x14ac:dyDescent="0.25">
      <c r="A1185">
        <v>16</v>
      </c>
      <c r="B1185">
        <v>16101</v>
      </c>
      <c r="C1185" t="s">
        <v>789</v>
      </c>
      <c r="D1185" t="s">
        <v>2024</v>
      </c>
      <c r="E1185">
        <v>5</v>
      </c>
      <c r="F1185" t="s">
        <v>13792</v>
      </c>
      <c r="G1185">
        <v>2</v>
      </c>
      <c r="H1185" t="s">
        <v>13768</v>
      </c>
      <c r="I1185">
        <v>3</v>
      </c>
      <c r="J1185" t="s">
        <v>13783</v>
      </c>
      <c r="K1185" t="s">
        <v>13790</v>
      </c>
      <c r="L1185">
        <v>270107</v>
      </c>
      <c r="M1185" t="s">
        <v>13588</v>
      </c>
      <c r="N1185">
        <v>270107005</v>
      </c>
      <c r="O1185" t="s">
        <v>13608</v>
      </c>
      <c r="P1185">
        <v>0</v>
      </c>
      <c r="Q1185">
        <v>0</v>
      </c>
      <c r="R1185">
        <v>30832.159778834121</v>
      </c>
    </row>
    <row r="1186" spans="1:18" x14ac:dyDescent="0.25">
      <c r="A1186">
        <v>16</v>
      </c>
      <c r="B1186">
        <v>16101</v>
      </c>
      <c r="C1186" t="s">
        <v>789</v>
      </c>
      <c r="D1186" t="s">
        <v>2024</v>
      </c>
      <c r="E1186">
        <v>5</v>
      </c>
      <c r="F1186" t="s">
        <v>13792</v>
      </c>
      <c r="G1186">
        <v>2</v>
      </c>
      <c r="H1186" t="s">
        <v>13768</v>
      </c>
      <c r="I1186">
        <v>3</v>
      </c>
      <c r="J1186" t="s">
        <v>13783</v>
      </c>
      <c r="K1186" t="s">
        <v>13791</v>
      </c>
      <c r="L1186">
        <v>270107</v>
      </c>
      <c r="M1186" t="s">
        <v>13588</v>
      </c>
      <c r="N1186">
        <v>270107005</v>
      </c>
      <c r="O1186" t="s">
        <v>13608</v>
      </c>
      <c r="P1186">
        <v>0</v>
      </c>
      <c r="Q1186">
        <v>0</v>
      </c>
      <c r="R1186">
        <v>2764.1619910735089</v>
      </c>
    </row>
    <row r="1187" spans="1:18" x14ac:dyDescent="0.25">
      <c r="A1187">
        <v>16</v>
      </c>
      <c r="B1187">
        <v>16102</v>
      </c>
      <c r="C1187" t="s">
        <v>789</v>
      </c>
      <c r="D1187" t="s">
        <v>2027</v>
      </c>
      <c r="E1187">
        <v>1</v>
      </c>
      <c r="F1187" t="s">
        <v>13787</v>
      </c>
      <c r="G1187">
        <v>1</v>
      </c>
      <c r="H1187" t="s">
        <v>8278</v>
      </c>
      <c r="I1187">
        <v>1</v>
      </c>
      <c r="J1187" t="s">
        <v>13782</v>
      </c>
      <c r="K1187" t="s">
        <v>13788</v>
      </c>
      <c r="L1187">
        <v>270107</v>
      </c>
      <c r="M1187" t="s">
        <v>13588</v>
      </c>
      <c r="N1187">
        <v>270107006</v>
      </c>
      <c r="O1187" t="s">
        <v>13613</v>
      </c>
      <c r="P1187">
        <v>0</v>
      </c>
      <c r="Q1187">
        <v>0</v>
      </c>
      <c r="R1187">
        <v>41255.36178823212</v>
      </c>
    </row>
    <row r="1188" spans="1:18" x14ac:dyDescent="0.25">
      <c r="A1188">
        <v>16</v>
      </c>
      <c r="B1188">
        <v>16102</v>
      </c>
      <c r="C1188" t="s">
        <v>789</v>
      </c>
      <c r="D1188" t="s">
        <v>2027</v>
      </c>
      <c r="E1188">
        <v>1</v>
      </c>
      <c r="F1188" t="s">
        <v>13787</v>
      </c>
      <c r="G1188">
        <v>2</v>
      </c>
      <c r="H1188" t="s">
        <v>13768</v>
      </c>
      <c r="I1188">
        <v>1</v>
      </c>
      <c r="J1188" t="s">
        <v>13782</v>
      </c>
      <c r="K1188" t="s">
        <v>13790</v>
      </c>
      <c r="L1188">
        <v>270107</v>
      </c>
      <c r="M1188" t="s">
        <v>13588</v>
      </c>
      <c r="N1188">
        <v>270107006</v>
      </c>
      <c r="O1188" t="s">
        <v>13613</v>
      </c>
      <c r="P1188">
        <v>0</v>
      </c>
      <c r="Q1188">
        <v>0</v>
      </c>
      <c r="R1188">
        <v>39474.692246485087</v>
      </c>
    </row>
    <row r="1189" spans="1:18" x14ac:dyDescent="0.25">
      <c r="A1189">
        <v>16</v>
      </c>
      <c r="B1189">
        <v>16102</v>
      </c>
      <c r="C1189" t="s">
        <v>789</v>
      </c>
      <c r="D1189" t="s">
        <v>2027</v>
      </c>
      <c r="E1189">
        <v>1</v>
      </c>
      <c r="F1189" t="s">
        <v>13787</v>
      </c>
      <c r="G1189">
        <v>2</v>
      </c>
      <c r="H1189" t="s">
        <v>13768</v>
      </c>
      <c r="I1189">
        <v>1</v>
      </c>
      <c r="J1189" t="s">
        <v>13782</v>
      </c>
      <c r="K1189" t="s">
        <v>13791</v>
      </c>
      <c r="L1189">
        <v>270107</v>
      </c>
      <c r="M1189" t="s">
        <v>13588</v>
      </c>
      <c r="N1189">
        <v>270107006</v>
      </c>
      <c r="O1189" t="s">
        <v>13613</v>
      </c>
      <c r="P1189">
        <v>0</v>
      </c>
      <c r="Q1189">
        <v>0</v>
      </c>
      <c r="R1189">
        <v>1780.6695417470355</v>
      </c>
    </row>
    <row r="1190" spans="1:18" x14ac:dyDescent="0.25">
      <c r="A1190">
        <v>16</v>
      </c>
      <c r="B1190">
        <v>16102</v>
      </c>
      <c r="C1190" t="s">
        <v>789</v>
      </c>
      <c r="D1190" t="s">
        <v>2027</v>
      </c>
      <c r="E1190">
        <v>5</v>
      </c>
      <c r="F1190" t="s">
        <v>13792</v>
      </c>
      <c r="G1190">
        <v>2</v>
      </c>
      <c r="H1190" t="s">
        <v>13768</v>
      </c>
      <c r="I1190">
        <v>3</v>
      </c>
      <c r="J1190" t="s">
        <v>13783</v>
      </c>
      <c r="K1190" t="s">
        <v>13790</v>
      </c>
      <c r="L1190">
        <v>270107</v>
      </c>
      <c r="M1190" t="s">
        <v>13588</v>
      </c>
      <c r="N1190">
        <v>270107005</v>
      </c>
      <c r="O1190" t="s">
        <v>13608</v>
      </c>
      <c r="P1190">
        <v>0</v>
      </c>
      <c r="Q1190">
        <v>0</v>
      </c>
      <c r="R1190">
        <v>40241.711311376494</v>
      </c>
    </row>
    <row r="1191" spans="1:18" x14ac:dyDescent="0.25">
      <c r="A1191">
        <v>16</v>
      </c>
      <c r="B1191">
        <v>16102</v>
      </c>
      <c r="C1191" t="s">
        <v>789</v>
      </c>
      <c r="D1191" t="s">
        <v>2027</v>
      </c>
      <c r="E1191">
        <v>5</v>
      </c>
      <c r="F1191" t="s">
        <v>13792</v>
      </c>
      <c r="G1191">
        <v>2</v>
      </c>
      <c r="H1191" t="s">
        <v>13768</v>
      </c>
      <c r="I1191">
        <v>3</v>
      </c>
      <c r="J1191" t="s">
        <v>13783</v>
      </c>
      <c r="K1191" t="s">
        <v>13791</v>
      </c>
      <c r="L1191">
        <v>270107</v>
      </c>
      <c r="M1191" t="s">
        <v>13588</v>
      </c>
      <c r="N1191">
        <v>270107005</v>
      </c>
      <c r="O1191" t="s">
        <v>13608</v>
      </c>
      <c r="P1191">
        <v>0</v>
      </c>
      <c r="Q1191">
        <v>0</v>
      </c>
      <c r="R1191">
        <v>1013.6504768556301</v>
      </c>
    </row>
    <row r="1192" spans="1:18" x14ac:dyDescent="0.25">
      <c r="A1192">
        <v>16</v>
      </c>
      <c r="B1192">
        <v>16103</v>
      </c>
      <c r="C1192" t="s">
        <v>789</v>
      </c>
      <c r="D1192" t="s">
        <v>2030</v>
      </c>
      <c r="E1192">
        <v>1</v>
      </c>
      <c r="F1192" t="s">
        <v>13787</v>
      </c>
      <c r="G1192">
        <v>1</v>
      </c>
      <c r="H1192" t="s">
        <v>8278</v>
      </c>
      <c r="I1192">
        <v>1</v>
      </c>
      <c r="J1192" t="s">
        <v>13782</v>
      </c>
      <c r="K1192" t="s">
        <v>13788</v>
      </c>
      <c r="L1192">
        <v>270107</v>
      </c>
      <c r="M1192" t="s">
        <v>13588</v>
      </c>
      <c r="N1192">
        <v>270107006</v>
      </c>
      <c r="O1192" t="s">
        <v>13613</v>
      </c>
      <c r="P1192">
        <v>0</v>
      </c>
      <c r="Q1192">
        <v>0</v>
      </c>
      <c r="R1192">
        <v>26862.968847115408</v>
      </c>
    </row>
    <row r="1193" spans="1:18" x14ac:dyDescent="0.25">
      <c r="A1193">
        <v>16</v>
      </c>
      <c r="B1193">
        <v>16103</v>
      </c>
      <c r="C1193" t="s">
        <v>789</v>
      </c>
      <c r="D1193" t="s">
        <v>2030</v>
      </c>
      <c r="E1193">
        <v>1</v>
      </c>
      <c r="F1193" t="s">
        <v>13787</v>
      </c>
      <c r="G1193">
        <v>2</v>
      </c>
      <c r="H1193" t="s">
        <v>13768</v>
      </c>
      <c r="I1193">
        <v>1</v>
      </c>
      <c r="J1193" t="s">
        <v>13782</v>
      </c>
      <c r="K1193" t="s">
        <v>13790</v>
      </c>
      <c r="L1193">
        <v>270107</v>
      </c>
      <c r="M1193" t="s">
        <v>13588</v>
      </c>
      <c r="N1193">
        <v>270107006</v>
      </c>
      <c r="O1193" t="s">
        <v>13613</v>
      </c>
      <c r="P1193">
        <v>0</v>
      </c>
      <c r="Q1193">
        <v>0</v>
      </c>
      <c r="R1193">
        <v>24061.547372833724</v>
      </c>
    </row>
    <row r="1194" spans="1:18" x14ac:dyDescent="0.25">
      <c r="A1194">
        <v>16</v>
      </c>
      <c r="B1194">
        <v>16103</v>
      </c>
      <c r="C1194" t="s">
        <v>789</v>
      </c>
      <c r="D1194" t="s">
        <v>2030</v>
      </c>
      <c r="E1194">
        <v>1</v>
      </c>
      <c r="F1194" t="s">
        <v>13787</v>
      </c>
      <c r="G1194">
        <v>2</v>
      </c>
      <c r="H1194" t="s">
        <v>13768</v>
      </c>
      <c r="I1194">
        <v>1</v>
      </c>
      <c r="J1194" t="s">
        <v>13782</v>
      </c>
      <c r="K1194" t="s">
        <v>13791</v>
      </c>
      <c r="L1194">
        <v>270107</v>
      </c>
      <c r="M1194" t="s">
        <v>13588</v>
      </c>
      <c r="N1194">
        <v>270107006</v>
      </c>
      <c r="O1194" t="s">
        <v>13613</v>
      </c>
      <c r="P1194">
        <v>0</v>
      </c>
      <c r="Q1194">
        <v>0</v>
      </c>
      <c r="R1194">
        <v>2801.421474281678</v>
      </c>
    </row>
    <row r="1195" spans="1:18" x14ac:dyDescent="0.25">
      <c r="A1195">
        <v>16</v>
      </c>
      <c r="B1195">
        <v>16103</v>
      </c>
      <c r="C1195" t="s">
        <v>789</v>
      </c>
      <c r="D1195" t="s">
        <v>2030</v>
      </c>
      <c r="E1195">
        <v>5</v>
      </c>
      <c r="F1195" t="s">
        <v>13792</v>
      </c>
      <c r="G1195">
        <v>2</v>
      </c>
      <c r="H1195" t="s">
        <v>13768</v>
      </c>
      <c r="I1195">
        <v>3</v>
      </c>
      <c r="J1195" t="s">
        <v>13783</v>
      </c>
      <c r="K1195" t="s">
        <v>13790</v>
      </c>
      <c r="L1195">
        <v>270107</v>
      </c>
      <c r="M1195" t="s">
        <v>13588</v>
      </c>
      <c r="N1195">
        <v>270107005</v>
      </c>
      <c r="O1195" t="s">
        <v>13608</v>
      </c>
      <c r="P1195">
        <v>0</v>
      </c>
      <c r="Q1195">
        <v>0</v>
      </c>
      <c r="R1195">
        <v>25040.548368093925</v>
      </c>
    </row>
    <row r="1196" spans="1:18" x14ac:dyDescent="0.25">
      <c r="A1196">
        <v>16</v>
      </c>
      <c r="B1196">
        <v>16103</v>
      </c>
      <c r="C1196" t="s">
        <v>789</v>
      </c>
      <c r="D1196" t="s">
        <v>2030</v>
      </c>
      <c r="E1196">
        <v>5</v>
      </c>
      <c r="F1196" t="s">
        <v>13792</v>
      </c>
      <c r="G1196">
        <v>2</v>
      </c>
      <c r="H1196" t="s">
        <v>13768</v>
      </c>
      <c r="I1196">
        <v>3</v>
      </c>
      <c r="J1196" t="s">
        <v>13783</v>
      </c>
      <c r="K1196" t="s">
        <v>13791</v>
      </c>
      <c r="L1196">
        <v>270107</v>
      </c>
      <c r="M1196" t="s">
        <v>13588</v>
      </c>
      <c r="N1196">
        <v>270107005</v>
      </c>
      <c r="O1196" t="s">
        <v>13608</v>
      </c>
      <c r="P1196">
        <v>0</v>
      </c>
      <c r="Q1196">
        <v>0</v>
      </c>
      <c r="R1196">
        <v>1822.4204790214812</v>
      </c>
    </row>
    <row r="1197" spans="1:18" x14ac:dyDescent="0.25">
      <c r="A1197">
        <v>16</v>
      </c>
      <c r="B1197">
        <v>16104</v>
      </c>
      <c r="C1197" t="s">
        <v>789</v>
      </c>
      <c r="D1197" t="s">
        <v>2033</v>
      </c>
      <c r="E1197">
        <v>1</v>
      </c>
      <c r="F1197" t="s">
        <v>13787</v>
      </c>
      <c r="G1197">
        <v>1</v>
      </c>
      <c r="H1197" t="s">
        <v>8278</v>
      </c>
      <c r="I1197">
        <v>1</v>
      </c>
      <c r="J1197" t="s">
        <v>13782</v>
      </c>
      <c r="K1197" t="s">
        <v>13788</v>
      </c>
      <c r="L1197">
        <v>270107</v>
      </c>
      <c r="M1197" t="s">
        <v>13588</v>
      </c>
      <c r="N1197">
        <v>270107006</v>
      </c>
      <c r="O1197" t="s">
        <v>13613</v>
      </c>
      <c r="P1197">
        <v>0</v>
      </c>
      <c r="Q1197">
        <v>0</v>
      </c>
      <c r="R1197">
        <v>24493.821062982464</v>
      </c>
    </row>
    <row r="1198" spans="1:18" x14ac:dyDescent="0.25">
      <c r="A1198">
        <v>16</v>
      </c>
      <c r="B1198">
        <v>16104</v>
      </c>
      <c r="C1198" t="s">
        <v>789</v>
      </c>
      <c r="D1198" t="s">
        <v>2033</v>
      </c>
      <c r="E1198">
        <v>1</v>
      </c>
      <c r="F1198" t="s">
        <v>13787</v>
      </c>
      <c r="G1198">
        <v>1</v>
      </c>
      <c r="H1198" t="s">
        <v>8278</v>
      </c>
      <c r="I1198">
        <v>1</v>
      </c>
      <c r="J1198" t="s">
        <v>13782</v>
      </c>
      <c r="K1198" t="s">
        <v>13789</v>
      </c>
      <c r="L1198">
        <v>270107</v>
      </c>
      <c r="M1198" t="s">
        <v>13588</v>
      </c>
      <c r="N1198">
        <v>270107006</v>
      </c>
      <c r="O1198" t="s">
        <v>13613</v>
      </c>
      <c r="P1198">
        <v>0</v>
      </c>
      <c r="Q1198">
        <v>0</v>
      </c>
      <c r="R1198">
        <v>5752.8782227987676</v>
      </c>
    </row>
    <row r="1199" spans="1:18" x14ac:dyDescent="0.25">
      <c r="A1199">
        <v>16</v>
      </c>
      <c r="B1199">
        <v>16104</v>
      </c>
      <c r="C1199" t="s">
        <v>789</v>
      </c>
      <c r="D1199" t="s">
        <v>2033</v>
      </c>
      <c r="E1199">
        <v>1</v>
      </c>
      <c r="F1199" t="s">
        <v>13787</v>
      </c>
      <c r="G1199">
        <v>2</v>
      </c>
      <c r="H1199" t="s">
        <v>13768</v>
      </c>
      <c r="I1199">
        <v>1</v>
      </c>
      <c r="J1199" t="s">
        <v>13782</v>
      </c>
      <c r="K1199" t="s">
        <v>13790</v>
      </c>
      <c r="L1199">
        <v>270107</v>
      </c>
      <c r="M1199" t="s">
        <v>13588</v>
      </c>
      <c r="N1199">
        <v>270107006</v>
      </c>
      <c r="O1199" t="s">
        <v>13613</v>
      </c>
      <c r="P1199">
        <v>0</v>
      </c>
      <c r="Q1199">
        <v>0</v>
      </c>
      <c r="R1199">
        <v>24493.821062982464</v>
      </c>
    </row>
    <row r="1200" spans="1:18" x14ac:dyDescent="0.25">
      <c r="A1200">
        <v>16</v>
      </c>
      <c r="B1200">
        <v>16104</v>
      </c>
      <c r="C1200" t="s">
        <v>789</v>
      </c>
      <c r="D1200" t="s">
        <v>2033</v>
      </c>
      <c r="E1200">
        <v>1</v>
      </c>
      <c r="F1200" t="s">
        <v>13787</v>
      </c>
      <c r="G1200">
        <v>2</v>
      </c>
      <c r="H1200" t="s">
        <v>13768</v>
      </c>
      <c r="I1200">
        <v>1</v>
      </c>
      <c r="J1200" t="s">
        <v>13782</v>
      </c>
      <c r="K1200" t="s">
        <v>13791</v>
      </c>
      <c r="L1200">
        <v>270107</v>
      </c>
      <c r="M1200" t="s">
        <v>13588</v>
      </c>
      <c r="N1200">
        <v>270107006</v>
      </c>
      <c r="O1200" t="s">
        <v>13613</v>
      </c>
      <c r="P1200">
        <v>0</v>
      </c>
      <c r="Q1200">
        <v>0</v>
      </c>
      <c r="R1200">
        <v>5752.8782227987676</v>
      </c>
    </row>
    <row r="1201" spans="1:18" x14ac:dyDescent="0.25">
      <c r="A1201">
        <v>16</v>
      </c>
      <c r="B1201">
        <v>16104</v>
      </c>
      <c r="C1201" t="s">
        <v>789</v>
      </c>
      <c r="D1201" t="s">
        <v>2033</v>
      </c>
      <c r="E1201">
        <v>5</v>
      </c>
      <c r="F1201" t="s">
        <v>13792</v>
      </c>
      <c r="G1201">
        <v>2</v>
      </c>
      <c r="H1201" t="s">
        <v>13768</v>
      </c>
      <c r="I1201">
        <v>3</v>
      </c>
      <c r="J1201" t="s">
        <v>13783</v>
      </c>
      <c r="K1201" t="s">
        <v>13790</v>
      </c>
      <c r="L1201">
        <v>270107</v>
      </c>
      <c r="M1201" t="s">
        <v>13588</v>
      </c>
      <c r="N1201">
        <v>270107005</v>
      </c>
      <c r="O1201" t="s">
        <v>13608</v>
      </c>
      <c r="P1201">
        <v>0</v>
      </c>
      <c r="Q1201">
        <v>0</v>
      </c>
      <c r="R1201">
        <v>26982.908436885882</v>
      </c>
    </row>
    <row r="1202" spans="1:18" x14ac:dyDescent="0.25">
      <c r="A1202">
        <v>16</v>
      </c>
      <c r="B1202">
        <v>16104</v>
      </c>
      <c r="C1202" t="s">
        <v>789</v>
      </c>
      <c r="D1202" t="s">
        <v>2033</v>
      </c>
      <c r="E1202">
        <v>5</v>
      </c>
      <c r="F1202" t="s">
        <v>13792</v>
      </c>
      <c r="G1202">
        <v>2</v>
      </c>
      <c r="H1202" t="s">
        <v>13768</v>
      </c>
      <c r="I1202">
        <v>3</v>
      </c>
      <c r="J1202" t="s">
        <v>13783</v>
      </c>
      <c r="K1202" t="s">
        <v>13791</v>
      </c>
      <c r="L1202">
        <v>270107</v>
      </c>
      <c r="M1202" t="s">
        <v>13588</v>
      </c>
      <c r="N1202">
        <v>270107005</v>
      </c>
      <c r="O1202" t="s">
        <v>13608</v>
      </c>
      <c r="P1202">
        <v>0</v>
      </c>
      <c r="Q1202">
        <v>0</v>
      </c>
      <c r="R1202">
        <v>3263.7908488953485</v>
      </c>
    </row>
    <row r="1203" spans="1:18" x14ac:dyDescent="0.25">
      <c r="A1203">
        <v>16</v>
      </c>
      <c r="B1203">
        <v>16105</v>
      </c>
      <c r="C1203" t="s">
        <v>789</v>
      </c>
      <c r="D1203" t="s">
        <v>2036</v>
      </c>
      <c r="E1203">
        <v>1</v>
      </c>
      <c r="F1203" t="s">
        <v>13787</v>
      </c>
      <c r="G1203">
        <v>1</v>
      </c>
      <c r="H1203" t="s">
        <v>8278</v>
      </c>
      <c r="I1203">
        <v>1</v>
      </c>
      <c r="J1203" t="s">
        <v>13782</v>
      </c>
      <c r="K1203" t="s">
        <v>13788</v>
      </c>
      <c r="L1203">
        <v>270107</v>
      </c>
      <c r="M1203" t="s">
        <v>13588</v>
      </c>
      <c r="N1203">
        <v>270107006</v>
      </c>
      <c r="O1203" t="s">
        <v>13613</v>
      </c>
      <c r="P1203">
        <v>0</v>
      </c>
      <c r="Q1203">
        <v>0</v>
      </c>
      <c r="R1203">
        <v>16924.369882856179</v>
      </c>
    </row>
    <row r="1204" spans="1:18" x14ac:dyDescent="0.25">
      <c r="A1204">
        <v>16</v>
      </c>
      <c r="B1204">
        <v>16105</v>
      </c>
      <c r="C1204" t="s">
        <v>789</v>
      </c>
      <c r="D1204" t="s">
        <v>2036</v>
      </c>
      <c r="E1204">
        <v>1</v>
      </c>
      <c r="F1204" t="s">
        <v>13787</v>
      </c>
      <c r="G1204">
        <v>2</v>
      </c>
      <c r="H1204" t="s">
        <v>13768</v>
      </c>
      <c r="I1204">
        <v>1</v>
      </c>
      <c r="J1204" t="s">
        <v>13782</v>
      </c>
      <c r="K1204" t="s">
        <v>13790</v>
      </c>
      <c r="L1204">
        <v>270107</v>
      </c>
      <c r="M1204" t="s">
        <v>13588</v>
      </c>
      <c r="N1204">
        <v>270107006</v>
      </c>
      <c r="O1204" t="s">
        <v>13613</v>
      </c>
      <c r="P1204">
        <v>0</v>
      </c>
      <c r="Q1204">
        <v>0</v>
      </c>
      <c r="R1204">
        <v>16924.369882856179</v>
      </c>
    </row>
    <row r="1205" spans="1:18" x14ac:dyDescent="0.25">
      <c r="A1205">
        <v>16</v>
      </c>
      <c r="B1205">
        <v>16105</v>
      </c>
      <c r="C1205" t="s">
        <v>789</v>
      </c>
      <c r="D1205" t="s">
        <v>2036</v>
      </c>
      <c r="E1205">
        <v>5</v>
      </c>
      <c r="F1205" t="s">
        <v>13792</v>
      </c>
      <c r="G1205">
        <v>2</v>
      </c>
      <c r="H1205" t="s">
        <v>13768</v>
      </c>
      <c r="I1205">
        <v>3</v>
      </c>
      <c r="J1205" t="s">
        <v>13783</v>
      </c>
      <c r="K1205" t="s">
        <v>13790</v>
      </c>
      <c r="L1205">
        <v>270107</v>
      </c>
      <c r="M1205" t="s">
        <v>13588</v>
      </c>
      <c r="N1205">
        <v>270107005</v>
      </c>
      <c r="O1205" t="s">
        <v>13608</v>
      </c>
      <c r="P1205">
        <v>0</v>
      </c>
      <c r="Q1205">
        <v>0</v>
      </c>
      <c r="R1205">
        <v>16924.369882856179</v>
      </c>
    </row>
    <row r="1206" spans="1:18" x14ac:dyDescent="0.25">
      <c r="A1206">
        <v>16</v>
      </c>
      <c r="B1206">
        <v>16106</v>
      </c>
      <c r="C1206" t="s">
        <v>789</v>
      </c>
      <c r="D1206" t="s">
        <v>2039</v>
      </c>
      <c r="E1206">
        <v>1</v>
      </c>
      <c r="F1206" t="s">
        <v>13787</v>
      </c>
      <c r="G1206">
        <v>1</v>
      </c>
      <c r="H1206" t="s">
        <v>8278</v>
      </c>
      <c r="I1206">
        <v>1</v>
      </c>
      <c r="J1206" t="s">
        <v>13782</v>
      </c>
      <c r="K1206" t="s">
        <v>13788</v>
      </c>
      <c r="L1206">
        <v>270107</v>
      </c>
      <c r="M1206" t="s">
        <v>13588</v>
      </c>
      <c r="N1206">
        <v>270107006</v>
      </c>
      <c r="O1206" t="s">
        <v>13613</v>
      </c>
      <c r="P1206">
        <v>0</v>
      </c>
      <c r="Q1206">
        <v>0</v>
      </c>
      <c r="R1206">
        <v>25903.328580618134</v>
      </c>
    </row>
    <row r="1207" spans="1:18" x14ac:dyDescent="0.25">
      <c r="A1207">
        <v>16</v>
      </c>
      <c r="B1207">
        <v>16106</v>
      </c>
      <c r="C1207" t="s">
        <v>789</v>
      </c>
      <c r="D1207" t="s">
        <v>2039</v>
      </c>
      <c r="E1207">
        <v>1</v>
      </c>
      <c r="F1207" t="s">
        <v>13787</v>
      </c>
      <c r="G1207">
        <v>2</v>
      </c>
      <c r="H1207" t="s">
        <v>13768</v>
      </c>
      <c r="I1207">
        <v>1</v>
      </c>
      <c r="J1207" t="s">
        <v>13782</v>
      </c>
      <c r="K1207" t="s">
        <v>13790</v>
      </c>
      <c r="L1207">
        <v>270107</v>
      </c>
      <c r="M1207" t="s">
        <v>13588</v>
      </c>
      <c r="N1207">
        <v>270107006</v>
      </c>
      <c r="O1207" t="s">
        <v>13613</v>
      </c>
      <c r="P1207">
        <v>0</v>
      </c>
      <c r="Q1207">
        <v>0</v>
      </c>
      <c r="R1207">
        <v>25903.328580618134</v>
      </c>
    </row>
    <row r="1208" spans="1:18" x14ac:dyDescent="0.25">
      <c r="A1208">
        <v>16</v>
      </c>
      <c r="B1208">
        <v>16106</v>
      </c>
      <c r="C1208" t="s">
        <v>789</v>
      </c>
      <c r="D1208" t="s">
        <v>2039</v>
      </c>
      <c r="E1208">
        <v>5</v>
      </c>
      <c r="F1208" t="s">
        <v>13792</v>
      </c>
      <c r="G1208">
        <v>2</v>
      </c>
      <c r="H1208" t="s">
        <v>13768</v>
      </c>
      <c r="I1208">
        <v>3</v>
      </c>
      <c r="J1208" t="s">
        <v>13783</v>
      </c>
      <c r="K1208" t="s">
        <v>13790</v>
      </c>
      <c r="L1208">
        <v>270107</v>
      </c>
      <c r="M1208" t="s">
        <v>13588</v>
      </c>
      <c r="N1208">
        <v>270107005</v>
      </c>
      <c r="O1208" t="s">
        <v>13608</v>
      </c>
      <c r="P1208">
        <v>0</v>
      </c>
      <c r="Q1208">
        <v>0</v>
      </c>
      <c r="R1208">
        <v>25903.328580618134</v>
      </c>
    </row>
    <row r="1209" spans="1:18" x14ac:dyDescent="0.25">
      <c r="A1209">
        <v>16</v>
      </c>
      <c r="B1209">
        <v>16108</v>
      </c>
      <c r="C1209" t="s">
        <v>789</v>
      </c>
      <c r="D1209" t="s">
        <v>2045</v>
      </c>
      <c r="E1209">
        <v>1</v>
      </c>
      <c r="F1209" t="s">
        <v>13787</v>
      </c>
      <c r="G1209">
        <v>1</v>
      </c>
      <c r="H1209" t="s">
        <v>8278</v>
      </c>
      <c r="I1209">
        <v>1</v>
      </c>
      <c r="J1209" t="s">
        <v>13782</v>
      </c>
      <c r="K1209" t="s">
        <v>13788</v>
      </c>
      <c r="L1209">
        <v>270107</v>
      </c>
      <c r="M1209" t="s">
        <v>13588</v>
      </c>
      <c r="N1209">
        <v>270107006</v>
      </c>
      <c r="O1209" t="s">
        <v>13613</v>
      </c>
      <c r="P1209">
        <v>0</v>
      </c>
      <c r="Q1209">
        <v>0</v>
      </c>
      <c r="R1209">
        <v>38595.394707796237</v>
      </c>
    </row>
    <row r="1210" spans="1:18" x14ac:dyDescent="0.25">
      <c r="A1210">
        <v>16</v>
      </c>
      <c r="B1210">
        <v>16108</v>
      </c>
      <c r="C1210" t="s">
        <v>789</v>
      </c>
      <c r="D1210" t="s">
        <v>2045</v>
      </c>
      <c r="E1210">
        <v>1</v>
      </c>
      <c r="F1210" t="s">
        <v>13787</v>
      </c>
      <c r="G1210">
        <v>2</v>
      </c>
      <c r="H1210" t="s">
        <v>13768</v>
      </c>
      <c r="I1210">
        <v>1</v>
      </c>
      <c r="J1210" t="s">
        <v>13782</v>
      </c>
      <c r="K1210" t="s">
        <v>13790</v>
      </c>
      <c r="L1210">
        <v>270107</v>
      </c>
      <c r="M1210" t="s">
        <v>13588</v>
      </c>
      <c r="N1210">
        <v>270107006</v>
      </c>
      <c r="O1210" t="s">
        <v>13613</v>
      </c>
      <c r="P1210">
        <v>0</v>
      </c>
      <c r="Q1210">
        <v>0</v>
      </c>
      <c r="R1210">
        <v>38595.394707796237</v>
      </c>
    </row>
    <row r="1211" spans="1:18" x14ac:dyDescent="0.25">
      <c r="A1211">
        <v>16</v>
      </c>
      <c r="B1211">
        <v>16108</v>
      </c>
      <c r="C1211" t="s">
        <v>789</v>
      </c>
      <c r="D1211" t="s">
        <v>2045</v>
      </c>
      <c r="E1211">
        <v>5</v>
      </c>
      <c r="F1211" t="s">
        <v>13792</v>
      </c>
      <c r="G1211">
        <v>2</v>
      </c>
      <c r="H1211" t="s">
        <v>13768</v>
      </c>
      <c r="I1211">
        <v>3</v>
      </c>
      <c r="J1211" t="s">
        <v>13783</v>
      </c>
      <c r="K1211" t="s">
        <v>13790</v>
      </c>
      <c r="L1211">
        <v>270107</v>
      </c>
      <c r="M1211" t="s">
        <v>13588</v>
      </c>
      <c r="N1211">
        <v>270107005</v>
      </c>
      <c r="O1211" t="s">
        <v>13608</v>
      </c>
      <c r="P1211">
        <v>0</v>
      </c>
      <c r="Q1211">
        <v>0</v>
      </c>
      <c r="R1211">
        <v>37216.930058477468</v>
      </c>
    </row>
    <row r="1212" spans="1:18" x14ac:dyDescent="0.25">
      <c r="A1212">
        <v>16</v>
      </c>
      <c r="B1212">
        <v>16108</v>
      </c>
      <c r="C1212" t="s">
        <v>789</v>
      </c>
      <c r="D1212" t="s">
        <v>2045</v>
      </c>
      <c r="E1212">
        <v>5</v>
      </c>
      <c r="F1212" t="s">
        <v>13792</v>
      </c>
      <c r="G1212">
        <v>2</v>
      </c>
      <c r="H1212" t="s">
        <v>13768</v>
      </c>
      <c r="I1212">
        <v>3</v>
      </c>
      <c r="J1212" t="s">
        <v>13783</v>
      </c>
      <c r="K1212" t="s">
        <v>13791</v>
      </c>
      <c r="L1212">
        <v>270107</v>
      </c>
      <c r="M1212" t="s">
        <v>13588</v>
      </c>
      <c r="N1212">
        <v>270107005</v>
      </c>
      <c r="O1212" t="s">
        <v>13608</v>
      </c>
      <c r="P1212">
        <v>0</v>
      </c>
      <c r="Q1212">
        <v>0</v>
      </c>
      <c r="R1212">
        <v>1378.4646493187699</v>
      </c>
    </row>
    <row r="1213" spans="1:18" x14ac:dyDescent="0.25">
      <c r="A1213">
        <v>16</v>
      </c>
      <c r="B1213">
        <v>16203</v>
      </c>
      <c r="C1213" t="s">
        <v>789</v>
      </c>
      <c r="D1213" t="s">
        <v>2057</v>
      </c>
      <c r="E1213">
        <v>1</v>
      </c>
      <c r="F1213" t="s">
        <v>13787</v>
      </c>
      <c r="G1213">
        <v>1</v>
      </c>
      <c r="H1213" t="s">
        <v>8278</v>
      </c>
      <c r="I1213">
        <v>1</v>
      </c>
      <c r="J1213" t="s">
        <v>13782</v>
      </c>
      <c r="K1213" t="s">
        <v>13788</v>
      </c>
      <c r="L1213">
        <v>270107</v>
      </c>
      <c r="M1213" t="s">
        <v>13588</v>
      </c>
      <c r="N1213">
        <v>270107006</v>
      </c>
      <c r="O1213" t="s">
        <v>13613</v>
      </c>
      <c r="P1213">
        <v>0</v>
      </c>
      <c r="Q1213">
        <v>0</v>
      </c>
      <c r="R1213">
        <v>14284.127178638111</v>
      </c>
    </row>
    <row r="1214" spans="1:18" x14ac:dyDescent="0.25">
      <c r="A1214">
        <v>16</v>
      </c>
      <c r="B1214">
        <v>16203</v>
      </c>
      <c r="C1214" t="s">
        <v>789</v>
      </c>
      <c r="D1214" t="s">
        <v>2057</v>
      </c>
      <c r="E1214">
        <v>1</v>
      </c>
      <c r="F1214" t="s">
        <v>13787</v>
      </c>
      <c r="G1214">
        <v>1</v>
      </c>
      <c r="H1214" t="s">
        <v>8278</v>
      </c>
      <c r="I1214">
        <v>1</v>
      </c>
      <c r="J1214" t="s">
        <v>13782</v>
      </c>
      <c r="K1214" t="s">
        <v>13789</v>
      </c>
      <c r="L1214">
        <v>270107</v>
      </c>
      <c r="M1214" t="s">
        <v>13588</v>
      </c>
      <c r="N1214">
        <v>270107006</v>
      </c>
      <c r="O1214" t="s">
        <v>13613</v>
      </c>
      <c r="P1214">
        <v>0</v>
      </c>
      <c r="Q1214">
        <v>0</v>
      </c>
      <c r="R1214">
        <v>3326.3439000855983</v>
      </c>
    </row>
    <row r="1215" spans="1:18" x14ac:dyDescent="0.25">
      <c r="A1215">
        <v>16</v>
      </c>
      <c r="B1215">
        <v>16203</v>
      </c>
      <c r="C1215" t="s">
        <v>789</v>
      </c>
      <c r="D1215" t="s">
        <v>2057</v>
      </c>
      <c r="E1215">
        <v>1</v>
      </c>
      <c r="F1215" t="s">
        <v>13787</v>
      </c>
      <c r="G1215">
        <v>2</v>
      </c>
      <c r="H1215" t="s">
        <v>13768</v>
      </c>
      <c r="I1215">
        <v>1</v>
      </c>
      <c r="J1215" t="s">
        <v>13782</v>
      </c>
      <c r="K1215" t="s">
        <v>13790</v>
      </c>
      <c r="L1215">
        <v>270107</v>
      </c>
      <c r="M1215" t="s">
        <v>13588</v>
      </c>
      <c r="N1215">
        <v>270107006</v>
      </c>
      <c r="O1215" t="s">
        <v>13613</v>
      </c>
      <c r="P1215">
        <v>0</v>
      </c>
      <c r="Q1215">
        <v>0</v>
      </c>
      <c r="R1215">
        <v>11563.367744945597</v>
      </c>
    </row>
    <row r="1216" spans="1:18" x14ac:dyDescent="0.25">
      <c r="A1216">
        <v>16</v>
      </c>
      <c r="B1216">
        <v>16203</v>
      </c>
      <c r="C1216" t="s">
        <v>789</v>
      </c>
      <c r="D1216" t="s">
        <v>2057</v>
      </c>
      <c r="E1216">
        <v>1</v>
      </c>
      <c r="F1216" t="s">
        <v>13787</v>
      </c>
      <c r="G1216">
        <v>2</v>
      </c>
      <c r="H1216" t="s">
        <v>13768</v>
      </c>
      <c r="I1216">
        <v>1</v>
      </c>
      <c r="J1216" t="s">
        <v>13782</v>
      </c>
      <c r="K1216" t="s">
        <v>13791</v>
      </c>
      <c r="L1216">
        <v>270107</v>
      </c>
      <c r="M1216" t="s">
        <v>13588</v>
      </c>
      <c r="N1216">
        <v>270107006</v>
      </c>
      <c r="O1216" t="s">
        <v>13613</v>
      </c>
      <c r="P1216">
        <v>0</v>
      </c>
      <c r="Q1216">
        <v>0</v>
      </c>
      <c r="R1216">
        <v>6047.1033337781164</v>
      </c>
    </row>
    <row r="1217" spans="1:18" x14ac:dyDescent="0.25">
      <c r="A1217">
        <v>16</v>
      </c>
      <c r="B1217">
        <v>16203</v>
      </c>
      <c r="C1217" t="s">
        <v>789</v>
      </c>
      <c r="D1217" t="s">
        <v>2057</v>
      </c>
      <c r="E1217">
        <v>5</v>
      </c>
      <c r="F1217" t="s">
        <v>13792</v>
      </c>
      <c r="G1217">
        <v>2</v>
      </c>
      <c r="H1217" t="s">
        <v>13768</v>
      </c>
      <c r="I1217">
        <v>3</v>
      </c>
      <c r="J1217" t="s">
        <v>13783</v>
      </c>
      <c r="K1217" t="s">
        <v>13790</v>
      </c>
      <c r="L1217">
        <v>270107</v>
      </c>
      <c r="M1217" t="s">
        <v>13588</v>
      </c>
      <c r="N1217">
        <v>270107005</v>
      </c>
      <c r="O1217" t="s">
        <v>13608</v>
      </c>
      <c r="P1217">
        <v>0</v>
      </c>
      <c r="Q1217">
        <v>0</v>
      </c>
      <c r="R1217">
        <v>12318.162995398774</v>
      </c>
    </row>
    <row r="1218" spans="1:18" x14ac:dyDescent="0.25">
      <c r="A1218">
        <v>16</v>
      </c>
      <c r="B1218">
        <v>16203</v>
      </c>
      <c r="C1218" t="s">
        <v>789</v>
      </c>
      <c r="D1218" t="s">
        <v>2057</v>
      </c>
      <c r="E1218">
        <v>5</v>
      </c>
      <c r="F1218" t="s">
        <v>13792</v>
      </c>
      <c r="G1218">
        <v>2</v>
      </c>
      <c r="H1218" t="s">
        <v>13768</v>
      </c>
      <c r="I1218">
        <v>3</v>
      </c>
      <c r="J1218" t="s">
        <v>13783</v>
      </c>
      <c r="K1218" t="s">
        <v>13791</v>
      </c>
      <c r="L1218">
        <v>270107</v>
      </c>
      <c r="M1218" t="s">
        <v>13588</v>
      </c>
      <c r="N1218">
        <v>270107005</v>
      </c>
      <c r="O1218" t="s">
        <v>13608</v>
      </c>
      <c r="P1218">
        <v>0</v>
      </c>
      <c r="Q1218">
        <v>0</v>
      </c>
      <c r="R1218">
        <v>5292.3080833249378</v>
      </c>
    </row>
    <row r="1219" spans="1:18" x14ac:dyDescent="0.25">
      <c r="A1219">
        <v>16</v>
      </c>
      <c r="B1219">
        <v>16301</v>
      </c>
      <c r="C1219" t="s">
        <v>789</v>
      </c>
      <c r="D1219" t="s">
        <v>2072</v>
      </c>
      <c r="E1219">
        <v>1</v>
      </c>
      <c r="F1219" t="s">
        <v>13787</v>
      </c>
      <c r="G1219">
        <v>1</v>
      </c>
      <c r="H1219" t="s">
        <v>8278</v>
      </c>
      <c r="I1219">
        <v>1</v>
      </c>
      <c r="J1219" t="s">
        <v>13782</v>
      </c>
      <c r="K1219" t="s">
        <v>13788</v>
      </c>
      <c r="L1219">
        <v>270107</v>
      </c>
      <c r="M1219" t="s">
        <v>13588</v>
      </c>
      <c r="N1219">
        <v>270107006</v>
      </c>
      <c r="O1219" t="s">
        <v>13613</v>
      </c>
      <c r="P1219">
        <v>0</v>
      </c>
      <c r="Q1219">
        <v>0</v>
      </c>
      <c r="R1219">
        <v>18409.491832979529</v>
      </c>
    </row>
    <row r="1220" spans="1:18" x14ac:dyDescent="0.25">
      <c r="A1220">
        <v>16</v>
      </c>
      <c r="B1220">
        <v>16301</v>
      </c>
      <c r="C1220" t="s">
        <v>789</v>
      </c>
      <c r="D1220" t="s">
        <v>2072</v>
      </c>
      <c r="E1220">
        <v>1</v>
      </c>
      <c r="F1220" t="s">
        <v>13787</v>
      </c>
      <c r="G1220">
        <v>1</v>
      </c>
      <c r="H1220" t="s">
        <v>8278</v>
      </c>
      <c r="I1220">
        <v>1</v>
      </c>
      <c r="J1220" t="s">
        <v>13782</v>
      </c>
      <c r="K1220" t="s">
        <v>13789</v>
      </c>
      <c r="L1220">
        <v>270107</v>
      </c>
      <c r="M1220" t="s">
        <v>13588</v>
      </c>
      <c r="N1220">
        <v>270107006</v>
      </c>
      <c r="O1220" t="s">
        <v>13613</v>
      </c>
      <c r="P1220">
        <v>0</v>
      </c>
      <c r="Q1220">
        <v>0</v>
      </c>
      <c r="R1220">
        <v>1195.0262012752414</v>
      </c>
    </row>
    <row r="1221" spans="1:18" x14ac:dyDescent="0.25">
      <c r="A1221">
        <v>16</v>
      </c>
      <c r="B1221">
        <v>16301</v>
      </c>
      <c r="C1221" t="s">
        <v>789</v>
      </c>
      <c r="D1221" t="s">
        <v>2072</v>
      </c>
      <c r="E1221">
        <v>1</v>
      </c>
      <c r="F1221" t="s">
        <v>13787</v>
      </c>
      <c r="G1221">
        <v>2</v>
      </c>
      <c r="H1221" t="s">
        <v>13768</v>
      </c>
      <c r="I1221">
        <v>1</v>
      </c>
      <c r="J1221" t="s">
        <v>13782</v>
      </c>
      <c r="K1221" t="s">
        <v>13790</v>
      </c>
      <c r="L1221">
        <v>270107</v>
      </c>
      <c r="M1221" t="s">
        <v>13588</v>
      </c>
      <c r="N1221">
        <v>270107006</v>
      </c>
      <c r="O1221" t="s">
        <v>13613</v>
      </c>
      <c r="P1221">
        <v>0</v>
      </c>
      <c r="Q1221">
        <v>0</v>
      </c>
      <c r="R1221">
        <v>15548.298287377302</v>
      </c>
    </row>
    <row r="1222" spans="1:18" x14ac:dyDescent="0.25">
      <c r="A1222">
        <v>16</v>
      </c>
      <c r="B1222">
        <v>16301</v>
      </c>
      <c r="C1222" t="s">
        <v>789</v>
      </c>
      <c r="D1222" t="s">
        <v>2072</v>
      </c>
      <c r="E1222">
        <v>1</v>
      </c>
      <c r="F1222" t="s">
        <v>13787</v>
      </c>
      <c r="G1222">
        <v>2</v>
      </c>
      <c r="H1222" t="s">
        <v>13768</v>
      </c>
      <c r="I1222">
        <v>1</v>
      </c>
      <c r="J1222" t="s">
        <v>13782</v>
      </c>
      <c r="K1222" t="s">
        <v>13791</v>
      </c>
      <c r="L1222">
        <v>270107</v>
      </c>
      <c r="M1222" t="s">
        <v>13588</v>
      </c>
      <c r="N1222">
        <v>270107006</v>
      </c>
      <c r="O1222" t="s">
        <v>13613</v>
      </c>
      <c r="P1222">
        <v>0</v>
      </c>
      <c r="Q1222">
        <v>0</v>
      </c>
      <c r="R1222">
        <v>4056.2197468774802</v>
      </c>
    </row>
    <row r="1223" spans="1:18" x14ac:dyDescent="0.25">
      <c r="A1223">
        <v>16</v>
      </c>
      <c r="B1223">
        <v>16301</v>
      </c>
      <c r="C1223" t="s">
        <v>789</v>
      </c>
      <c r="D1223" t="s">
        <v>2072</v>
      </c>
      <c r="E1223">
        <v>5</v>
      </c>
      <c r="F1223" t="s">
        <v>13792</v>
      </c>
      <c r="G1223">
        <v>2</v>
      </c>
      <c r="H1223" t="s">
        <v>13768</v>
      </c>
      <c r="I1223">
        <v>3</v>
      </c>
      <c r="J1223" t="s">
        <v>13783</v>
      </c>
      <c r="K1223" t="s">
        <v>13790</v>
      </c>
      <c r="L1223">
        <v>270107</v>
      </c>
      <c r="M1223" t="s">
        <v>13588</v>
      </c>
      <c r="N1223">
        <v>270107005</v>
      </c>
      <c r="O1223" t="s">
        <v>13608</v>
      </c>
      <c r="P1223">
        <v>0</v>
      </c>
      <c r="Q1223">
        <v>0</v>
      </c>
      <c r="R1223">
        <v>17050.884073793641</v>
      </c>
    </row>
    <row r="1224" spans="1:18" x14ac:dyDescent="0.25">
      <c r="A1224">
        <v>16</v>
      </c>
      <c r="B1224">
        <v>16301</v>
      </c>
      <c r="C1224" t="s">
        <v>789</v>
      </c>
      <c r="D1224" t="s">
        <v>2072</v>
      </c>
      <c r="E1224">
        <v>5</v>
      </c>
      <c r="F1224" t="s">
        <v>13792</v>
      </c>
      <c r="G1224">
        <v>2</v>
      </c>
      <c r="H1224" t="s">
        <v>13768</v>
      </c>
      <c r="I1224">
        <v>3</v>
      </c>
      <c r="J1224" t="s">
        <v>13783</v>
      </c>
      <c r="K1224" t="s">
        <v>13791</v>
      </c>
      <c r="L1224">
        <v>270107</v>
      </c>
      <c r="M1224" t="s">
        <v>13588</v>
      </c>
      <c r="N1224">
        <v>270107005</v>
      </c>
      <c r="O1224" t="s">
        <v>13608</v>
      </c>
      <c r="P1224">
        <v>0</v>
      </c>
      <c r="Q1224">
        <v>0</v>
      </c>
      <c r="R1224">
        <v>2553.633960461133</v>
      </c>
    </row>
    <row r="1225" spans="1:18" x14ac:dyDescent="0.25">
      <c r="A1225">
        <v>16</v>
      </c>
      <c r="B1225">
        <v>16302</v>
      </c>
      <c r="C1225" t="s">
        <v>789</v>
      </c>
      <c r="D1225" t="s">
        <v>2075</v>
      </c>
      <c r="E1225">
        <v>1</v>
      </c>
      <c r="F1225" t="s">
        <v>13787</v>
      </c>
      <c r="G1225">
        <v>1</v>
      </c>
      <c r="H1225" t="s">
        <v>8278</v>
      </c>
      <c r="I1225">
        <v>1</v>
      </c>
      <c r="J1225" t="s">
        <v>13782</v>
      </c>
      <c r="K1225" t="s">
        <v>13788</v>
      </c>
      <c r="L1225">
        <v>270107</v>
      </c>
      <c r="M1225" t="s">
        <v>13588</v>
      </c>
      <c r="N1225">
        <v>270107006</v>
      </c>
      <c r="O1225" t="s">
        <v>13613</v>
      </c>
      <c r="P1225">
        <v>0</v>
      </c>
      <c r="Q1225">
        <v>0</v>
      </c>
      <c r="R1225">
        <v>18824.469868848249</v>
      </c>
    </row>
    <row r="1226" spans="1:18" x14ac:dyDescent="0.25">
      <c r="A1226">
        <v>16</v>
      </c>
      <c r="B1226">
        <v>16302</v>
      </c>
      <c r="C1226" t="s">
        <v>789</v>
      </c>
      <c r="D1226" t="s">
        <v>2075</v>
      </c>
      <c r="E1226">
        <v>1</v>
      </c>
      <c r="F1226" t="s">
        <v>13787</v>
      </c>
      <c r="G1226">
        <v>2</v>
      </c>
      <c r="H1226" t="s">
        <v>13768</v>
      </c>
      <c r="I1226">
        <v>1</v>
      </c>
      <c r="J1226" t="s">
        <v>13782</v>
      </c>
      <c r="K1226" t="s">
        <v>13790</v>
      </c>
      <c r="L1226">
        <v>270107</v>
      </c>
      <c r="M1226" t="s">
        <v>13588</v>
      </c>
      <c r="N1226">
        <v>270107006</v>
      </c>
      <c r="O1226" t="s">
        <v>13613</v>
      </c>
      <c r="P1226">
        <v>0</v>
      </c>
      <c r="Q1226">
        <v>0</v>
      </c>
      <c r="R1226">
        <v>18824.469868848249</v>
      </c>
    </row>
    <row r="1227" spans="1:18" x14ac:dyDescent="0.25">
      <c r="A1227">
        <v>16</v>
      </c>
      <c r="B1227">
        <v>16302</v>
      </c>
      <c r="C1227" t="s">
        <v>789</v>
      </c>
      <c r="D1227" t="s">
        <v>2075</v>
      </c>
      <c r="E1227">
        <v>5</v>
      </c>
      <c r="F1227" t="s">
        <v>13792</v>
      </c>
      <c r="G1227">
        <v>2</v>
      </c>
      <c r="H1227" t="s">
        <v>13768</v>
      </c>
      <c r="I1227">
        <v>3</v>
      </c>
      <c r="J1227" t="s">
        <v>13783</v>
      </c>
      <c r="K1227" t="s">
        <v>13790</v>
      </c>
      <c r="L1227">
        <v>270107</v>
      </c>
      <c r="M1227" t="s">
        <v>13588</v>
      </c>
      <c r="N1227">
        <v>270107005</v>
      </c>
      <c r="O1227" t="s">
        <v>13608</v>
      </c>
      <c r="P1227">
        <v>0</v>
      </c>
      <c r="Q1227">
        <v>0</v>
      </c>
      <c r="R1227">
        <v>17657.362673547224</v>
      </c>
    </row>
    <row r="1228" spans="1:18" x14ac:dyDescent="0.25">
      <c r="A1228">
        <v>16</v>
      </c>
      <c r="B1228">
        <v>16305</v>
      </c>
      <c r="C1228" t="s">
        <v>789</v>
      </c>
      <c r="D1228" t="s">
        <v>2084</v>
      </c>
      <c r="E1228">
        <v>1</v>
      </c>
      <c r="F1228" t="s">
        <v>13787</v>
      </c>
      <c r="G1228">
        <v>1</v>
      </c>
      <c r="H1228" t="s">
        <v>8278</v>
      </c>
      <c r="I1228">
        <v>1</v>
      </c>
      <c r="J1228" t="s">
        <v>13782</v>
      </c>
      <c r="K1228" t="s">
        <v>13788</v>
      </c>
      <c r="L1228">
        <v>270107</v>
      </c>
      <c r="M1228" t="s">
        <v>13588</v>
      </c>
      <c r="N1228">
        <v>270107006</v>
      </c>
      <c r="O1228" t="s">
        <v>13613</v>
      </c>
      <c r="P1228">
        <v>0</v>
      </c>
      <c r="Q1228">
        <v>0</v>
      </c>
      <c r="R1228">
        <v>12850.041222016591</v>
      </c>
    </row>
    <row r="1229" spans="1:18" x14ac:dyDescent="0.25">
      <c r="A1229">
        <v>16</v>
      </c>
      <c r="B1229">
        <v>16305</v>
      </c>
      <c r="C1229" t="s">
        <v>789</v>
      </c>
      <c r="D1229" t="s">
        <v>2084</v>
      </c>
      <c r="E1229">
        <v>1</v>
      </c>
      <c r="F1229" t="s">
        <v>13787</v>
      </c>
      <c r="G1229">
        <v>2</v>
      </c>
      <c r="H1229" t="s">
        <v>13768</v>
      </c>
      <c r="I1229">
        <v>1</v>
      </c>
      <c r="J1229" t="s">
        <v>13782</v>
      </c>
      <c r="K1229" t="s">
        <v>13790</v>
      </c>
      <c r="L1229">
        <v>270107</v>
      </c>
      <c r="M1229" t="s">
        <v>13588</v>
      </c>
      <c r="N1229">
        <v>270107006</v>
      </c>
      <c r="O1229" t="s">
        <v>13613</v>
      </c>
      <c r="P1229">
        <v>0</v>
      </c>
      <c r="Q1229">
        <v>0</v>
      </c>
      <c r="R1229">
        <v>12850.041222016591</v>
      </c>
    </row>
    <row r="1230" spans="1:18" x14ac:dyDescent="0.25">
      <c r="A1230">
        <v>16</v>
      </c>
      <c r="B1230">
        <v>16305</v>
      </c>
      <c r="C1230" t="s">
        <v>789</v>
      </c>
      <c r="D1230" t="s">
        <v>2084</v>
      </c>
      <c r="E1230">
        <v>5</v>
      </c>
      <c r="F1230" t="s">
        <v>13792</v>
      </c>
      <c r="G1230">
        <v>2</v>
      </c>
      <c r="H1230" t="s">
        <v>13768</v>
      </c>
      <c r="I1230">
        <v>3</v>
      </c>
      <c r="J1230" t="s">
        <v>13783</v>
      </c>
      <c r="K1230" t="s">
        <v>13790</v>
      </c>
      <c r="L1230">
        <v>270107</v>
      </c>
      <c r="M1230" t="s">
        <v>13588</v>
      </c>
      <c r="N1230">
        <v>270107005</v>
      </c>
      <c r="O1230" t="s">
        <v>13608</v>
      </c>
      <c r="P1230">
        <v>0</v>
      </c>
      <c r="Q1230">
        <v>0</v>
      </c>
      <c r="R1230">
        <v>11425.460216430001</v>
      </c>
    </row>
  </sheetData>
  <autoFilter ref="A1:R1230" xr:uid="{80616C48-F320-4F73-ACC2-807F1351382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Subtipo de Violencia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2021-07-01T23:06:46Z</dcterms:modified>
</cp:coreProperties>
</file>