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Tablas Madre\Agricultura\MODELOS\"/>
    </mc:Choice>
  </mc:AlternateContent>
  <xr:revisionPtr revIDLastSave="0" documentId="13_ncr:1_{8FFD1E8E-826F-411A-99B0-7B41133D1B49}" xr6:coauthVersionLast="47" xr6:coauthVersionMax="47" xr10:uidLastSave="{00000000-0000-0000-0000-000000000000}"/>
  <bookViews>
    <workbookView xWindow="-120" yWindow="-120" windowWidth="20730" windowHeight="11160" activeTab="1" xr2:uid="{5402BD67-523E-46F2-97D3-E3B02C663DDC}"/>
  </bookViews>
  <sheets>
    <sheet name="Hoja2" sheetId="2" r:id="rId1"/>
    <sheet name="Modelo_Exportación_Mensual" sheetId="1" r:id="rId2"/>
    <sheet name="Cultivo" sheetId="5" r:id="rId3"/>
    <sheet name="Tipo de cultivo" sheetId="6" r:id="rId4"/>
    <sheet name="Procesamiento" sheetId="7" r:id="rId5"/>
    <sheet name="País destino" sheetId="8" r:id="rId6"/>
  </sheets>
  <definedNames>
    <definedName name="_xlnm._FilterDatabase" localSheetId="1" hidden="1">Modelo_Exportación_Mensual!$H$11:$R$146</definedName>
    <definedName name="SegmentaciónDeDatos_Escala">#N/A</definedName>
    <definedName name="SegmentaciónDeDatos_Filtro_Int">#N/A</definedName>
    <definedName name="SegmentaciónDeDatos_Incendios">#N/A</definedName>
    <definedName name="SegmentaciónDeDatos_Periodo">#N/A</definedName>
    <definedName name="SegmentaciónDeDatos_Superficie">#N/A</definedName>
    <definedName name="SegmentaciónDeDatos_Variable">#N/A</definedName>
  </definedNames>
  <calcPr calcId="191029"/>
  <pivotCaches>
    <pivotCache cacheId="0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  <x14:slicerCache r:id="rId9"/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3" i="1" l="1"/>
  <c r="O115" i="1"/>
  <c r="O110" i="1"/>
  <c r="O79" i="1"/>
  <c r="O41" i="1"/>
  <c r="O17" i="1"/>
  <c r="O12" i="1"/>
  <c r="O145" i="1"/>
  <c r="O146" i="1"/>
  <c r="O144" i="1"/>
  <c r="O142" i="1"/>
  <c r="O143" i="1"/>
  <c r="O141" i="1"/>
  <c r="H141" i="1"/>
  <c r="H142" i="1"/>
  <c r="H143" i="1"/>
  <c r="H144" i="1"/>
  <c r="H145" i="1"/>
  <c r="H146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2" i="1"/>
  <c r="O121" i="1"/>
  <c r="O120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2" i="1"/>
  <c r="H83" i="1"/>
  <c r="H84" i="1"/>
  <c r="H85" i="1"/>
  <c r="H86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O118" i="1"/>
  <c r="O119" i="1"/>
  <c r="O117" i="1"/>
  <c r="O116" i="1"/>
  <c r="O114" i="1"/>
  <c r="O112" i="1"/>
  <c r="O113" i="1"/>
  <c r="O111" i="1"/>
  <c r="O109" i="1"/>
  <c r="O108" i="1"/>
  <c r="O106" i="1"/>
  <c r="O107" i="1"/>
  <c r="O105" i="1"/>
  <c r="O103" i="1"/>
  <c r="O104" i="1"/>
  <c r="O102" i="1"/>
  <c r="O100" i="1"/>
  <c r="O101" i="1"/>
  <c r="O99" i="1"/>
  <c r="O97" i="1"/>
  <c r="O98" i="1"/>
  <c r="O96" i="1"/>
  <c r="O94" i="1"/>
  <c r="O95" i="1"/>
  <c r="O93" i="1"/>
  <c r="O91" i="1"/>
  <c r="O92" i="1"/>
  <c r="O90" i="1"/>
  <c r="O88" i="1"/>
  <c r="O89" i="1"/>
  <c r="O87" i="1"/>
  <c r="O85" i="1"/>
  <c r="O86" i="1"/>
  <c r="O84" i="1"/>
  <c r="O82" i="1"/>
  <c r="O83" i="1"/>
  <c r="O81" i="1"/>
  <c r="O80" i="1"/>
  <c r="O78" i="1"/>
  <c r="O76" i="1"/>
  <c r="O77" i="1"/>
  <c r="O75" i="1"/>
  <c r="O73" i="1"/>
  <c r="O74" i="1"/>
  <c r="O72" i="1"/>
  <c r="O70" i="1"/>
  <c r="O71" i="1"/>
  <c r="O69" i="1"/>
  <c r="O67" i="1"/>
  <c r="O68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0" i="1"/>
  <c r="O39" i="1"/>
  <c r="O25" i="1"/>
  <c r="O26" i="1"/>
  <c r="O24" i="1"/>
  <c r="O22" i="1"/>
  <c r="O23" i="1"/>
  <c r="O21" i="1"/>
  <c r="O18" i="1"/>
  <c r="O19" i="1"/>
  <c r="O20" i="1"/>
  <c r="O16" i="1"/>
  <c r="O15" i="1"/>
  <c r="O13" i="1"/>
  <c r="O14" i="1"/>
  <c r="O27" i="1"/>
  <c r="O28" i="1"/>
  <c r="O29" i="1"/>
  <c r="O30" i="1"/>
  <c r="O31" i="1"/>
  <c r="O32" i="1"/>
  <c r="O37" i="1"/>
  <c r="O38" i="1"/>
  <c r="O33" i="1"/>
  <c r="O34" i="1"/>
  <c r="O35" i="1"/>
  <c r="O36" i="1"/>
  <c r="H13" i="1" l="1"/>
  <c r="H12" i="1"/>
  <c r="Q10" i="1" l="1"/>
  <c r="P10" i="1" l="1"/>
  <c r="R10" i="1"/>
</calcChain>
</file>

<file path=xl/sharedStrings.xml><?xml version="1.0" encoding="utf-8"?>
<sst xmlns="http://schemas.openxmlformats.org/spreadsheetml/2006/main" count="3678" uniqueCount="1116">
  <si>
    <t>2019/2020</t>
  </si>
  <si>
    <t>2018/2019 - 2019/2020</t>
  </si>
  <si>
    <t>Nacional</t>
  </si>
  <si>
    <t>Regional</t>
  </si>
  <si>
    <t>Chile</t>
  </si>
  <si>
    <t>Escala</t>
  </si>
  <si>
    <t>Periodo</t>
  </si>
  <si>
    <t>Variable</t>
  </si>
  <si>
    <t>Territorio</t>
  </si>
  <si>
    <t>Filtro Int</t>
  </si>
  <si>
    <t>Ninguno</t>
  </si>
  <si>
    <t>GR's</t>
  </si>
  <si>
    <t>Vistas</t>
  </si>
  <si>
    <t>Suscripcion</t>
  </si>
  <si>
    <t>n</t>
  </si>
  <si>
    <t>GR</t>
  </si>
  <si>
    <t>Comunal</t>
  </si>
  <si>
    <t>2010/2011 - 2019/2020</t>
  </si>
  <si>
    <t>Variables</t>
  </si>
  <si>
    <t>Evolución Nº Incendios</t>
  </si>
  <si>
    <t>Evolución Superficie</t>
  </si>
  <si>
    <t>Evolución Superficie Media</t>
  </si>
  <si>
    <t>Comparativo últimas  temporadas</t>
  </si>
  <si>
    <t>Variación Evolución Nº Incendios</t>
  </si>
  <si>
    <t>Variación Evolución Superficie</t>
  </si>
  <si>
    <t>Variación Evolución Superficie Media</t>
  </si>
  <si>
    <t>Mapa por Región</t>
  </si>
  <si>
    <t>Mapa por Comuna</t>
  </si>
  <si>
    <t>Mapa Localización por Incendio</t>
  </si>
  <si>
    <t>Evolución Nº Incendios por Causa General</t>
  </si>
  <si>
    <t>Evolución Superficie por Causa General</t>
  </si>
  <si>
    <t>Evolución Superficie Media  por Causa General</t>
  </si>
  <si>
    <t>Evolución Nº Incendios por Recurso Afectado</t>
  </si>
  <si>
    <t>Evolución Superficie por Recurso Afectado</t>
  </si>
  <si>
    <t>Evolución Superficie Media por Recurso Afectado</t>
  </si>
  <si>
    <t>Comparativo últimas  temporadas por Causa Gral</t>
  </si>
  <si>
    <t>Comparativo últimas  temporadas por Tipo Recurso</t>
  </si>
  <si>
    <t>Variación Evolución Nº Incendios por Causa Gral</t>
  </si>
  <si>
    <t>Variación Evolución Superficie  por Causa Gral</t>
  </si>
  <si>
    <t>Variación Evolución Superficie Media  por Causa Gral</t>
  </si>
  <si>
    <t>Variación Evolución Nº Incendios por Tipo Recurso</t>
  </si>
  <si>
    <t>Variación Evolución Superficie por Tipo Recurso</t>
  </si>
  <si>
    <t>Variación Evolución Superficie Media por Tipo Recurso</t>
  </si>
  <si>
    <t>Mapa Localización por Incendio por Causa Gral</t>
  </si>
  <si>
    <t>Mapa Localización por Incendio por Tipo Recurso</t>
  </si>
  <si>
    <t>Evolución Nº Incendios Hora Inicio</t>
  </si>
  <si>
    <t>Evolución Superficie Hora Inicio</t>
  </si>
  <si>
    <t>Evolución Superficie Media Hora Inicio</t>
  </si>
  <si>
    <t>Evolución Nº Incendios Duración</t>
  </si>
  <si>
    <t>Evolución Superficie Duración</t>
  </si>
  <si>
    <t>Evolución Superficie Media Duración</t>
  </si>
  <si>
    <t>Evolución Nº Incendios Día de la Semana</t>
  </si>
  <si>
    <t>Evolución Superficie Día de la Semana</t>
  </si>
  <si>
    <t>Evolución Superficie Media Día de la Semana</t>
  </si>
  <si>
    <t>Evolución Nº Incendios Estacionalidad</t>
  </si>
  <si>
    <t>Evolución Superficie Estacionalidad</t>
  </si>
  <si>
    <t>Evolución Superficie Media Estacionalidad</t>
  </si>
  <si>
    <t>Evolución Nº Incendios Causa Específica</t>
  </si>
  <si>
    <t>Evolución Superficie Causa Específica</t>
  </si>
  <si>
    <t>Evolución Superficie Media Causa Específica</t>
  </si>
  <si>
    <t>Mapa Localización por Incendio por Hora Inicio</t>
  </si>
  <si>
    <t>Mapa Localización por Incendio por Duración</t>
  </si>
  <si>
    <t>Mapa Localización por Incendio por Estacionalidad</t>
  </si>
  <si>
    <t>Mapa Localización por Incendio por Causa Específica</t>
  </si>
  <si>
    <t>Ficha Comunal</t>
  </si>
  <si>
    <t>link 1</t>
  </si>
  <si>
    <t>Link 2</t>
  </si>
  <si>
    <t>Link 3</t>
  </si>
  <si>
    <t>Variable2</t>
  </si>
  <si>
    <t>Tipo de cultivo</t>
  </si>
  <si>
    <t>Cultivo</t>
  </si>
  <si>
    <t>Filtro URL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</si>
  <si>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</si>
  <si>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</si>
  <si>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</si>
  <si>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</si>
  <si>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</si>
  <si>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</si>
  <si>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</si>
  <si>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</si>
  <si>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</si>
  <si>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</si>
  <si>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</si>
  <si>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</si>
  <si>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</si>
  <si>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</si>
  <si>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</si>
  <si>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</si>
  <si>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</si>
  <si>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</si>
  <si>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</si>
  <si>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</si>
  <si>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</si>
  <si>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</si>
  <si>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</si>
  <si>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</si>
  <si>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</si>
  <si>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</si>
  <si>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</si>
  <si>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</si>
  <si>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</si>
  <si>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</si>
  <si>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</si>
  <si>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</si>
  <si>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</si>
  <si>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</si>
  <si>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</si>
  <si>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</si>
  <si>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</si>
  <si>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</si>
  <si>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</si>
  <si>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</si>
  <si>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</si>
  <si>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</si>
  <si>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</si>
  <si>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</si>
  <si>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</si>
  <si>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</si>
  <si>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</si>
  <si>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</si>
  <si>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</si>
  <si>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</si>
  <si>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</si>
  <si>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</si>
  <si>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</si>
  <si>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</si>
  <si>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</si>
  <si>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</si>
  <si>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</si>
  <si>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</si>
  <si>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</si>
  <si>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</si>
  <si>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</si>
  <si>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</si>
  <si>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</si>
  <si>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</si>
  <si>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</si>
  <si>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</si>
  <si>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</si>
  <si>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</si>
  <si>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</si>
  <si>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</si>
  <si>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</si>
  <si>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</si>
  <si>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</si>
  <si>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</si>
  <si>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</si>
  <si>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</si>
  <si>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</si>
  <si>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</si>
  <si>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</si>
  <si>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</si>
  <si>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</si>
  <si>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</si>
  <si>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</si>
  <si>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</si>
  <si>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</si>
  <si>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</si>
  <si>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</si>
  <si>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</si>
  <si>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</si>
  <si>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</si>
  <si>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</si>
  <si>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</si>
  <si>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</si>
  <si>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</si>
  <si>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</si>
  <si>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</si>
  <si>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</si>
  <si>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</si>
  <si>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</si>
  <si>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Exportaciones en Kg</t>
  </si>
  <si>
    <t>Exportaciones en USD</t>
  </si>
  <si>
    <t>Exportaciones en USD/Kg</t>
  </si>
  <si>
    <t>Orgánico</t>
  </si>
  <si>
    <t>No orgánico</t>
  </si>
  <si>
    <t>Variedades</t>
  </si>
  <si>
    <t>Tipo (Orgánico/No orgánico)</t>
  </si>
  <si>
    <t>Variedades - año</t>
  </si>
  <si>
    <t>Año</t>
  </si>
  <si>
    <t>Variedades - Tipo (Orgánico-No orgánico)</t>
  </si>
  <si>
    <t>Procesamiento</t>
  </si>
  <si>
    <t>Periodo 2015-2021</t>
  </si>
  <si>
    <t>Arándano</t>
  </si>
  <si>
    <t>Nuez</t>
  </si>
  <si>
    <t>Ají</t>
  </si>
  <si>
    <t>Almendra</t>
  </si>
  <si>
    <t>Aceituna</t>
  </si>
  <si>
    <t>Achicoria</t>
  </si>
  <si>
    <t>Ajo</t>
  </si>
  <si>
    <t>Alcachofa</t>
  </si>
  <si>
    <t>Apio</t>
  </si>
  <si>
    <t>Avellana</t>
  </si>
  <si>
    <t>Berenjena</t>
  </si>
  <si>
    <t>Brócoli</t>
  </si>
  <si>
    <t>Calabacín</t>
  </si>
  <si>
    <t>Camote</t>
  </si>
  <si>
    <t>Caqui</t>
  </si>
  <si>
    <t>Castaña</t>
  </si>
  <si>
    <t>Cebolla</t>
  </si>
  <si>
    <t>Cereza</t>
  </si>
  <si>
    <t>Chirimoya</t>
  </si>
  <si>
    <t>Ciruela</t>
  </si>
  <si>
    <t>Clementina</t>
  </si>
  <si>
    <t>Coco</t>
  </si>
  <si>
    <t>Coliflor</t>
  </si>
  <si>
    <t>Cramberries</t>
  </si>
  <si>
    <t>Damasco</t>
  </si>
  <si>
    <t>Dátil</t>
  </si>
  <si>
    <t>Durazno</t>
  </si>
  <si>
    <t>Endivia</t>
  </si>
  <si>
    <t>Espárrago</t>
  </si>
  <si>
    <t>Espinaca</t>
  </si>
  <si>
    <t>Frambuesa</t>
  </si>
  <si>
    <t>Frutilla</t>
  </si>
  <si>
    <t>Garbanzo</t>
  </si>
  <si>
    <t>Grosella</t>
  </si>
  <si>
    <t>Acelga</t>
  </si>
  <si>
    <t>Arroz</t>
  </si>
  <si>
    <t>Arveja</t>
  </si>
  <si>
    <t>Avena</t>
  </si>
  <si>
    <t>Betarraga</t>
  </si>
  <si>
    <t>Calabaza</t>
  </si>
  <si>
    <t>Cebada</t>
  </si>
  <si>
    <t>Chalote</t>
  </si>
  <si>
    <t>Choclo</t>
  </si>
  <si>
    <t>Coles de bruselas</t>
  </si>
  <si>
    <t>Guayabas, mangos y mangostanes</t>
  </si>
  <si>
    <t>Habas</t>
  </si>
  <si>
    <t>Higo</t>
  </si>
  <si>
    <t>Kiwi</t>
  </si>
  <si>
    <t>Lechuga</t>
  </si>
  <si>
    <t>Lenteja</t>
  </si>
  <si>
    <t>Lima agria</t>
  </si>
  <si>
    <t>Limón</t>
  </si>
  <si>
    <t>Lupino</t>
  </si>
  <si>
    <t>Maíz</t>
  </si>
  <si>
    <t>Malanga</t>
  </si>
  <si>
    <t>Mandarina</t>
  </si>
  <si>
    <t>Mandioca</t>
  </si>
  <si>
    <t>Mango</t>
  </si>
  <si>
    <t>Manzana</t>
  </si>
  <si>
    <t>Maqui</t>
  </si>
  <si>
    <t>Maravilla</t>
  </si>
  <si>
    <t>Melón</t>
  </si>
  <si>
    <t>Membrillo</t>
  </si>
  <si>
    <t>Mirtilo</t>
  </si>
  <si>
    <t>Mora</t>
  </si>
  <si>
    <t>Mosqueta</t>
  </si>
  <si>
    <t>Naranja</t>
  </si>
  <si>
    <t>Nectarín</t>
  </si>
  <si>
    <t>Níspero</t>
  </si>
  <si>
    <t>Olivo</t>
  </si>
  <si>
    <t>Orégano</t>
  </si>
  <si>
    <t>Otras Hortalizas</t>
  </si>
  <si>
    <t>Otras industriales</t>
  </si>
  <si>
    <t>Otras Legumbres</t>
  </si>
  <si>
    <t>Otras legumbres de vaina</t>
  </si>
  <si>
    <t>Otros berries</t>
  </si>
  <si>
    <t>Otros cereales</t>
  </si>
  <si>
    <t>Otros cítricos</t>
  </si>
  <si>
    <t>Otros coles</t>
  </si>
  <si>
    <t>Otros frutos</t>
  </si>
  <si>
    <t>Otros frutos secos</t>
  </si>
  <si>
    <t>Otros tubérculos</t>
  </si>
  <si>
    <t>Palta</t>
  </si>
  <si>
    <t>Papa</t>
  </si>
  <si>
    <t>Papaya</t>
  </si>
  <si>
    <t>Pepino</t>
  </si>
  <si>
    <t>Pera</t>
  </si>
  <si>
    <t>Pimiento</t>
  </si>
  <si>
    <t>Piña</t>
  </si>
  <si>
    <t>Pistacho</t>
  </si>
  <si>
    <t>Plátano</t>
  </si>
  <si>
    <t>Pomelo</t>
  </si>
  <si>
    <t>Poroto</t>
  </si>
  <si>
    <t>Rábano</t>
  </si>
  <si>
    <t>Raps</t>
  </si>
  <si>
    <t>Remolacha (caña de azúcar)</t>
  </si>
  <si>
    <t>Repollo</t>
  </si>
  <si>
    <t>Sandía</t>
  </si>
  <si>
    <t>Tabaco</t>
  </si>
  <si>
    <t>Tomate</t>
  </si>
  <si>
    <t>Trigo</t>
  </si>
  <si>
    <t>Triticale</t>
  </si>
  <si>
    <t>Uva</t>
  </si>
  <si>
    <t>Zanahoria</t>
  </si>
  <si>
    <t>Zapallo</t>
  </si>
  <si>
    <t>Zarzamora</t>
  </si>
  <si>
    <t>Zarzaparrilla</t>
  </si>
  <si>
    <t>Código</t>
  </si>
  <si>
    <t>Tipo</t>
  </si>
  <si>
    <t>Categoría</t>
  </si>
  <si>
    <t>Contenido</t>
  </si>
  <si>
    <t>Variedad</t>
  </si>
  <si>
    <t>08104011</t>
  </si>
  <si>
    <t>Fresco</t>
  </si>
  <si>
    <t>Berries</t>
  </si>
  <si>
    <t>Frutas</t>
  </si>
  <si>
    <t>Rojo</t>
  </si>
  <si>
    <t>08104019</t>
  </si>
  <si>
    <t>08104012</t>
  </si>
  <si>
    <t>Azul</t>
  </si>
  <si>
    <t>08104029</t>
  </si>
  <si>
    <t>02009810</t>
  </si>
  <si>
    <t>Jugo</t>
  </si>
  <si>
    <t>Sin especificar</t>
  </si>
  <si>
    <t>02008930</t>
  </si>
  <si>
    <t>Conserva</t>
  </si>
  <si>
    <t>08134041</t>
  </si>
  <si>
    <t>Deshidratado</t>
  </si>
  <si>
    <t>08134049</t>
  </si>
  <si>
    <t>08119011</t>
  </si>
  <si>
    <t>Congelado</t>
  </si>
  <si>
    <t>08119019</t>
  </si>
  <si>
    <t>07011010</t>
  </si>
  <si>
    <t>Siembra</t>
  </si>
  <si>
    <t>Tubérculos</t>
  </si>
  <si>
    <t>Cultivos anuales</t>
  </si>
  <si>
    <t>07011090</t>
  </si>
  <si>
    <t>07019000</t>
  </si>
  <si>
    <t>0702000</t>
  </si>
  <si>
    <t>Hortalizas</t>
  </si>
  <si>
    <t>07031011</t>
  </si>
  <si>
    <t>07031019</t>
  </si>
  <si>
    <t>07031020</t>
  </si>
  <si>
    <t>07032010</t>
  </si>
  <si>
    <t>07032090</t>
  </si>
  <si>
    <t>No Orgánico</t>
  </si>
  <si>
    <t>07039000</t>
  </si>
  <si>
    <t>Puerro</t>
  </si>
  <si>
    <t>07041000</t>
  </si>
  <si>
    <t>07042000</t>
  </si>
  <si>
    <t>07049000</t>
  </si>
  <si>
    <t>07051100</t>
  </si>
  <si>
    <t>07051900</t>
  </si>
  <si>
    <t>07052100</t>
  </si>
  <si>
    <t>07052910</t>
  </si>
  <si>
    <t>Radicchio</t>
  </si>
  <si>
    <t>07052920</t>
  </si>
  <si>
    <t>07061000</t>
  </si>
  <si>
    <t>07069000</t>
  </si>
  <si>
    <t>07070000</t>
  </si>
  <si>
    <t>Pepinos y pepinillos</t>
  </si>
  <si>
    <t>07081000</t>
  </si>
  <si>
    <t>07082000</t>
  </si>
  <si>
    <t>07089000</t>
  </si>
  <si>
    <t>07092010</t>
  </si>
  <si>
    <t>07092090</t>
  </si>
  <si>
    <t>07093000</t>
  </si>
  <si>
    <t>07094000</t>
  </si>
  <si>
    <t>07096010</t>
  </si>
  <si>
    <t>07096020</t>
  </si>
  <si>
    <t>07097000</t>
  </si>
  <si>
    <t>07099100</t>
  </si>
  <si>
    <t>07099200</t>
  </si>
  <si>
    <t>07099310</t>
  </si>
  <si>
    <t>De guarda</t>
  </si>
  <si>
    <t>07099320</t>
  </si>
  <si>
    <t>Kabutial</t>
  </si>
  <si>
    <t>07099330</t>
  </si>
  <si>
    <t>07099340</t>
  </si>
  <si>
    <t>07101000</t>
  </si>
  <si>
    <t>07102100</t>
  </si>
  <si>
    <t>07102200</t>
  </si>
  <si>
    <t>07102910</t>
  </si>
  <si>
    <t>Haba</t>
  </si>
  <si>
    <t>07102990</t>
  </si>
  <si>
    <t>07103000</t>
  </si>
  <si>
    <t>07104000</t>
  </si>
  <si>
    <t>Maíz dulce</t>
  </si>
  <si>
    <t>07108010</t>
  </si>
  <si>
    <t>07108020</t>
  </si>
  <si>
    <t>07108041</t>
  </si>
  <si>
    <t>07108049</t>
  </si>
  <si>
    <t>07112010</t>
  </si>
  <si>
    <t>07112090</t>
  </si>
  <si>
    <t>07114010</t>
  </si>
  <si>
    <t>07114090</t>
  </si>
  <si>
    <t>07122000</t>
  </si>
  <si>
    <t>07129010</t>
  </si>
  <si>
    <t>07129031</t>
  </si>
  <si>
    <t>07129039</t>
  </si>
  <si>
    <t>07129040</t>
  </si>
  <si>
    <t>07129050</t>
  </si>
  <si>
    <t>07129061</t>
  </si>
  <si>
    <t>07129069</t>
  </si>
  <si>
    <t>07129071</t>
  </si>
  <si>
    <t>07129072</t>
  </si>
  <si>
    <t>Consumo</t>
  </si>
  <si>
    <t>07129079</t>
  </si>
  <si>
    <t>07129091</t>
  </si>
  <si>
    <t>Otras hortalizas</t>
  </si>
  <si>
    <t>07129099</t>
  </si>
  <si>
    <t>07131010</t>
  </si>
  <si>
    <t>Granos</t>
  </si>
  <si>
    <t>07131090</t>
  </si>
  <si>
    <t>07132000</t>
  </si>
  <si>
    <t>07133310</t>
  </si>
  <si>
    <t>Porotos comunes</t>
  </si>
  <si>
    <t>07133390</t>
  </si>
  <si>
    <t>07133510</t>
  </si>
  <si>
    <t>Porotos caupí</t>
  </si>
  <si>
    <t>07133590</t>
  </si>
  <si>
    <t>07134000</t>
  </si>
  <si>
    <t>07135010</t>
  </si>
  <si>
    <t>07135090</t>
  </si>
  <si>
    <t>07136000</t>
  </si>
  <si>
    <t>07141000</t>
  </si>
  <si>
    <t>07142000</t>
  </si>
  <si>
    <t>07143000</t>
  </si>
  <si>
    <t>Ñame</t>
  </si>
  <si>
    <t>07144000</t>
  </si>
  <si>
    <t>Taro</t>
  </si>
  <si>
    <t>07145000</t>
  </si>
  <si>
    <t>07149000</t>
  </si>
  <si>
    <t>08011100</t>
  </si>
  <si>
    <t>Tropicales y Subtropicales</t>
  </si>
  <si>
    <t>08011200</t>
  </si>
  <si>
    <t>Con cáscara</t>
  </si>
  <si>
    <t>08011900</t>
  </si>
  <si>
    <t>08012100</t>
  </si>
  <si>
    <t>Frutos Secos</t>
  </si>
  <si>
    <t>Nueces de Brasil</t>
  </si>
  <si>
    <t>08012200</t>
  </si>
  <si>
    <t>Sin cáscara</t>
  </si>
  <si>
    <t>08013100</t>
  </si>
  <si>
    <t>Nueces de marañón</t>
  </si>
  <si>
    <t>08013200</t>
  </si>
  <si>
    <t>08021100</t>
  </si>
  <si>
    <t>08021210</t>
  </si>
  <si>
    <t>08021290</t>
  </si>
  <si>
    <t>08022100</t>
  </si>
  <si>
    <t>08022200</t>
  </si>
  <si>
    <t>08023100</t>
  </si>
  <si>
    <t>Nueces de nogal</t>
  </si>
  <si>
    <t>08023210</t>
  </si>
  <si>
    <t>08023290</t>
  </si>
  <si>
    <t>08024100</t>
  </si>
  <si>
    <t>08024200</t>
  </si>
  <si>
    <t>08025100</t>
  </si>
  <si>
    <t>08025200</t>
  </si>
  <si>
    <t>08026100</t>
  </si>
  <si>
    <t>Nueces de Macadamia</t>
  </si>
  <si>
    <t>08026200</t>
  </si>
  <si>
    <t>08027000</t>
  </si>
  <si>
    <t>Nueces de cola</t>
  </si>
  <si>
    <t>08028000</t>
  </si>
  <si>
    <t>Nueces de areca</t>
  </si>
  <si>
    <t>08029000</t>
  </si>
  <si>
    <t>Otras nueces</t>
  </si>
  <si>
    <t>08031000</t>
  </si>
  <si>
    <t>08039000</t>
  </si>
  <si>
    <t>08041000</t>
  </si>
  <si>
    <t>08042000</t>
  </si>
  <si>
    <t>08043000</t>
  </si>
  <si>
    <t>08044011</t>
  </si>
  <si>
    <t>Frutos Oleaginosos</t>
  </si>
  <si>
    <t>Hass</t>
  </si>
  <si>
    <t>08044019</t>
  </si>
  <si>
    <t>08044020</t>
  </si>
  <si>
    <t>Fuerte</t>
  </si>
  <si>
    <t>08044099</t>
  </si>
  <si>
    <t>08044092</t>
  </si>
  <si>
    <t>08045000</t>
  </si>
  <si>
    <t>08051001</t>
  </si>
  <si>
    <t>Cítricos</t>
  </si>
  <si>
    <t>08052100</t>
  </si>
  <si>
    <t>08052200</t>
  </si>
  <si>
    <t>08052900</t>
  </si>
  <si>
    <t>08054000</t>
  </si>
  <si>
    <t>08055010</t>
  </si>
  <si>
    <t>08055020</t>
  </si>
  <si>
    <t>08055090</t>
  </si>
  <si>
    <t>08059000</t>
  </si>
  <si>
    <t>08061011</t>
  </si>
  <si>
    <t>Thompson seedless</t>
  </si>
  <si>
    <t>08061019</t>
  </si>
  <si>
    <t>08061021</t>
  </si>
  <si>
    <t>Flame seedles</t>
  </si>
  <si>
    <t>08061029</t>
  </si>
  <si>
    <t>08061031</t>
  </si>
  <si>
    <t>Red globe</t>
  </si>
  <si>
    <t>08061039</t>
  </si>
  <si>
    <t>08061041</t>
  </si>
  <si>
    <t>Ribier</t>
  </si>
  <si>
    <t>08061049</t>
  </si>
  <si>
    <t>08061051</t>
  </si>
  <si>
    <t>Crimson seedless</t>
  </si>
  <si>
    <t>08061059</t>
  </si>
  <si>
    <t>08061061</t>
  </si>
  <si>
    <t>Black seedles</t>
  </si>
  <si>
    <t>080610769</t>
  </si>
  <si>
    <t>08061071</t>
  </si>
  <si>
    <t>Sugraone</t>
  </si>
  <si>
    <t>08061079</t>
  </si>
  <si>
    <t>08061081</t>
  </si>
  <si>
    <t>Ruby seedless</t>
  </si>
  <si>
    <t>08061189</t>
  </si>
  <si>
    <t>08061191</t>
  </si>
  <si>
    <t>08061199</t>
  </si>
  <si>
    <t>08062010</t>
  </si>
  <si>
    <t>08062090</t>
  </si>
  <si>
    <t>08071100</t>
  </si>
  <si>
    <t>Frutas anuales</t>
  </si>
  <si>
    <t>08071900</t>
  </si>
  <si>
    <t>08072000</t>
  </si>
  <si>
    <t>08081010</t>
  </si>
  <si>
    <t>Frutos de pepita</t>
  </si>
  <si>
    <t>Richared delicious</t>
  </si>
  <si>
    <t>08081021</t>
  </si>
  <si>
    <t>Royal gala</t>
  </si>
  <si>
    <t>08081029</t>
  </si>
  <si>
    <t>08081030</t>
  </si>
  <si>
    <t>Red starking</t>
  </si>
  <si>
    <t>08081041</t>
  </si>
  <si>
    <t>Fuji</t>
  </si>
  <si>
    <t>08081049</t>
  </si>
  <si>
    <t>08081051</t>
  </si>
  <si>
    <t>Braeburn</t>
  </si>
  <si>
    <t>08081059</t>
  </si>
  <si>
    <t>08081061</t>
  </si>
  <si>
    <t>Granny smith</t>
  </si>
  <si>
    <t>08081069</t>
  </si>
  <si>
    <t>08081070</t>
  </si>
  <si>
    <t>Red chief</t>
  </si>
  <si>
    <t>08081091</t>
  </si>
  <si>
    <t>08081099</t>
  </si>
  <si>
    <t>08083010</t>
  </si>
  <si>
    <t>Packham's triumph</t>
  </si>
  <si>
    <t>08083020</t>
  </si>
  <si>
    <t>Asiáticas</t>
  </si>
  <si>
    <t>08083030</t>
  </si>
  <si>
    <t>Abate fetel</t>
  </si>
  <si>
    <t>08083040</t>
  </si>
  <si>
    <t>Barlett</t>
  </si>
  <si>
    <t>08083050</t>
  </si>
  <si>
    <t>Beurre bosc</t>
  </si>
  <si>
    <t>08083060</t>
  </si>
  <si>
    <t>Coscia</t>
  </si>
  <si>
    <t>08083070</t>
  </si>
  <si>
    <t>D'Anjou</t>
  </si>
  <si>
    <t>08083090</t>
  </si>
  <si>
    <t>08084000</t>
  </si>
  <si>
    <t>08091000</t>
  </si>
  <si>
    <t>Frutos de carozo</t>
  </si>
  <si>
    <t>08092110</t>
  </si>
  <si>
    <t>Cerezas ácidas</t>
  </si>
  <si>
    <t>08092190</t>
  </si>
  <si>
    <t>08092911</t>
  </si>
  <si>
    <t>Cerezas dulces</t>
  </si>
  <si>
    <t>08092919</t>
  </si>
  <si>
    <t>08092990</t>
  </si>
  <si>
    <t>08093010</t>
  </si>
  <si>
    <t>08093020</t>
  </si>
  <si>
    <t>08093090</t>
  </si>
  <si>
    <t>08094011</t>
  </si>
  <si>
    <t>08094019</t>
  </si>
  <si>
    <t>08094020</t>
  </si>
  <si>
    <t>Endrina</t>
  </si>
  <si>
    <t>08101000</t>
  </si>
  <si>
    <t>08102011</t>
  </si>
  <si>
    <t>08102019</t>
  </si>
  <si>
    <t>08102021</t>
  </si>
  <si>
    <t>08102029</t>
  </si>
  <si>
    <t>08102090</t>
  </si>
  <si>
    <t>08103000</t>
  </si>
  <si>
    <t>08104031</t>
  </si>
  <si>
    <t>08104039</t>
  </si>
  <si>
    <t>08104091</t>
  </si>
  <si>
    <t>08104099</t>
  </si>
  <si>
    <t>08105010</t>
  </si>
  <si>
    <t>08105090</t>
  </si>
  <si>
    <t>08106000</t>
  </si>
  <si>
    <t>Durión</t>
  </si>
  <si>
    <t>Otros</t>
  </si>
  <si>
    <t>08107000</t>
  </si>
  <si>
    <t>08109020</t>
  </si>
  <si>
    <t>08109030</t>
  </si>
  <si>
    <t>Pepinos dulces</t>
  </si>
  <si>
    <t>08109040</t>
  </si>
  <si>
    <t>08109050</t>
  </si>
  <si>
    <t>Plumcot</t>
  </si>
  <si>
    <t>08109061</t>
  </si>
  <si>
    <t>08109069</t>
  </si>
  <si>
    <t>08109071</t>
  </si>
  <si>
    <t>08109079</t>
  </si>
  <si>
    <t>08111010</t>
  </si>
  <si>
    <t>08111090</t>
  </si>
  <si>
    <t>08112011</t>
  </si>
  <si>
    <t>08112019</t>
  </si>
  <si>
    <t>08112021</t>
  </si>
  <si>
    <t>08112029</t>
  </si>
  <si>
    <t>08112090</t>
  </si>
  <si>
    <t>08119020</t>
  </si>
  <si>
    <t>08119030</t>
  </si>
  <si>
    <t>08119040</t>
  </si>
  <si>
    <t>08119050</t>
  </si>
  <si>
    <t>08119060</t>
  </si>
  <si>
    <t>08119071</t>
  </si>
  <si>
    <t>08119070</t>
  </si>
  <si>
    <t>08121010</t>
  </si>
  <si>
    <t>08121090</t>
  </si>
  <si>
    <t>08129010</t>
  </si>
  <si>
    <t>08129090</t>
  </si>
  <si>
    <t>08131000</t>
  </si>
  <si>
    <t>08132010</t>
  </si>
  <si>
    <t>08132090</t>
  </si>
  <si>
    <t>08133010</t>
  </si>
  <si>
    <t>08133090</t>
  </si>
  <si>
    <t>08134010</t>
  </si>
  <si>
    <t>08134020</t>
  </si>
  <si>
    <t>08134031</t>
  </si>
  <si>
    <t>08134039</t>
  </si>
  <si>
    <t>08134051</t>
  </si>
  <si>
    <t>08134059</t>
  </si>
  <si>
    <t>08134061</t>
  </si>
  <si>
    <t>08134069</t>
  </si>
  <si>
    <t>08134071</t>
  </si>
  <si>
    <t>08134079</t>
  </si>
  <si>
    <t>Id_Cultivo</t>
  </si>
  <si>
    <t>País de destino</t>
  </si>
  <si>
    <t>Id_Categoría</t>
  </si>
  <si>
    <t>Frutos de Pepita</t>
  </si>
  <si>
    <t>País de Destino</t>
  </si>
  <si>
    <t>Tipo de Cultivo</t>
  </si>
  <si>
    <t>Id_Procesamiento</t>
  </si>
  <si>
    <t>Sin específicar</t>
  </si>
  <si>
    <t>Código_País</t>
  </si>
  <si>
    <t>Afganistán</t>
  </si>
  <si>
    <t>AFG</t>
  </si>
  <si>
    <t>Albania</t>
  </si>
  <si>
    <t>ALB</t>
  </si>
  <si>
    <t>Alemania</t>
  </si>
  <si>
    <t>DEU</t>
  </si>
  <si>
    <t>Angola</t>
  </si>
  <si>
    <t>AGO</t>
  </si>
  <si>
    <t>Antillas Neerlandesas</t>
  </si>
  <si>
    <t>ANT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</si>
  <si>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</si>
  <si>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</si>
  <si>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</si>
  <si>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</si>
  <si>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</si>
  <si>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</si>
  <si>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</si>
  <si>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</si>
  <si>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</si>
  <si>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</si>
  <si>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</si>
  <si>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</si>
  <si>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</si>
  <si>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</si>
  <si>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</si>
  <si>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</si>
  <si>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</si>
  <si>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</si>
  <si>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Bangladesh</t>
  </si>
  <si>
    <t>BGD</t>
  </si>
  <si>
    <t>Barbados</t>
  </si>
  <si>
    <t>BRB</t>
  </si>
  <si>
    <t>Baréin</t>
  </si>
  <si>
    <t>BHR</t>
  </si>
  <si>
    <t>Belarus</t>
  </si>
  <si>
    <t>BLR</t>
  </si>
  <si>
    <t>Bélgica</t>
  </si>
  <si>
    <t>BEL</t>
  </si>
  <si>
    <t>Belice</t>
  </si>
  <si>
    <t>BLZ</t>
  </si>
  <si>
    <t>Benin</t>
  </si>
  <si>
    <t>BEN</t>
  </si>
  <si>
    <t>Bielorrusia</t>
  </si>
  <si>
    <t>Bolivia</t>
  </si>
  <si>
    <t>BOL</t>
  </si>
  <si>
    <t>Bosnia y Herzegovina</t>
  </si>
  <si>
    <t>BIH</t>
  </si>
  <si>
    <t>Brasil</t>
  </si>
  <si>
    <t>BRA</t>
  </si>
  <si>
    <t>Brunei</t>
  </si>
  <si>
    <t>BRN</t>
  </si>
  <si>
    <t>Bulgaria</t>
  </si>
  <si>
    <t>BGR</t>
  </si>
  <si>
    <t>Camboya</t>
  </si>
  <si>
    <t>KHM</t>
  </si>
  <si>
    <t>Camerún</t>
  </si>
  <si>
    <t>CMR</t>
  </si>
  <si>
    <t>Canadá</t>
  </si>
  <si>
    <t>CAN</t>
  </si>
  <si>
    <t>Chad</t>
  </si>
  <si>
    <t>TCD</t>
  </si>
  <si>
    <t>China</t>
  </si>
  <si>
    <t>CHN</t>
  </si>
  <si>
    <t>Chipre</t>
  </si>
  <si>
    <t>CYP</t>
  </si>
  <si>
    <t>Colombia</t>
  </si>
  <si>
    <t>COL</t>
  </si>
  <si>
    <t>Corea del Sur</t>
  </si>
  <si>
    <t>KOR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</si>
  <si>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</si>
  <si>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</si>
  <si>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</si>
  <si>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</si>
  <si>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</si>
  <si>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</si>
  <si>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</si>
  <si>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</si>
  <si>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</si>
  <si>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</si>
  <si>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Djibouti</t>
  </si>
  <si>
    <t>DJI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</si>
  <si>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</si>
  <si>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</si>
  <si>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</si>
  <si>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</si>
  <si>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</si>
  <si>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</si>
  <si>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</si>
  <si>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</si>
  <si>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Eslovaquia</t>
  </si>
  <si>
    <t>SVK</t>
  </si>
  <si>
    <t>Eslovenia</t>
  </si>
  <si>
    <t>SVN</t>
  </si>
  <si>
    <t>España</t>
  </si>
  <si>
    <t>ESP</t>
  </si>
  <si>
    <t>Estados Unidos de América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</si>
  <si>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</si>
  <si>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</si>
  <si>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</si>
  <si>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</si>
  <si>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</si>
  <si>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</si>
  <si>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</si>
  <si>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</si>
  <si>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</si>
  <si>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Francia</t>
  </si>
  <si>
    <t>FRA</t>
  </si>
  <si>
    <t>Gabón</t>
  </si>
  <si>
    <t>GAB</t>
  </si>
  <si>
    <t>Georgia</t>
  </si>
  <si>
    <t>GEO</t>
  </si>
  <si>
    <t>Ghana</t>
  </si>
  <si>
    <t>GHA</t>
  </si>
  <si>
    <t>Grecia</t>
  </si>
  <si>
    <t>GRC</t>
  </si>
  <si>
    <t>Guatemala</t>
  </si>
  <si>
    <t>GTM</t>
  </si>
  <si>
    <t>Guinea</t>
  </si>
  <si>
    <t>GIN</t>
  </si>
  <si>
    <t>Guyana</t>
  </si>
  <si>
    <t>GUY</t>
  </si>
  <si>
    <t>Haití</t>
  </si>
  <si>
    <t>HTI</t>
  </si>
  <si>
    <t>Holanda</t>
  </si>
  <si>
    <t>NLD</t>
  </si>
  <si>
    <t>Honduras</t>
  </si>
  <si>
    <t>HND</t>
  </si>
  <si>
    <t>Hong Kong</t>
  </si>
  <si>
    <t>HKG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</si>
  <si>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</si>
  <si>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</si>
  <si>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</si>
  <si>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</si>
  <si>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</si>
  <si>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</si>
  <si>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</si>
  <si>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</si>
  <si>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</si>
  <si>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</si>
  <si>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</si>
  <si>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</si>
  <si>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</si>
  <si>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</si>
  <si>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Vírgenes Británicas</t>
  </si>
  <si>
    <t>VGB</t>
  </si>
  <si>
    <t>Israel</t>
  </si>
  <si>
    <t>ISR</t>
  </si>
  <si>
    <t>Italia</t>
  </si>
  <si>
    <t>ITA</t>
  </si>
  <si>
    <t>Jamaica</t>
  </si>
  <si>
    <t>JAM</t>
  </si>
  <si>
    <t>Japón</t>
  </si>
  <si>
    <t>JPN</t>
  </si>
  <si>
    <t>Jordania</t>
  </si>
  <si>
    <t>JOR</t>
  </si>
  <si>
    <t>Kazajistán</t>
  </si>
  <si>
    <t>KAZ</t>
  </si>
  <si>
    <t>Kenia</t>
  </si>
  <si>
    <t>KEN</t>
  </si>
  <si>
    <t>Kirgistán</t>
  </si>
  <si>
    <t>KGZ</t>
  </si>
  <si>
    <t>Kiribati</t>
  </si>
  <si>
    <t>KIR</t>
  </si>
  <si>
    <t>Kuwait</t>
  </si>
  <si>
    <t>KWT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</si>
  <si>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</si>
  <si>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</si>
  <si>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</si>
  <si>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</si>
  <si>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</si>
  <si>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</si>
  <si>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</si>
  <si>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</si>
  <si>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Lituania</t>
  </si>
  <si>
    <t>LTU</t>
  </si>
  <si>
    <t>Luxemburgo</t>
  </si>
  <si>
    <t>LUX</t>
  </si>
  <si>
    <t>Macao</t>
  </si>
  <si>
    <t>MAC</t>
  </si>
  <si>
    <t>Malasia</t>
  </si>
  <si>
    <t>MYS</t>
  </si>
  <si>
    <t>Malaui</t>
  </si>
  <si>
    <t>MWI</t>
  </si>
  <si>
    <t>Malta</t>
  </si>
  <si>
    <t>MLT</t>
  </si>
  <si>
    <t>Marruecos</t>
  </si>
  <si>
    <t>MAR</t>
  </si>
  <si>
    <t>Martinica</t>
  </si>
  <si>
    <t>MTQ</t>
  </si>
  <si>
    <t>Mauricio</t>
  </si>
  <si>
    <t>MUS</t>
  </si>
  <si>
    <t>Mauritania</t>
  </si>
  <si>
    <t>MRT</t>
  </si>
  <si>
    <t>México</t>
  </si>
  <si>
    <t>MEX</t>
  </si>
  <si>
    <t>Moldova</t>
  </si>
  <si>
    <t>MDA</t>
  </si>
  <si>
    <t>Mongolia</t>
  </si>
  <si>
    <t>MNG</t>
  </si>
  <si>
    <t>Myanmar (ex Birmania)</t>
  </si>
  <si>
    <t>MMR</t>
  </si>
  <si>
    <t>Nepal</t>
  </si>
  <si>
    <t>NPL</t>
  </si>
  <si>
    <t>Nicaragua</t>
  </si>
  <si>
    <t>NIC</t>
  </si>
  <si>
    <t>Niger</t>
  </si>
  <si>
    <t>NER</t>
  </si>
  <si>
    <t>Nigeria</t>
  </si>
  <si>
    <t>NGA</t>
  </si>
  <si>
    <t>Noruega</t>
  </si>
  <si>
    <t>NOR</t>
  </si>
  <si>
    <t>Nueva Caledonia</t>
  </si>
  <si>
    <t>NCL</t>
  </si>
  <si>
    <t>Nueva Zelanda</t>
  </si>
  <si>
    <t>NZL</t>
  </si>
  <si>
    <t>Omán</t>
  </si>
  <si>
    <t>OMN</t>
  </si>
  <si>
    <t>Países Bajos</t>
  </si>
  <si>
    <t>Pakistán</t>
  </si>
  <si>
    <t>PAK</t>
  </si>
  <si>
    <t>Palestina</t>
  </si>
  <si>
    <t>PSE</t>
  </si>
  <si>
    <t>Panamá</t>
  </si>
  <si>
    <t>PAN</t>
  </si>
  <si>
    <t>Paraguay</t>
  </si>
  <si>
    <t>PRY</t>
  </si>
  <si>
    <t>Perú</t>
  </si>
  <si>
    <t>PER</t>
  </si>
  <si>
    <t>Polinesia Francesa</t>
  </si>
  <si>
    <t>PYF</t>
  </si>
  <si>
    <t>Polonia</t>
  </si>
  <si>
    <t>POL</t>
  </si>
  <si>
    <t>Portugal</t>
  </si>
  <si>
    <t>PRT</t>
  </si>
  <si>
    <t>Puerto Rico</t>
  </si>
  <si>
    <t>PRI</t>
  </si>
  <si>
    <t>Qatar</t>
  </si>
  <si>
    <t>QAT</t>
  </si>
  <si>
    <t>Reino Unido</t>
  </si>
  <si>
    <t>GBR</t>
  </si>
  <si>
    <t>República Checa</t>
  </si>
  <si>
    <t>CZE</t>
  </si>
  <si>
    <t>República de Serbia</t>
  </si>
  <si>
    <t>SRB</t>
  </si>
  <si>
    <t>República Dominicana</t>
  </si>
  <si>
    <t>DOM</t>
  </si>
  <si>
    <t>República Eslovaca</t>
  </si>
  <si>
    <t>Rumania</t>
  </si>
  <si>
    <t>ROU</t>
  </si>
  <si>
    <t>Rusia</t>
  </si>
  <si>
    <t>RUS</t>
  </si>
  <si>
    <t>Rwanda</t>
  </si>
  <si>
    <t>RWA</t>
  </si>
  <si>
    <t>San Marino</t>
  </si>
  <si>
    <t>SMR</t>
  </si>
  <si>
    <t>Senegal</t>
  </si>
  <si>
    <t>SEN</t>
  </si>
  <si>
    <t>Sierra Leona</t>
  </si>
  <si>
    <t>SLE</t>
  </si>
  <si>
    <t>Singapur</t>
  </si>
  <si>
    <t>SGP</t>
  </si>
  <si>
    <t>Siria</t>
  </si>
  <si>
    <t>SYR</t>
  </si>
  <si>
    <t>Sri Lanka</t>
  </si>
  <si>
    <t>LKA</t>
  </si>
  <si>
    <t>Sudáfrica</t>
  </si>
  <si>
    <t>ZAF</t>
  </si>
  <si>
    <t>Sudán</t>
  </si>
  <si>
    <t>SDN</t>
  </si>
  <si>
    <t>Suecia</t>
  </si>
  <si>
    <t>SWE</t>
  </si>
  <si>
    <t>Suiza</t>
  </si>
  <si>
    <t>CHE</t>
  </si>
  <si>
    <t>Tailandia</t>
  </si>
  <si>
    <t>THA</t>
  </si>
  <si>
    <t>Taiwán</t>
  </si>
  <si>
    <t>TWN</t>
  </si>
  <si>
    <t>Togo</t>
  </si>
  <si>
    <t>TGO</t>
  </si>
  <si>
    <t>Trinidad y Tobago</t>
  </si>
  <si>
    <t>TTO</t>
  </si>
  <si>
    <t>Túnez</t>
  </si>
  <si>
    <t>TUN</t>
  </si>
  <si>
    <t>Turquía</t>
  </si>
  <si>
    <t>TUR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</si>
  <si>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</si>
  <si>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</si>
  <si>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</si>
  <si>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</si>
  <si>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</si>
  <si>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</si>
  <si>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</si>
  <si>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</si>
  <si>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Venezuela</t>
  </si>
  <si>
    <t>VEN</t>
  </si>
  <si>
    <t>Vietnam</t>
  </si>
  <si>
    <t>VNM</t>
  </si>
  <si>
    <t>Zambia</t>
  </si>
  <si>
    <t>ZMB</t>
  </si>
  <si>
    <t>Territorio Holandés en América</t>
  </si>
  <si>
    <t>Territorio Británico en América</t>
  </si>
  <si>
    <t>Territorio Británico en Asia</t>
  </si>
  <si>
    <t>Territorio Francés en África</t>
  </si>
  <si>
    <t>Territorio Francés en América</t>
  </si>
  <si>
    <t>Territorio Francés en Oceanía y el Pacífico</t>
  </si>
  <si>
    <t>Territorio Británico en África</t>
  </si>
  <si>
    <t>Periodo 2020-2021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</si>
  <si>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</si>
  <si>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</si>
  <si>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</si>
  <si>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</si>
  <si>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</si>
  <si>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</si>
  <si>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</si>
  <si>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</si>
  <si>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</si>
  <si>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ITEM</t>
  </si>
  <si>
    <t>Exportación Valor (USD)</t>
  </si>
  <si>
    <t>Exportación Volumen (Kg)</t>
  </si>
  <si>
    <t>Exportación Precio medio (USD/Kg)</t>
  </si>
  <si>
    <t>Gráfico de evolución</t>
  </si>
  <si>
    <t>Año 2021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</si>
  <si>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</si>
  <si>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</si>
  <si>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</si>
  <si>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</si>
  <si>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</si>
  <si>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</si>
  <si>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</si>
  <si>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</si>
  <si>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</si>
  <si>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</si>
  <si>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</si>
  <si>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</si>
  <si>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</si>
  <si>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</si>
  <si>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</si>
  <si>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</si>
  <si>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</si>
  <si>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</si>
  <si>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</si>
  <si>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</si>
  <si>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</si>
  <si>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</si>
  <si>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</si>
  <si>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</si>
  <si>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</si>
  <si>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</si>
  <si>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</si>
  <si>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Períodos</t>
  </si>
  <si>
    <t>Visualización</t>
  </si>
  <si>
    <t>https://analytics.zoho.com/open-view/2395394000011078882</t>
  </si>
  <si>
    <t>https://analytics.zoho.com/open-view/2395394000011078999</t>
  </si>
  <si>
    <t>https://analytics.zoho.com/open-view/2395394000011079118</t>
  </si>
  <si>
    <t>https://analytics.zoho.com/open-view/2395394000011079241?ZOHO_CRITERIA=%22Traspuesta%204.16_Mes%2FA%C3%B1o%22.%22Cod_Categor%C3%ADa%22%3D1</t>
  </si>
  <si>
    <t>https://analytics.zoho.com/open-view/2395394000011079418?ZOHO_CRITERIA=%22Traspuesta%204.16_Mes%2FA%C3%B1o%22.%22Cod_Categor%C3%ADa%22%3D1</t>
  </si>
  <si>
    <t>https://analytics.zoho.com/open-view/2395394000011079523?ZOHO_CRITERIA=%22Traspuesta%204.16_Mes%2FA%C3%B1o%22.%22Cod_Categor%C3%ADa%22%3D1</t>
  </si>
  <si>
    <t>https://analytics.zoho.com/open-view/2395394000011079606?ZOHO_CRITERIA=%22Traspuesta%204.16_Mes%2FA%C3%B1o%22.%22Cod_Categor%C3%ADa%22%3D1</t>
  </si>
  <si>
    <t>https://analytics.zoho.com/open-view/2395394000011080801?ZOHO_CRITERIA=%22Traspuesta%204.16_Mes%2FA%C3%B1o%22.%22Cod_Categor%C3%ADa%22%3D1</t>
  </si>
  <si>
    <t>https://analytics.zoho.com/open-view/2395394000011081073?ZOHO_CRITERIA=%22Traspuesta%204.16_Mes%2FA%C3%B1o%22.%22Cod_Categor%C3%ADa%22%3D1</t>
  </si>
  <si>
    <t>https://analytics.zoho.com/open-view/2395394000011081300?ZOHO_CRITERIA=%22Traspuesta%204.16_Mes%2FA%C3%B1o%22.%22Cod_Categor%C3%ADa%22%3D1</t>
  </si>
  <si>
    <t>https://analytics.zoho.com/open-view/2395394000011081389?ZOHO_CRITERIA=%22Traspuesta%204.16_Mes%2FA%C3%B1o%22.%22Cod_Categor%C3%ADa%22%3D1</t>
  </si>
  <si>
    <t>https://analytics.zoho.com/open-view/2395394000011081425?ZOHO_CRITERIA=%22Traspuesta%204.16_Mes%2FA%C3%B1o%22.%22Cod_Categor%C3%ADa%22%3D1</t>
  </si>
  <si>
    <t>https://analytics.zoho.com/open-view/2395394000011081461?ZOHO_CRITERIA=%22Traspuesta%204.16_Mes%2FA%C3%B1o%22.%22Cod_Categor%C3%ADa%22%3D1</t>
  </si>
  <si>
    <t>https://analytics.zoho.com/open-view/2395394000011166072?ZOHO_CRITERIA=%22Traspuesta%204.16_Mes%2FA%C3%B1o%22.%22Cod_cultivo%22%3D100101001</t>
  </si>
  <si>
    <t>https://analytics.zoho.com/open-view/2395394000011166588?ZOHO_CRITERIA=%22Traspuesta%204.16_Mes%2FA%C3%B1o%22.%22Cod_cultivo%22%3D100101001</t>
  </si>
  <si>
    <t>https://analytics.zoho.com/open-view/2395394000011166773?ZOHO_CRITERIA=%22Traspuesta%204.16_Mes%2FA%C3%B1o%22.%22Cod_cultivo%22%3D100101001</t>
  </si>
  <si>
    <t>https://analytics.zoho.com/open-view/2395394000011642412?ZOHO_CRITERIA=%22Traspuesta%204.16_Mes%2FA%C3%B1o%22.%22Cod_cultivo%22%3D100101001</t>
  </si>
  <si>
    <t>https://analytics.zoho.com/open-view/2395394000011642823?ZOHO_CRITERIA=%22Traspuesta%204.16_Mes%2FA%C3%B1o%22.%22Cod_cultivo%22%3D100101001</t>
  </si>
  <si>
    <t>https://analytics.zoho.com/open-view/2395394000011642959?ZOHO_CRITERIA=%22Traspuesta%204.16_Mes%2FA%C3%B1o%22.%22Cod_cultivo%22%3D100101001</t>
  </si>
  <si>
    <t>https://analytics.zoho.com/open-view/2395394000011677005?ZOHO_CRITERIA=%22Traspuesta%204.16_Mes%2FA%C3%B1o%22.%22Cod_cultivo%22%3D100101001</t>
  </si>
  <si>
    <t>https://analytics.zoho.com/open-view/2395394000011677495?ZOHO_CRITERIA=%22Traspuesta%204.16_Mes%2FA%C3%B1o%22.%22Cod_cultivo%22%3D100101001</t>
  </si>
  <si>
    <t>https://analytics.zoho.com/open-view/2395394000011677639?ZOHO_CRITERIA=%22Traspuesta%204.16_Mes%2FA%C3%B1o%22.%22Cod_cultivo%22%3D100101001</t>
  </si>
  <si>
    <t>https://analytics.zoho.com/open-view/2395394000011677936?ZOHO_CRITERIA=%22Traspuesta%204.16_Mes%2FA%C3%B1o%22.%22Cod_cultivo%22%3D100101001</t>
  </si>
  <si>
    <t>https://analytics.zoho.com/open-view/2395394000011683306?ZOHO_CRITERIA=%22Traspuesta%204.16_Mes%2FA%C3%B1o%22.%22Cod_cultivo%22%3D100101001</t>
  </si>
  <si>
    <t>https://analytics.zoho.com/open-view/2395394000011683604?ZOHO_CRITERIA=%22Traspuesta%204.16_Mes%2FA%C3%B1o%22.%22Cod_cultivo%22%3D100101001</t>
  </si>
  <si>
    <t>https://analytics.zoho.com/open-view/2395394000011684065</t>
  </si>
  <si>
    <t>https://analytics.zoho.com/open-view/2395394000011684432</t>
  </si>
  <si>
    <t>https://analytics.zoho.com/open-view/2395394000011684587</t>
  </si>
  <si>
    <t>https://analytics.zoho.com/open-view/2395394000011684674?ZOHO_CRITERIA=%22Traspuesta%204.16_Mes%2FA%C3%B1o%22.%22Cod_Categor%C3%ADa%22%3D1</t>
  </si>
  <si>
    <t>https://analytics.zoho.com/open-view/2395394000011684744?ZOHO_CRITERIA=%22Traspuesta%204.16_Mes%2FA%C3%B1o%22.%22Cod_Categor%C3%ADa%22%3D1</t>
  </si>
  <si>
    <t>https://analytics.zoho.com/open-view/2395394000011684814?ZOHO_CRITERIA=%22Traspuesta%204.16_Mes%2FA%C3%B1o%22.%22Cod_Categor%C3%ADa%22%3D1</t>
  </si>
  <si>
    <t>https://analytics.zoho.com/open-view/2395394000011694141?ZOHO_CRITERIA=%22Traspuesta%204.16_Mes%2FA%C3%B1o%22.%22Cod_Categor%C3%ADa%22%3D1</t>
  </si>
  <si>
    <t>https://analytics.zoho.com/open-view/2395394000011694181?ZOHO_CRITERIA=%22Traspuesta%204.16_Mes%2FA%C3%B1o%22.%22Cod_Categor%C3%ADa%22%3D1</t>
  </si>
  <si>
    <t>https://analytics.zoho.com/open-view/2395394000011694221?ZOHO_CRITERIA=%22Traspuesta%204.16_Mes%2FA%C3%B1o%22.%22Cod_Categor%C3%ADa%22%3D1</t>
  </si>
  <si>
    <t>https://analytics.zoho.com/open-view/2395394000011694844?ZOHO_CRITERIA=%22Traspuesta%204.16_Mes%2FA%C3%B1o%22.%22Cod_Categor%C3%ADa%22%3D1</t>
  </si>
  <si>
    <t>https://analytics.zoho.com/open-view/2395394000011694880?ZOHO_CRITERIA=%22Traspuesta%204.16_Mes%2FA%C3%B1o%22.%22Cod_Categor%C3%ADa%22%3D1</t>
  </si>
  <si>
    <t>https://analytics.zoho.com/open-view/2395394000011694916?ZOHO_CRITERIA=%22Traspuesta%204.16_Mes%2FA%C3%B1o%22.%22Cod_Categor%C3%ADa%22%3D1</t>
  </si>
  <si>
    <t>https://analytics.zoho.com/open-view/2395394000011700394?ZOHO_CRITERIA=%22Traspuesta%204.16_Mes%2FA%C3%B1o%22.%22Cod_Categor%C3%ADa%22%3D1</t>
  </si>
  <si>
    <t>https://analytics.zoho.com/open-view/2395394000011700430?ZOHO_CRITERIA=%22Traspuesta%204.16_Mes%2FA%C3%B1o%22.%22Cod_Categor%C3%ADa%22%3D1</t>
  </si>
  <si>
    <t>https://analytics.zoho.com/open-view/2395394000011700466?ZOHO_CRITERIA=%22Traspuesta%204.16_Mes%2FA%C3%B1o%22.%22Cod_Categor%C3%ADa%22%3D1</t>
  </si>
  <si>
    <t>https://analytics.zoho.com/open-view/2395394000011700869?ZOHO_CRITERIA=%22Traspuesta%204.16_Mes%2FA%C3%B1o%22.%22Cod_cultivo%22%3D100101001</t>
  </si>
  <si>
    <t>https://analytics.zoho.com/open-view/2395394000011700916?ZOHO_CRITERIA=%22Traspuesta%204.16_Mes%2FA%C3%B1o%22.%22Cod_cultivo%22%3D100101001%0A</t>
  </si>
  <si>
    <t>https://analytics.zoho.com/open-view/2395394000011700963?ZOHO_CRITERIA=%22Traspuesta%204.16_Mes%2FA%C3%B1o%22.%22Cod_cultivo%22%3D100101001%0A</t>
  </si>
  <si>
    <t>https://analytics.zoho.com/open-view/2395394000011704681?ZOHO_CRITERIA=%22Traspuesta%204.16_Mes%2FA%C3%B1o%22.%22Cod_cultivo%22%3D100101001%0A</t>
  </si>
  <si>
    <t>https://analytics.zoho.com/open-view/2395394000011704730?ZOHO_CRITERIA=%22Traspuesta%204.16_Mes%2FA%C3%B1o%22.%22Cod_cultivo%22%3D100101001%0A</t>
  </si>
  <si>
    <t>https://analytics.zoho.com/open-view/2395394000011704779?ZOHO_CRITERIA=%22Traspuesta%204.16_Mes%2FA%C3%B1o%22.%22Cod_cultivo%22%3D100101001%0A</t>
  </si>
  <si>
    <t>https://analytics.zoho.com/open-view/2395394000011707836?ZOHO_CRITERIA=%22Traspuesta%204.16_Mes%2FA%C3%B1o%22.%22Cod_cultivo%22%3D100101001%0A</t>
  </si>
  <si>
    <t>https://analytics.zoho.com/open-view/2395394000011707886?ZOHO_CRITERIA=%22Traspuesta%204.16_Mes%2FA%C3%B1o%22.%22Cod_cultivo%22%3D100101001%0A</t>
  </si>
  <si>
    <t>https://analytics.zoho.com/open-view/2395394000011707936?ZOHO_CRITERIA=%22Traspuesta%204.16_Mes%2FA%C3%B1o%22.%22Cod_cultivo%22%3D100101001%0A</t>
  </si>
  <si>
    <t>https://analytics.zoho.com/open-view/2395394000011707986?ZOHO_CRITERIA=%22Traspuesta%204.16_Mes%2FA%C3%B1o%22.%22Cod_cultivo%22%3D100101001%0A</t>
  </si>
  <si>
    <t>https://analytics.zoho.com/open-view/2395394000011709036?ZOHO_CRITERIA=%22Traspuesta%204.16_Mes%2FA%C3%B1o%22.%22Cod_cultivo%22%3D100101001%0A</t>
  </si>
  <si>
    <t>https://analytics.zoho.com/open-view/2395394000011709086?ZOHO_CRITERIA=%22Traspuesta%204.16_Mes%2FA%C3%B1o%22.%22Cod_cultivo%22%3D100101001%0A</t>
  </si>
  <si>
    <t>NO</t>
  </si>
  <si>
    <t>CULTIVO</t>
  </si>
  <si>
    <t>https://analytics.zoho.com/open-view/2395394000011714436?ZOHO_CRITERIA=%22Traspuesta%204.16_Mes%2FA%C3%B1o%22.%22Cod_Categor%C3%ADa%22%3D1</t>
  </si>
  <si>
    <t>https://analytics.zoho.com/open-view/2395394000011766202?ZOHO_CRITERIA=%22Traspuesta%204.16_Mes%2FA%C3%B1o%22.%22Cod_Categor%C3%ADa%22%3D1</t>
  </si>
  <si>
    <t>https://analytics.zoho.com/open-view/2395394000011766298?ZOHO_CRITERIA=%22Traspuesta%204.16_Mes%2FA%C3%B1o%22.%22Cod_Categor%C3%ADa%22%3D1</t>
  </si>
  <si>
    <r>
      <t xml:space="preserve">Tipo (Orgánico/No orgánico) </t>
    </r>
    <r>
      <rPr>
        <sz val="9"/>
        <color rgb="FFFF0000"/>
        <rFont val="Calibri"/>
        <family val="2"/>
        <scheme val="minor"/>
      </rPr>
      <t>- CULTIVO</t>
    </r>
  </si>
  <si>
    <t>https://analytics.zoho.com/open-view/2395394000011766505?ZOHO_CRITERIA=%22Traspuesta%204.16_Mes%2FA%C3%B1o%22.%22Cod_Categor%C3%ADa%22%3D1</t>
  </si>
  <si>
    <t>https://analytics.zoho.com/open-view/2395394000011766716?ZOHO_CRITERIA=%22Traspuesta%204.16_Mes%2FA%C3%B1o%22.%22Cod_Categor%C3%ADa%22%3D1</t>
  </si>
  <si>
    <t>https://analytics.zoho.com/open-view/2395394000011766910?ZOHO_CRITERIA=%22Traspuesta%204.16_Mes%2FA%C3%B1o%22.%22Cod_Categor%C3%ADa%22%3D1</t>
  </si>
  <si>
    <t>https://analytics.zoho.com/open-view/2395394000011767471?ZOHO_CRITERIA=%22Traspuesta%204.16_Mes%2FA%C3%B1o%22.%22Cod_Categor%C3%ADa%22%3D1</t>
  </si>
  <si>
    <t>https://analytics.zoho.com/open-view/2395394000011768092?ZOHO_CRITERIA=%22Traspuesta%204.16_Mes%2FA%C3%B1o%22.%22Cod_Categor%C3%ADa%22%3D1</t>
  </si>
  <si>
    <t>https://analytics.zoho.com/open-view/2395394000011768282?ZOHO_CRITERIA=%22Traspuesta%204.16_Mes%2FA%C3%B1o%22.%22Cod_Categor%C3%ADa%22%3D1</t>
  </si>
  <si>
    <r>
      <t xml:space="preserve">Procesamiento </t>
    </r>
    <r>
      <rPr>
        <sz val="9"/>
        <color rgb="FFFF0000"/>
        <rFont val="Calibri"/>
        <family val="2"/>
        <scheme val="minor"/>
      </rPr>
      <t>- CULTIVO</t>
    </r>
  </si>
  <si>
    <t>https://analytics.zoho.com/open-view/2395394000011712177?ZOHO_CRITERIA=%22Traspuesta%204.16_Mes%2FA%C3%B1o%22.%22Cod_Categor%C3%ADa%22%3D1</t>
  </si>
  <si>
    <t>https://analytics.zoho.com/open-view/2395394000011712445?ZOHO_CRITERIA=%22Traspuesta%204.16_Mes%2FA%C3%B1o%22.%22Cod_Categor%C3%ADa%22%3D1</t>
  </si>
  <si>
    <t>https://analytics.zoho.com/open-view/2395394000011712539?ZOHO_CRITERIA=%22Traspuesta%204.16_Mes%2FA%C3%B1o%22.%22Cod_Categor%C3%ADa%22%3D1</t>
  </si>
  <si>
    <t>https://analytics.zoho.com/open-view/2395394000011712699?ZOHO_CRITERIA=%22Traspuesta%204.16_Mes%2FA%C3%B1o%22.%22Cod_cultivo%22%3D100101001%0A</t>
  </si>
  <si>
    <t>https://analytics.zoho.com/open-view/2395394000011770302?ZOHO_CRITERIA=%22Traspuesta%204.16_Mes%2FA%C3%B1o%22.%22Cod_cultivo%22%3D100101001%0A</t>
  </si>
  <si>
    <t>https://analytics.zoho.com/open-view/2395394000011770486?ZOHO_CRITERIA=%22Traspuesta%204.16_Mes%2FA%C3%B1o%22.%22Cod_cultivo%22%3D100101001%0A</t>
  </si>
  <si>
    <t>GR 019</t>
  </si>
  <si>
    <t>GR 020</t>
  </si>
  <si>
    <t>GR 021</t>
  </si>
  <si>
    <t>https://analytics.zoho.com/open-view/2395394000011696442?ZOHO_CRITERIA=%22Traspuesta%204.16_Mes%2FA%C3%B1o%22.%22Cod_cultivo%22%3D100101001%0A</t>
  </si>
  <si>
    <t>https://analytics.zoho.com/open-view/2395394000011696894?ZOHO_CRITERIA=%22Traspuesta%204.16_Mes%2FA%C3%B1o%22.%22Cod_cultivo%22%3D100101001%0A</t>
  </si>
  <si>
    <t>https://analytics.zoho.com/open-view/2395394000011771224?ZOHO_CRITERIA=%22Traspuesta%204.16_Mes%2FA%C3%B1o%22.%22Cod_cultivo%22%3D100101001%0A</t>
  </si>
  <si>
    <t>https://analytics.zoho.com/open-view/2395394000011771393?ZOHO_CRITERIA=%22Traspuesta%204.16_Mes%2FA%C3%B1o%22.%22Cod_cultivo%22%3D100101001%0A</t>
  </si>
  <si>
    <t>https://analytics.zoho.com/open-view/2395394000011771544?ZOHO_CRITERIA=%22Traspuesta%204.16_Mes%2FA%C3%B1o%22.%22Cod_cultivo%22%3D100101001%0A</t>
  </si>
  <si>
    <t>https://analytics.zoho.com/open-view/2395394000011771695?ZOHO_CRITERIA=%22Traspuesta%204.16_Mes%2FA%C3%B1o%22.%22Cod_cultivo%22%3D100101001%0A</t>
  </si>
  <si>
    <t>https://analytics.zoho.com/open-view/2395394000011774239?ZOHO_CRITERIA=%22Traspuesta%204.16_Mes%2FA%C3%B1o%22.%22Cod_Categor%C3%ADa%22%3D1</t>
  </si>
  <si>
    <t>https://analytics.zoho.com/open-view/2395394000011774436?ZOHO_CRITERIA=%22Traspuesta%204.16_Mes%2FA%C3%B1o%22.%22Cod_Categor%C3%ADa%22%3D1</t>
  </si>
  <si>
    <t>https://analytics.zoho.com/open-view/2395394000011774483?ZOHO_CRITERIA=%22Traspuesta%204.16_Mes%2FA%C3%B1o%22.%22Cod_Categor%C3%ADa%22%3D1</t>
  </si>
  <si>
    <t>https://analytics.zoho.com/open-view/2395394000011774239</t>
  </si>
  <si>
    <t>https://analytics.zoho.com/open-view/2395394000011774436</t>
  </si>
  <si>
    <t>https://analytics.zoho.com/open-view/2395394000011774483</t>
  </si>
  <si>
    <t>https://analytics.zoho.com/open-view/2395394000011774833?ZOHO_CRITERIA=%22Traspuesta%204.16_Mes%2FA%C3%B1o%22.%22Cod_Categor%C3%ADa%22%3D1</t>
  </si>
  <si>
    <t>https://analytics.zoho.com/open-view/2395394000011774889?ZOHO_CRITERIA=%22Traspuesta%204.16_Mes%2FA%C3%B1o%22.%22Cod_Categor%C3%ADa%22%3D1</t>
  </si>
  <si>
    <t>https://analytics.zoho.com/open-view/2395394000011774945?ZOHO_CRITERIA=%22Traspuesta%204.16_Mes%2FA%C3%B1o%22.%22Cod_Categor%C3%ADa%22%3D1</t>
  </si>
  <si>
    <t>https://analytics.zoho.com/open-view/2395394000011775965?ZOHO_CRITERIA=%22Traspuesta%204.16_Mes%2FA%C3%B1o%22.%22Cod_Categor%C3%ADa%22%3D1</t>
  </si>
  <si>
    <t>https://analytics.zoho.com/open-view/2395394000011777015?ZOHO_CRITERIA=%22Traspuesta%204.16_Mes%2FA%C3%B1o%22.%22Cod_Categor%C3%ADa%22%3D1</t>
  </si>
  <si>
    <t>https://analytics.zoho.com/open-view/2395394000011777065?ZOHO_CRITERIA=%22Traspuesta%204.16_Mes%2FA%C3%B1o%22.%22Cod_Categor%C3%ADa%22%3D1</t>
  </si>
  <si>
    <t>https://analytics.zoho.com/open-view/2395394000011777115?ZOHO_CRITERIA=%22Traspuesta%204.16_Mes%2FA%C3%B1o%22.%22Cod_Categor%C3%ADa%22%3D1</t>
  </si>
  <si>
    <t>https://analytics.zoho.com/open-view/2395394000011777158?ZOHO_CRITERIA=%22Traspuesta%204.16_Mes%2FA%C3%B1o%22.%22Cod_Categor%C3%ADa%22%3D1</t>
  </si>
  <si>
    <t>https://analytics.zoho.com/open-view/2395394000011777201?ZOHO_CRITERIA=%22Traspuesta%204.16_Mes%2FA%C3%B1o%22.%22Cod_Categor%C3%ADa%22%3D1</t>
  </si>
  <si>
    <t>https://analytics.zoho.com/open-view/2395394000011777244?ZOHO_CRITERIA=%22Traspuesta%204.16_Mes%2FA%C3%B1o%22.%22Cod_cultivo%22%3D100101001</t>
  </si>
  <si>
    <t>https://analytics.zoho.com/open-view/2395394000011777287?ZOHO_CRITERIA=%22Traspuesta%204.16_Mes%2FA%C3%B1o%22.%22Cod_cultivo%22%3D100101001</t>
  </si>
  <si>
    <t>https://analytics.zoho.com/open-view/2395394000011777326?ZOHO_CRITERIA=%22Traspuesta%204.16_Mes%2FA%C3%B1o%22.%22Cod_cultivo%22%3D100101001</t>
  </si>
  <si>
    <t>https://analytics.zoho.com/open-view/2395394000011777868?ZOHO_CRITERIA=%22Traspuesta%204.16_Mes%2FA%C3%B1o%22.%22Cod_cultivo%22%3D100101001</t>
  </si>
  <si>
    <t>https://analytics.zoho.com/open-view/2395394000011777911?ZOHO_CRITERIA=%22Traspuesta%204.16_Mes%2FA%C3%B1o%22.%22Cod_cultivo%22%3D100101001</t>
  </si>
  <si>
    <t>https://analytics.zoho.com/open-view/2395394000011777959?ZOHO_CRITERIA=%22Traspuesta%204.16_Mes%2FA%C3%B1o%22.%22Cod_cultivo%22%3D100101001</t>
  </si>
  <si>
    <t>https://analytics.zoho.com/open-view/2395394000011778007?ZOHO_CRITERIA=%22Traspuesta%204.16_Mes%2FA%C3%B1o%22.%22Cod_cultivo%22%3D100101001</t>
  </si>
  <si>
    <t>https://analytics.zoho.com/open-view/2395394000011778064?ZOHO_CRITERIA=%22Traspuesta%204.16_Mes%2FA%C3%B1o%22.%22Cod_cultivo%22%3D100101001</t>
  </si>
  <si>
    <t>https://analytics.zoho.com/open-view/2395394000011778127?ZOHO_CRITERIA=%22Traspuesta%204.16_Mes%2FA%C3%B1o%22.%22Cod_cultivo%22%3D100101001</t>
  </si>
  <si>
    <t>https://analytics.zoho.com/open-view/2395394000011778190?ZOHO_CRITERIA=%22Traspuesta%204.16_Mes%2FA%C3%B1o%22.%22Cod_cultivo%22%3D100101001</t>
  </si>
  <si>
    <t>https://analytics.zoho.com/open-view/2395394000011778243?ZOHO_CRITERIA=%22Traspuesta%204.16_Mes%2FA%C3%B1o%22.%22Cod_cultivo%22%3D100101001</t>
  </si>
  <si>
    <t>https://analytics.zoho.com/open-view/2395394000011778296?ZOHO_CRITERIA=%22Traspuesta%204.16_Mes%2FA%C3%B1o%22.%22Cod_cultivo%22%3D100101001</t>
  </si>
  <si>
    <t>https://analytics.zoho.com/open-view/2395394000011787001</t>
  </si>
  <si>
    <t>https://analytics.zoho.com/open-view/2395394000011787034</t>
  </si>
  <si>
    <t>https://analytics.zoho.com/open-view/2395394000011787067</t>
  </si>
  <si>
    <t>https://analytics.zoho.com/open-view/2395394000011787797?ZOHO_CRITERIA=%22Traspuesta%204.16_Mes%2FA%C3%B1o%22.%22Cod_Categor%C3%ADa%22%3D1</t>
  </si>
  <si>
    <t>https://analytics.zoho.com/open-view/2395394000011787837?ZOHO_CRITERIA=%22Traspuesta%204.16_Mes%2FA%C3%B1o%22.%22Cod_Categor%C3%ADa%22%3D1</t>
  </si>
  <si>
    <t>https://analytics.zoho.com/open-view/2395394000011787877?ZOHO_CRITERIA=%22Traspuesta%204.16_Mes%2FA%C3%B1o%22.%22Cod_Categor%C3%ADa%22%3D1</t>
  </si>
  <si>
    <t>https://analytics.zoho.com/open-view/2395394000011787917?ZOHO_CRITERIA=%22Traspuesta%204.16_Mes%2FA%C3%B1o%22.%22Cod_Categor%C3%ADa%22%3D1</t>
  </si>
  <si>
    <t>https://analytics.zoho.com/open-view/2395394000011787953?ZOHO_CRITERIA=%22Traspuesta%204.16_Mes%2FA%C3%B1o%22.%22Cod_Categor%C3%ADa%22%3D1</t>
  </si>
  <si>
    <t>https://analytics.zoho.com/open-view/2395394000011787989?ZOHO_CRITERIA=%22Traspuesta%204.16_Mes%2FA%C3%B1o%22.%22Cod_Categor%C3%ADa%22%3D1</t>
  </si>
  <si>
    <t>https://analytics.zoho.com/open-view/2395394000011789569?ZOHO_CRITERIA=%22Traspuesta%204.16_Mes%2FA%C3%B1o%22.%22Cod_Categor%C3%ADa%22%3D1</t>
  </si>
  <si>
    <t>https://analytics.zoho.com/open-view/2395394000011789605?ZOHO_CRITERIA=%22Traspuesta%204.16_Mes%2FA%C3%B1o%22.%22Cod_Categor%C3%ADa%22%3D1</t>
  </si>
  <si>
    <t>https://analytics.zoho.com/open-view/2395394000011789641?ZOHO_CRITERIA=%22Traspuesta%204.16_Mes%2FA%C3%B1o%22.%22Cod_Categor%C3%ADa%22%3D1</t>
  </si>
  <si>
    <t>https://analytics.zoho.com/open-view/2395394000011789677?ZOHO_CRITERIA=%22Traspuesta%204.16_Mes%2FA%C3%B1o%22.%22Cod_cultivo%22%3D100101001</t>
  </si>
  <si>
    <t>https://analytics.zoho.com/open-view/2395394000011789724?ZOHO_CRITERIA=%22Traspuesta%204.16_Mes%2FA%C3%B1o%22.%22Cod_cultivo%22%3D100101001</t>
  </si>
  <si>
    <t>https://analytics.zoho.com/open-view/2395394000011789771?ZOHO_CRITERIA=%22Traspuesta%204.16_Mes%2FA%C3%B1o%22.%22Cod_cultivo%22%3D100101001</t>
  </si>
  <si>
    <t>https://analytics.zoho.com/open-view/2395394000011791342?ZOHO_CRITERIA=%22Traspuesta%204.16_Mes%2FA%C3%B1o%22.%22Cod_cultivo%22%3D100101001</t>
  </si>
  <si>
    <t>https://analytics.zoho.com/open-view/2395394000011791392?ZOHO_CRITERIA=%22Traspuesta%204.16_Mes%2FA%C3%B1o%22.%22Cod_cultivo%22%3D100101001</t>
  </si>
  <si>
    <t>https://analytics.zoho.com/open-view/2395394000011791442?ZOHO_CRITERIA=%22Traspuesta%204.16_Mes%2FA%C3%B1o%22.%22Cod_cultivo%22%3D100101001</t>
  </si>
  <si>
    <t>https://analytics.zoho.com/open-view/2395394000011791492?ZOHO_CRITERIA=%22Traspuesta%204.16_Mes%2FA%C3%B1o%22.%22Cod_cultivo%22%3D100101001</t>
  </si>
  <si>
    <t>https://analytics.zoho.com/open-view/2395394000011791542?ZOHO_CRITERIA=%22Traspuesta%204.16_Mes%2FA%C3%B1o%22.%22Cod_cultivo%22%3D100101001</t>
  </si>
  <si>
    <t>https://analytics.zoho.com/open-view/2395394000011791592?ZOHO_CRITERIA=%22Traspuesta%204.16_Mes%2FA%C3%B1o%22.%22Cod_cultivo%22%3D100101001</t>
  </si>
  <si>
    <t>MES</t>
  </si>
  <si>
    <t>https://analytics.zoho.com/open-view/2395394000011796447?ZOHO_CRITERIA=%22Traspuesta%204.16_Mes%2FA%C3%B1o%22.%22Cod_Procesamiento%22%3D1</t>
  </si>
  <si>
    <t>https://analytics.zoho.com/open-view/2395394000011796821?ZOHO_CRITERIA=%22Traspuesta%204.16_Mes%2FA%C3%B1o%22.%22Cod_Procesamiento%22%3D1</t>
  </si>
  <si>
    <t>https://analytics.zoho.com/open-view/2395394000011797006?ZOHO_CRITERIA=%22Traspuesta%204.16_Mes%2FA%C3%B1o%22.%22Cod_Procesamiento%22%3D1</t>
  </si>
  <si>
    <t>https://analytics.zoho.com/open-view/2395394000011797134?ZOHO_CRITERIA=%22Traspuesta%204.16_Mes%2FA%C3%B1o%22.%22Cod_Procesamiento%22%3D1</t>
  </si>
  <si>
    <t>https://analytics.zoho.com/open-view/2395394000011797397?ZOHO_CRITERIA=%22Traspuesta%204.16_Mes%2FA%C3%B1o%22.%22Cod_Procesamiento%22%3D1</t>
  </si>
  <si>
    <t>https://analytics.zoho.com/open-view/2395394000011797539?ZOHO_CRITERIA=%22Traspuesta%204.16_Mes%2FA%C3%B1o%22.%22Cod_Procesamiento%22%3D1</t>
  </si>
  <si>
    <r>
      <t xml:space="preserve">Tipo (Orgánico/No orgánico) </t>
    </r>
    <r>
      <rPr>
        <sz val="9"/>
        <color rgb="FFFF0000"/>
        <rFont val="Calibri"/>
        <family val="2"/>
        <scheme val="minor"/>
      </rPr>
      <t>- MES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</si>
</sst>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8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FF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</borders>
  <cellStyleXfs count="3">
    <xf numFmtId="0" fontId="0" fillId="0" borderId="0"/>
    <xf numFmtId="41" fontId="6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11" fillId="3" borderId="0" xfId="0" applyFont="1" applyFill="1" applyAlignment="1">
      <alignment vertical="center"/>
    </xf>
    <xf numFmtId="41" fontId="4" fillId="0" borderId="0" xfId="1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0" fillId="0" borderId="0" xfId="0" pivotButton="1"/>
    <xf numFmtId="0" fontId="16" fillId="0" borderId="0" xfId="2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horizontal="left" vertical="center"/>
    </xf>
    <xf numFmtId="0" fontId="10" fillId="2" borderId="0" xfId="0" quotePrefix="1" applyFont="1" applyFill="1" applyAlignment="1">
      <alignment vertical="center"/>
    </xf>
    <xf numFmtId="0" fontId="11" fillId="0" borderId="0" xfId="0" applyFont="1" applyFill="1" applyAlignment="1">
      <alignment vertical="center"/>
    </xf>
    <xf numFmtId="49" fontId="0" fillId="0" borderId="0" xfId="0" applyNumberFormat="1"/>
    <xf numFmtId="0" fontId="15" fillId="6" borderId="5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2" xfId="0" applyBorder="1" applyAlignment="1">
      <alignment horizontal="center"/>
    </xf>
    <xf numFmtId="0" fontId="18" fillId="0" borderId="4" xfId="0" applyFont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3" xfId="0" applyBorder="1"/>
    <xf numFmtId="0" fontId="0" fillId="5" borderId="4" xfId="0" applyFill="1" applyBorder="1"/>
    <xf numFmtId="0" fontId="0" fillId="5" borderId="2" xfId="0" applyFill="1" applyBorder="1" applyAlignment="1">
      <alignment horizontal="center"/>
    </xf>
    <xf numFmtId="0" fontId="15" fillId="7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9" fillId="8" borderId="0" xfId="0" applyFont="1" applyFill="1"/>
    <xf numFmtId="0" fontId="15" fillId="8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2" borderId="1" xfId="0" quotePrefix="1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7" fillId="0" borderId="0" xfId="0" applyFont="1" applyFill="1"/>
    <xf numFmtId="0" fontId="7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13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2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3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5" fillId="9" borderId="0" xfId="0" applyFont="1" applyFill="1" applyAlignment="1">
      <alignment horizontal="center" vertical="center" wrapText="1"/>
    </xf>
    <xf numFmtId="0" fontId="15" fillId="9" borderId="6" xfId="0" applyFont="1" applyFill="1" applyBorder="1" applyAlignment="1">
      <alignment horizontal="center" vertical="center" wrapText="1"/>
    </xf>
    <xf numFmtId="0" fontId="2" fillId="8" borderId="0" xfId="0" applyFont="1" applyFill="1"/>
    <xf numFmtId="0" fontId="1" fillId="10" borderId="0" xfId="0" applyFont="1" applyFill="1"/>
    <xf numFmtId="0" fontId="13" fillId="0" borderId="1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Border="1"/>
    <xf numFmtId="0" fontId="10" fillId="2" borderId="0" xfId="0" quotePrefix="1" applyFont="1" applyFill="1" applyBorder="1" applyAlignment="1">
      <alignment vertical="center"/>
    </xf>
    <xf numFmtId="0" fontId="7" fillId="11" borderId="0" xfId="0" applyFont="1" applyFill="1" applyAlignment="1">
      <alignment vertical="top"/>
    </xf>
    <xf numFmtId="0" fontId="7" fillId="12" borderId="0" xfId="0" applyFont="1" applyFill="1" applyAlignment="1">
      <alignment vertical="top"/>
    </xf>
    <xf numFmtId="0" fontId="7" fillId="13" borderId="0" xfId="0" applyFont="1" applyFill="1" applyAlignment="1">
      <alignment vertical="top"/>
    </xf>
    <xf numFmtId="0" fontId="20" fillId="0" borderId="0" xfId="0" applyFont="1"/>
    <xf numFmtId="0" fontId="21" fillId="0" borderId="0" xfId="0" applyFont="1" applyFill="1" applyAlignment="1">
      <alignment vertical="center"/>
    </xf>
    <xf numFmtId="0" fontId="16" fillId="0" borderId="0" xfId="2" applyBorder="1"/>
  </cellXfs>
  <cellStyles count="3">
    <cellStyle name="Hipervínculo" xfId="2" builtinId="8"/>
    <cellStyle name="Millares [0]" xfId="1" builtinId="6"/>
    <cellStyle name="Normal" xfId="0" builtinId="0"/>
  </cellStyles>
  <dxfs count="28"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right style="thin">
          <color theme="1"/>
        </right>
        <top style="thin">
          <color theme="1"/>
        </top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FF99FF"/>
      <color rgb="FF9966FF"/>
      <color rgb="FFE0EB53"/>
      <color rgb="FF87F9DB"/>
      <color rgb="FFFF9E01"/>
      <color rgb="FFBD1503"/>
      <color rgb="FF009242"/>
      <color rgb="FFF6F3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microsoft.com/office/2007/relationships/slicerCache" Target="slicerCaches/slicerCache6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87981</xdr:colOff>
      <xdr:row>0</xdr:row>
      <xdr:rowOff>30480</xdr:rowOff>
    </xdr:from>
    <xdr:to>
      <xdr:col>6</xdr:col>
      <xdr:colOff>80610</xdr:colOff>
      <xdr:row>8</xdr:row>
      <xdr:rowOff>45720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Escala">
              <a:extLst>
                <a:ext uri="{FF2B5EF4-FFF2-40B4-BE49-F238E27FC236}">
                  <a16:creationId xmlns:a16="http://schemas.microsoft.com/office/drawing/2014/main" id="{2BC0D0D2-2B0F-4599-860B-B5E583CE54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al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0580" y="30480"/>
              <a:ext cx="967740" cy="1478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582726</xdr:colOff>
      <xdr:row>0</xdr:row>
      <xdr:rowOff>15240</xdr:rowOff>
    </xdr:from>
    <xdr:to>
      <xdr:col>11</xdr:col>
      <xdr:colOff>440778</xdr:colOff>
      <xdr:row>9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Filtro Int">
              <a:extLst>
                <a:ext uri="{FF2B5EF4-FFF2-40B4-BE49-F238E27FC236}">
                  <a16:creationId xmlns:a16="http://schemas.microsoft.com/office/drawing/2014/main" id="{EB20C411-466B-4DA1-B87C-A7D2A2C4E3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 I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2480" y="15240"/>
              <a:ext cx="1943100" cy="1783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689639</xdr:colOff>
      <xdr:row>0</xdr:row>
      <xdr:rowOff>0</xdr:rowOff>
    </xdr:from>
    <xdr:to>
      <xdr:col>12</xdr:col>
      <xdr:colOff>623814</xdr:colOff>
      <xdr:row>9</xdr:row>
      <xdr:rowOff>38099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eriodo">
              <a:extLst>
                <a:ext uri="{FF2B5EF4-FFF2-40B4-BE49-F238E27FC236}">
                  <a16:creationId xmlns:a16="http://schemas.microsoft.com/office/drawing/2014/main" id="{3A6828CC-43EC-49D7-91F1-DB0C58A753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io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99420" y="0"/>
              <a:ext cx="1744980" cy="16840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133950</xdr:colOff>
      <xdr:row>0</xdr:row>
      <xdr:rowOff>38100</xdr:rowOff>
    </xdr:from>
    <xdr:to>
      <xdr:col>10</xdr:col>
      <xdr:colOff>559866</xdr:colOff>
      <xdr:row>9</xdr:row>
      <xdr:rowOff>160019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Variable">
              <a:extLst>
                <a:ext uri="{FF2B5EF4-FFF2-40B4-BE49-F238E27FC236}">
                  <a16:creationId xmlns:a16="http://schemas.microsoft.com/office/drawing/2014/main" id="{923C5B39-2E9A-4A38-8AD0-DE4F3D614B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b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9300" y="38100"/>
              <a:ext cx="2560320" cy="1767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661914</xdr:colOff>
      <xdr:row>0</xdr:row>
      <xdr:rowOff>15241</xdr:rowOff>
    </xdr:from>
    <xdr:to>
      <xdr:col>14</xdr:col>
      <xdr:colOff>18060</xdr:colOff>
      <xdr:row>5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Incendios">
              <a:extLst>
                <a:ext uri="{FF2B5EF4-FFF2-40B4-BE49-F238E27FC236}">
                  <a16:creationId xmlns:a16="http://schemas.microsoft.com/office/drawing/2014/main" id="{81101281-EE89-4EA2-A9D5-381CDF72BA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cendi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00" y="15241"/>
              <a:ext cx="1828800" cy="1028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95919</xdr:colOff>
      <xdr:row>0</xdr:row>
      <xdr:rowOff>30481</xdr:rowOff>
    </xdr:from>
    <xdr:to>
      <xdr:col>14</xdr:col>
      <xdr:colOff>1830880</xdr:colOff>
      <xdr:row>5</xdr:row>
      <xdr:rowOff>160020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Superficie">
              <a:extLst>
                <a:ext uri="{FF2B5EF4-FFF2-40B4-BE49-F238E27FC236}">
                  <a16:creationId xmlns:a16="http://schemas.microsoft.com/office/drawing/2014/main" id="{2FCC7317-A0DB-451D-AA97-613D854DEC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fici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95120" y="30481"/>
              <a:ext cx="1828800" cy="10439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453.99272962963" createdVersion="7" refreshedVersion="7" minRefreshableVersion="3" recordCount="241" xr:uid="{D250E33A-E52F-4916-83D4-51934494280E}">
  <cacheSource type="worksheet">
    <worksheetSource name="Tabla1"/>
  </cacheSource>
  <cacheFields count="15">
    <cacheField name="GR" numFmtId="0">
      <sharedItems containsMixedTypes="1" containsNumber="1" containsInteger="1" minValue="1" maxValue="140"/>
    </cacheField>
    <cacheField name="n" numFmtId="0">
      <sharedItems containsSemiMixedTypes="0" containsString="0" containsNumber="1" containsInteger="1" minValue="1" maxValue="241"/>
    </cacheField>
    <cacheField name="Escala" numFmtId="0">
      <sharedItems/>
    </cacheField>
    <cacheField name="Territorio" numFmtId="0">
      <sharedItems/>
    </cacheField>
    <cacheField name="Filtro Int" numFmtId="0">
      <sharedItems/>
    </cacheField>
    <cacheField name="Incendios" numFmtId="0">
      <sharedItems containsBlank="1"/>
    </cacheField>
    <cacheField name="Superficie" numFmtId="0">
      <sharedItems containsBlank="1"/>
    </cacheField>
    <cacheField name="Periodo" numFmtId="0">
      <sharedItems containsBlank="1" count="4">
        <s v="2010/2011 - 2019/2020"/>
        <s v="2018/2019 - 2019/2020"/>
        <s v="2019/2020"/>
        <m u="1"/>
      </sharedItems>
    </cacheField>
    <cacheField name="Variable" numFmtId="0">
      <sharedItems containsBlank="1" count="47">
        <s v="Evolución Nº Incendios"/>
        <s v="Evolución Superficie"/>
        <s v="Evolución Superficie Media"/>
        <s v="Comparativo últimas  temporadas"/>
        <s v="Variación Evolución Nº Incendios"/>
        <s v="Variación Evolución Superficie"/>
        <s v="Variación Evolución Superficie Media"/>
        <s v="Mapa por Región"/>
        <s v="Mapa por Comuna"/>
        <s v="Mapa Localización por Incendio"/>
        <s v="Evolución Nº Incendios por Causa General"/>
        <s v="Evolución Superficie por Causa General"/>
        <s v="Evolución Superficie Media  por Causa General"/>
        <s v="Evolución Nº Incendios por Recurso Afectado"/>
        <s v="Evolución Superficie por Recurso Afectado"/>
        <s v="Evolución Superficie Media por Recurso Afectado"/>
        <s v="Comparativo últimas  temporadas por Causa Gral"/>
        <s v="Comparativo últimas  temporadas por Tipo Recurso"/>
        <s v="Variación Evolución Nº Incendios por Causa Gral"/>
        <s v="Variación Evolución Superficie  por Causa Gral"/>
        <s v="Variación Evolución Superficie Media  por Causa Gral"/>
        <s v="Variación Evolución Nº Incendios por Tipo Recurso"/>
        <s v="Variación Evolución Superficie por Tipo Recurso"/>
        <s v="Variación Evolución Superficie Media por Tipo Recurso"/>
        <s v="Mapa Localización por Incendio por Causa Gral"/>
        <s v="Mapa Localización por Incendio por Tipo Recurso"/>
        <s v="Evolución Nº Incendios Hora Inicio"/>
        <s v="Evolución Superficie Hora Inicio"/>
        <s v="Evolución Superficie Media Hora Inicio"/>
        <s v="Evolución Nº Incendios Duración"/>
        <s v="Evolución Superficie Duración"/>
        <s v="Evolución Superficie Media Duración"/>
        <s v="Evolución Nº Incendios Día de la Semana"/>
        <s v="Evolución Superficie Día de la Semana"/>
        <s v="Evolución Superficie Media Día de la Semana"/>
        <s v="Evolución Nº Incendios Estacionalidad"/>
        <s v="Evolución Superficie Estacionalidad"/>
        <s v="Evolución Superficie Media Estacionalidad"/>
        <s v="Evolución Nº Incendios Causa Específica"/>
        <s v="Evolución Superficie Causa Específica"/>
        <s v="Evolución Superficie Media Causa Específica"/>
        <s v="Mapa Localización por Incendio por Hora Inicio"/>
        <s v="Mapa Localización por Incendio por Duración"/>
        <s v="Mapa Localización por Incendio por Estacionalidad"/>
        <s v="Mapa Localización por Incendio por Causa Específica"/>
        <s v="Ficha Comunal"/>
        <m u="1"/>
      </sharedItems>
    </cacheField>
    <cacheField name="GR's" numFmtId="0">
      <sharedItems containsSemiMixedTypes="0" containsString="0" containsNumber="1" containsInteger="1" minValue="1" maxValue="1"/>
    </cacheField>
    <cacheField name="Suscripcion" numFmtId="0">
      <sharedItems containsMixedTypes="1" containsNumber="1" containsInteger="1" minValue="0" maxValue="0"/>
    </cacheField>
    <cacheField name="Vistas" numFmtId="0">
      <sharedItems containsSemiMixedTypes="0" containsString="0" containsNumber="1" containsInteger="1" minValue="1" maxValue="1035"/>
    </cacheField>
    <cacheField name="link 1" numFmtId="0">
      <sharedItems/>
    </cacheField>
    <cacheField name="Link 2" numFmtId="0">
      <sharedItems containsBlank="1"/>
    </cacheField>
    <cacheField name="Link 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n v="1"/>
    <n v="1"/>
    <s v="Nacional"/>
    <s v="Chile"/>
    <s v="Ninguno"/>
    <s v="Nº Incendios"/>
    <m/>
    <x v="0"/>
    <x v="0"/>
    <n v="1"/>
    <n v="0"/>
    <n v="1"/>
    <s v="https://analytics.zoho.com/open-view/2395394000009599334"/>
    <m/>
    <m/>
  </r>
  <r>
    <n v="2"/>
    <n v="2"/>
    <s v="Nacional"/>
    <s v="Chile"/>
    <s v="Región-Comuna"/>
    <s v="Nº Incendios"/>
    <m/>
    <x v="0"/>
    <x v="0"/>
    <n v="1"/>
    <s v="300-R"/>
    <n v="1"/>
    <s v="https://analytics.zoho.com/open-view/2395394000009599657"/>
    <m/>
    <m/>
  </r>
  <r>
    <s v="2a"/>
    <n v="3"/>
    <s v="Regional"/>
    <s v="Chile"/>
    <s v="Ninguno"/>
    <s v="Nº Incendios"/>
    <m/>
    <x v="0"/>
    <x v="0"/>
    <n v="1"/>
    <n v="0"/>
    <n v="16"/>
    <s v="https://analytics.zoho.com/open-view/2395394000009599566"/>
    <m/>
    <m/>
  </r>
  <r>
    <n v="3"/>
    <n v="4"/>
    <s v="Regional"/>
    <s v="Chile"/>
    <s v="Comuna"/>
    <s v="Nº Incendios"/>
    <m/>
    <x v="0"/>
    <x v="0"/>
    <n v="1"/>
    <s v="100-C"/>
    <n v="16"/>
    <s v="https://analytics.zoho.com/open-view/2395394000009599596"/>
    <m/>
    <m/>
  </r>
  <r>
    <s v="3a"/>
    <n v="5"/>
    <s v="Comunal"/>
    <s v="Chile"/>
    <s v="Ninguno"/>
    <s v="Nº Incendios"/>
    <m/>
    <x v="0"/>
    <x v="0"/>
    <n v="1"/>
    <n v="0"/>
    <n v="345"/>
    <s v="https://analytics.zoho.com/open-view/2395394000009599739"/>
    <m/>
    <m/>
  </r>
  <r>
    <n v="4"/>
    <n v="6"/>
    <s v="Nacional"/>
    <s v="Chile"/>
    <s v="Ninguno"/>
    <m/>
    <s v="ha"/>
    <x v="0"/>
    <x v="1"/>
    <n v="1"/>
    <n v="0"/>
    <n v="1"/>
    <s v="https://analytics.zoho.com/open-view/2395394000009599769"/>
    <m/>
    <m/>
  </r>
  <r>
    <n v="5"/>
    <n v="7"/>
    <s v="Nacional"/>
    <s v="Chile"/>
    <s v="Región-Comuna"/>
    <m/>
    <s v="ha"/>
    <x v="0"/>
    <x v="1"/>
    <n v="1"/>
    <s v="300-R"/>
    <n v="1"/>
    <s v="https://analytics.zoho.com/open-view/2395394000009599917"/>
    <m/>
    <m/>
  </r>
  <r>
    <s v="5a"/>
    <n v="8"/>
    <s v="Regional"/>
    <s v="Chile"/>
    <s v="Ninguno"/>
    <m/>
    <s v="ha"/>
    <x v="0"/>
    <x v="1"/>
    <n v="1"/>
    <n v="0"/>
    <n v="16"/>
    <s v="https://analytics.zoho.com/open-view/2395394000009599857"/>
    <m/>
    <m/>
  </r>
  <r>
    <n v="6"/>
    <n v="9"/>
    <s v="Regional"/>
    <s v="Chile"/>
    <s v="Comuna"/>
    <m/>
    <s v="ha"/>
    <x v="0"/>
    <x v="1"/>
    <n v="1"/>
    <s v="100-C"/>
    <n v="16"/>
    <s v="https://analytics.zoho.com/open-view/2395394000009599991"/>
    <m/>
    <m/>
  </r>
  <r>
    <s v="6a"/>
    <n v="10"/>
    <s v="Comunal"/>
    <s v="Chile"/>
    <s v="Ninguno"/>
    <m/>
    <s v="ha"/>
    <x v="0"/>
    <x v="1"/>
    <n v="1"/>
    <n v="0"/>
    <n v="345"/>
    <s v="https://analytics.zoho.com/open-view/2395394000009599887"/>
    <m/>
    <m/>
  </r>
  <r>
    <n v="7"/>
    <n v="11"/>
    <s v="Nacional"/>
    <s v="Chile"/>
    <s v="Ninguno"/>
    <s v="Nº Incendios"/>
    <s v="ha"/>
    <x v="0"/>
    <x v="2"/>
    <n v="1"/>
    <n v="0"/>
    <n v="1"/>
    <s v="https://analytics.zoho.com/open-view/2395394000009601060"/>
    <m/>
    <m/>
  </r>
  <r>
    <n v="8"/>
    <n v="12"/>
    <s v="Nacional"/>
    <s v="Chile"/>
    <s v="Región-Comuna"/>
    <s v="Nº Incendios"/>
    <s v="ha"/>
    <x v="0"/>
    <x v="2"/>
    <n v="1"/>
    <s v="300-R"/>
    <n v="1"/>
    <s v="https://analytics.zoho.com/open-view/2395394000009601246"/>
    <m/>
    <m/>
  </r>
  <r>
    <s v="8a"/>
    <n v="13"/>
    <s v="Regional"/>
    <s v="Chile"/>
    <s v="Ninguno"/>
    <s v="Nº Incendios"/>
    <s v="ha"/>
    <x v="0"/>
    <x v="2"/>
    <n v="1"/>
    <n v="0"/>
    <n v="16"/>
    <s v="https://analytics.zoho.com/open-view/2395394000009601190"/>
    <m/>
    <m/>
  </r>
  <r>
    <n v="9"/>
    <n v="14"/>
    <s v="Regional"/>
    <s v="Chile"/>
    <s v="Comuna"/>
    <s v="Nº Incendios"/>
    <s v="ha"/>
    <x v="0"/>
    <x v="2"/>
    <n v="1"/>
    <s v="100-C"/>
    <n v="16"/>
    <s v="https://analytics.zoho.com/open-view/2395394000009601320"/>
    <m/>
    <m/>
  </r>
  <r>
    <s v="9a"/>
    <n v="15"/>
    <s v="Comunal"/>
    <s v="Chile"/>
    <s v="Ninguno"/>
    <s v="Nº Incendios"/>
    <s v="ha"/>
    <x v="0"/>
    <x v="2"/>
    <n v="1"/>
    <n v="0"/>
    <n v="345"/>
    <s v="https://analytics.zoho.com/open-view/2395394000009601218"/>
    <m/>
    <m/>
  </r>
  <r>
    <n v="10"/>
    <n v="16"/>
    <s v="Nacional"/>
    <s v="Chile"/>
    <s v="Ninguno"/>
    <s v="Nº Incendios"/>
    <m/>
    <x v="1"/>
    <x v="3"/>
    <n v="1"/>
    <n v="0"/>
    <n v="1"/>
    <s v="https://analytics.zoho.com/open-view/2395394000009601386"/>
    <m/>
    <m/>
  </r>
  <r>
    <n v="11"/>
    <n v="17"/>
    <s v="Nacional"/>
    <s v="Chile"/>
    <s v="Región-Comuna"/>
    <s v="Nº Incendios"/>
    <m/>
    <x v="1"/>
    <x v="3"/>
    <n v="1"/>
    <s v="300-R"/>
    <n v="1"/>
    <s v="https://analytics.zoho.com/open-view/2395394000009602230"/>
    <m/>
    <m/>
  </r>
  <r>
    <s v="11a"/>
    <n v="18"/>
    <s v="Regional"/>
    <s v="Chile"/>
    <s v="Ninguno"/>
    <s v="Nº Incendios"/>
    <m/>
    <x v="1"/>
    <x v="3"/>
    <n v="1"/>
    <n v="0"/>
    <n v="16"/>
    <s v="https://analytics.zoho.com/open-view/2395394000009602171"/>
    <m/>
    <m/>
  </r>
  <r>
    <n v="12"/>
    <n v="19"/>
    <s v="Regional"/>
    <s v="Chile"/>
    <s v="Comuna"/>
    <s v="Nº Incendios"/>
    <m/>
    <x v="1"/>
    <x v="3"/>
    <n v="1"/>
    <s v="100-C"/>
    <n v="16"/>
    <s v="https://analytics.zoho.com/open-view/2395394000009602300"/>
    <m/>
    <m/>
  </r>
  <r>
    <s v="12a"/>
    <n v="20"/>
    <s v="Comunal"/>
    <s v="Chile"/>
    <s v="Ninguno"/>
    <s v="Nº Incendios"/>
    <m/>
    <x v="1"/>
    <x v="3"/>
    <n v="1"/>
    <n v="0"/>
    <n v="345"/>
    <s v="https://analytics.zoho.com/open-view/2395394000009602200"/>
    <m/>
    <m/>
  </r>
  <r>
    <n v="13"/>
    <n v="21"/>
    <s v="Nacional"/>
    <s v="Chile"/>
    <s v="Ninguno"/>
    <m/>
    <s v="ha"/>
    <x v="1"/>
    <x v="3"/>
    <n v="1"/>
    <n v="0"/>
    <n v="1"/>
    <s v="https://analytics.zoho.com/open-view/2395394000009602416"/>
    <m/>
    <m/>
  </r>
  <r>
    <n v="14"/>
    <n v="22"/>
    <s v="Nacional"/>
    <s v="Chile"/>
    <s v="Región-Comuna"/>
    <m/>
    <s v="ha"/>
    <x v="1"/>
    <x v="3"/>
    <n v="1"/>
    <s v="300-R"/>
    <n v="1"/>
    <s v="https://analytics.zoho.com/open-view/2395394000009602610"/>
    <m/>
    <m/>
  </r>
  <r>
    <s v="14a"/>
    <n v="23"/>
    <s v="Regional"/>
    <s v="Chile"/>
    <s v="Ninguno"/>
    <m/>
    <s v="ha"/>
    <x v="1"/>
    <x v="3"/>
    <n v="1"/>
    <n v="0"/>
    <n v="16"/>
    <s v="https://analytics.zoho.com/open-view/2395394000009602547"/>
    <m/>
    <m/>
  </r>
  <r>
    <n v="15"/>
    <n v="24"/>
    <s v="Regional"/>
    <s v="Chile"/>
    <s v="Comuna"/>
    <m/>
    <s v="ha"/>
    <x v="1"/>
    <x v="3"/>
    <n v="1"/>
    <s v="100-C"/>
    <n v="16"/>
    <s v="https://analytics.zoho.com/open-view/2395394000009602690"/>
    <m/>
    <m/>
  </r>
  <r>
    <s v="15a"/>
    <n v="25"/>
    <s v="Comunal"/>
    <s v="Chile"/>
    <s v="Ninguno"/>
    <m/>
    <s v="ha"/>
    <x v="1"/>
    <x v="3"/>
    <n v="1"/>
    <n v="0"/>
    <n v="345"/>
    <s v="https://analytics.zoho.com/open-view/2395394000009602578"/>
    <m/>
    <m/>
  </r>
  <r>
    <n v="16"/>
    <n v="26"/>
    <s v="Nacional"/>
    <s v="Chile"/>
    <s v="Ninguno"/>
    <s v="Nº Incendios"/>
    <s v="ha"/>
    <x v="1"/>
    <x v="3"/>
    <n v="1"/>
    <n v="0"/>
    <n v="1"/>
    <s v="https://analytics.zoho.com/open-view/2395394000009602764"/>
    <m/>
    <m/>
  </r>
  <r>
    <n v="17"/>
    <n v="27"/>
    <s v="Nacional"/>
    <s v="Chile"/>
    <s v="Región-Comuna"/>
    <s v="Nº Incendios"/>
    <s v="ha"/>
    <x v="1"/>
    <x v="3"/>
    <n v="1"/>
    <s v="300-R"/>
    <n v="1"/>
    <s v="https://analytics.zoho.com/open-view/2395394000009602911"/>
    <m/>
    <m/>
  </r>
  <r>
    <s v="17a"/>
    <n v="28"/>
    <s v="Regional"/>
    <s v="Chile"/>
    <s v="Ninguno"/>
    <s v="Nº Incendios"/>
    <s v="ha"/>
    <x v="1"/>
    <x v="3"/>
    <n v="1"/>
    <n v="0"/>
    <n v="16"/>
    <s v="https://analytics.zoho.com/open-view/2395394000009602848"/>
    <m/>
    <m/>
  </r>
  <r>
    <n v="18"/>
    <n v="29"/>
    <s v="Regional"/>
    <s v="Chile"/>
    <s v="Comuna"/>
    <s v="Nº Incendios"/>
    <s v="ha"/>
    <x v="1"/>
    <x v="3"/>
    <n v="1"/>
    <s v="100-C"/>
    <n v="16"/>
    <s v="https://analytics.zoho.com/open-view/2395394000009602985"/>
    <m/>
    <m/>
  </r>
  <r>
    <s v="18a"/>
    <n v="30"/>
    <s v="Comunal"/>
    <s v="Chile"/>
    <s v="Ninguno"/>
    <s v="Nº Incendios"/>
    <s v="ha"/>
    <x v="1"/>
    <x v="3"/>
    <n v="1"/>
    <n v="0"/>
    <n v="345"/>
    <s v="https://analytics.zoho.com/open-view/2395394000009602879"/>
    <m/>
    <m/>
  </r>
  <r>
    <n v="19"/>
    <n v="31"/>
    <s v="Nacional"/>
    <s v="Chile"/>
    <s v="Ninguno"/>
    <s v="Nº Incendios"/>
    <m/>
    <x v="1"/>
    <x v="4"/>
    <n v="1"/>
    <n v="0"/>
    <n v="1"/>
    <s v="https://analytics.zoho.com/open-view/2395394000009603106"/>
    <m/>
    <m/>
  </r>
  <r>
    <n v="20"/>
    <n v="32"/>
    <s v="Nacional"/>
    <s v="Chile"/>
    <s v="Región-Comuna"/>
    <s v="Nº Incendios"/>
    <m/>
    <x v="1"/>
    <x v="4"/>
    <n v="1"/>
    <s v="300-R"/>
    <n v="1"/>
    <s v="https://analytics.zoho.com/open-view/2395394000009603319"/>
    <m/>
    <m/>
  </r>
  <r>
    <s v="20a"/>
    <n v="33"/>
    <s v="Regional"/>
    <s v="Chile"/>
    <s v="Ninguno"/>
    <s v="Nº Incendios"/>
    <m/>
    <x v="1"/>
    <x v="4"/>
    <n v="1"/>
    <n v="0"/>
    <n v="16"/>
    <s v="https://analytics.zoho.com/open-view/2395394000009603261"/>
    <m/>
    <m/>
  </r>
  <r>
    <n v="21"/>
    <n v="34"/>
    <s v="Regional"/>
    <s v="Chile"/>
    <s v="Comuna"/>
    <s v="Nº Incendios"/>
    <m/>
    <x v="1"/>
    <x v="4"/>
    <n v="1"/>
    <s v="100-C"/>
    <n v="16"/>
    <s v="https://analytics.zoho.com/open-view/2395394000009603390"/>
    <m/>
    <m/>
  </r>
  <r>
    <s v="21a"/>
    <n v="35"/>
    <s v="Comunal"/>
    <s v="Chile"/>
    <s v="Ninguno"/>
    <s v="Nº Incendios"/>
    <m/>
    <x v="1"/>
    <x v="4"/>
    <n v="1"/>
    <n v="0"/>
    <n v="345"/>
    <s v="https://analytics.zoho.com/open-view/2395394000009603290"/>
    <m/>
    <m/>
  </r>
  <r>
    <n v="22"/>
    <n v="36"/>
    <s v="Nacional"/>
    <s v="Chile"/>
    <s v="Ninguno"/>
    <m/>
    <s v="ha"/>
    <x v="1"/>
    <x v="5"/>
    <n v="1"/>
    <n v="0"/>
    <n v="1"/>
    <s v="https://analytics.zoho.com/open-view/2395394000009603456"/>
    <m/>
    <m/>
  </r>
  <r>
    <n v="23"/>
    <n v="37"/>
    <s v="Nacional"/>
    <s v="Chile"/>
    <s v="Región-Comuna"/>
    <m/>
    <s v="ha"/>
    <x v="1"/>
    <x v="5"/>
    <n v="1"/>
    <s v="300-R"/>
    <n v="1"/>
    <s v="https://analytics.zoho.com/open-view/2395394000009603642"/>
    <m/>
    <m/>
  </r>
  <r>
    <s v="23a"/>
    <n v="38"/>
    <s v="Regional"/>
    <s v="Chile"/>
    <s v="Ninguno"/>
    <m/>
    <s v="ha"/>
    <x v="1"/>
    <x v="5"/>
    <n v="1"/>
    <n v="0"/>
    <n v="16"/>
    <s v="https://analytics.zoho.com/open-view/2395394000009603588"/>
    <m/>
    <m/>
  </r>
  <r>
    <n v="24"/>
    <n v="39"/>
    <s v="Regional"/>
    <s v="Chile"/>
    <s v="Comuna"/>
    <m/>
    <s v="ha"/>
    <x v="1"/>
    <x v="5"/>
    <n v="1"/>
    <s v="100-C"/>
    <n v="16"/>
    <s v="https://analytics.zoho.com/open-view/2395394000009603709"/>
    <m/>
    <m/>
  </r>
  <r>
    <s v="24a"/>
    <n v="40"/>
    <s v="Comunal"/>
    <s v="Chile"/>
    <s v="Ninguno"/>
    <m/>
    <s v="ha"/>
    <x v="1"/>
    <x v="5"/>
    <n v="1"/>
    <n v="0"/>
    <n v="345"/>
    <s v="https://analytics.zoho.com/open-view/2395394000009603615"/>
    <m/>
    <m/>
  </r>
  <r>
    <n v="25"/>
    <n v="41"/>
    <s v="Nacional"/>
    <s v="Chile"/>
    <s v="Ninguno"/>
    <s v="Nº Incendios"/>
    <s v="ha"/>
    <x v="1"/>
    <x v="6"/>
    <n v="1"/>
    <n v="0"/>
    <n v="1"/>
    <s v="https://analytics.zoho.com/open-view/2395394000009603485"/>
    <m/>
    <m/>
  </r>
  <r>
    <n v="26"/>
    <n v="42"/>
    <s v="Nacional"/>
    <s v="Chile"/>
    <s v="Región-Comuna"/>
    <s v="Nº Incendios"/>
    <s v="ha"/>
    <x v="1"/>
    <x v="6"/>
    <n v="1"/>
    <s v="300-R"/>
    <n v="1"/>
    <s v="https://analytics.zoho.com/open-view/2395394000009603883"/>
    <m/>
    <m/>
  </r>
  <r>
    <s v="26a"/>
    <n v="43"/>
    <s v="Regional"/>
    <s v="Chile"/>
    <s v="Ninguno"/>
    <s v="Nº Incendios"/>
    <s v="ha"/>
    <x v="1"/>
    <x v="6"/>
    <n v="1"/>
    <n v="0"/>
    <n v="16"/>
    <s v="https://analytics.zoho.com/open-view/2395394000009603829"/>
    <m/>
    <m/>
  </r>
  <r>
    <n v="27"/>
    <n v="44"/>
    <s v="Regional"/>
    <s v="Chile"/>
    <s v="Comuna"/>
    <s v="Nº Incendios"/>
    <s v="ha"/>
    <x v="1"/>
    <x v="6"/>
    <n v="1"/>
    <s v="100-C"/>
    <n v="16"/>
    <s v="https://analytics.zoho.com/open-view/2395394000009603943"/>
    <m/>
    <m/>
  </r>
  <r>
    <s v="27a"/>
    <n v="45"/>
    <s v="Comunal"/>
    <s v="Chile"/>
    <s v="Ninguno"/>
    <s v="Nº Incendios"/>
    <s v="ha"/>
    <x v="1"/>
    <x v="6"/>
    <n v="1"/>
    <n v="0"/>
    <n v="345"/>
    <s v="https://analytics.zoho.com/open-view/2395394000009603856"/>
    <m/>
    <m/>
  </r>
  <r>
    <n v="28"/>
    <n v="46"/>
    <s v="Nacional"/>
    <s v="Chile"/>
    <s v="Ninguno"/>
    <s v="Nº Incendios"/>
    <m/>
    <x v="2"/>
    <x v="7"/>
    <n v="1"/>
    <n v="0"/>
    <n v="1"/>
    <s v="https://analytics.zoho.com/open-view/2395394000009632397"/>
    <m/>
    <m/>
  </r>
  <r>
    <n v="29"/>
    <n v="47"/>
    <s v="Nacional"/>
    <s v="Chile"/>
    <s v="Región"/>
    <s v="Nº Incendios"/>
    <m/>
    <x v="2"/>
    <x v="8"/>
    <n v="1"/>
    <s v="300-C"/>
    <n v="1"/>
    <s v="https://analytics.zoho.com/open-view/2395394000009611269"/>
    <m/>
    <m/>
  </r>
  <r>
    <s v="29a"/>
    <n v="48"/>
    <s v="Regional"/>
    <s v="Chile"/>
    <s v="Ninguno"/>
    <s v="Nº Incendios"/>
    <m/>
    <x v="2"/>
    <x v="8"/>
    <n v="1"/>
    <s v="100-C"/>
    <n v="16"/>
    <s v="https://analytics.zoho.com/open-view/2395394000009611438"/>
    <m/>
    <m/>
  </r>
  <r>
    <n v="30"/>
    <n v="49"/>
    <s v="Nacional"/>
    <s v="Chile"/>
    <s v="Ninguno"/>
    <m/>
    <s v="ha"/>
    <x v="2"/>
    <x v="7"/>
    <n v="1"/>
    <n v="0"/>
    <n v="1"/>
    <s v="https://analytics.zoho.com/open-view/2395394000009632519"/>
    <m/>
    <m/>
  </r>
  <r>
    <n v="31"/>
    <n v="50"/>
    <s v="Nacional"/>
    <s v="Chile"/>
    <s v="Región"/>
    <m/>
    <s v="ha"/>
    <x v="2"/>
    <x v="8"/>
    <n v="1"/>
    <s v="300-C"/>
    <n v="1"/>
    <s v="https://analytics.zoho.com/open-view/2395394000009611583"/>
    <m/>
    <m/>
  </r>
  <r>
    <s v="31a"/>
    <n v="51"/>
    <s v="Regional"/>
    <s v="Chile"/>
    <s v="Ninguno"/>
    <m/>
    <s v="ha"/>
    <x v="2"/>
    <x v="8"/>
    <n v="1"/>
    <s v="100-C"/>
    <n v="16"/>
    <s v="https://analytics.zoho.com/open-view/2395394000009611509"/>
    <m/>
    <m/>
  </r>
  <r>
    <n v="32"/>
    <n v="52"/>
    <s v="Nacional"/>
    <s v="Chile"/>
    <s v="Ninguno"/>
    <s v="Nº Incendios"/>
    <s v="ha"/>
    <x v="2"/>
    <x v="7"/>
    <n v="1"/>
    <n v="0"/>
    <n v="1"/>
    <s v="https://analytics.zoho.com/open-view/2395394000009632596"/>
    <m/>
    <m/>
  </r>
  <r>
    <n v="33"/>
    <n v="53"/>
    <s v="Nacional"/>
    <s v="Chile"/>
    <s v="Región"/>
    <s v="Nº Incendios"/>
    <s v="ha"/>
    <x v="2"/>
    <x v="8"/>
    <n v="1"/>
    <s v="300-C"/>
    <n v="1"/>
    <s v="https://analytics.zoho.com/open-view/2395394000009611662"/>
    <m/>
    <m/>
  </r>
  <r>
    <s v="33a"/>
    <n v="54"/>
    <s v="Regional"/>
    <s v="Chile"/>
    <s v="Ninguno"/>
    <s v="Nº Incendios"/>
    <s v="ha"/>
    <x v="2"/>
    <x v="8"/>
    <n v="1"/>
    <s v="100-C"/>
    <n v="16"/>
    <s v="https://analytics.zoho.com/open-view/2395394000009611746"/>
    <m/>
    <m/>
  </r>
  <r>
    <n v="34"/>
    <n v="55"/>
    <s v="Nacional"/>
    <s v="Chile"/>
    <s v="Región-Comuna-Temporada-Fechas"/>
    <m/>
    <s v="ha"/>
    <x v="0"/>
    <x v="9"/>
    <n v="1"/>
    <s v="300-C"/>
    <n v="1"/>
    <s v="https://analytics.zoho.com/open-view/2395394000009606231"/>
    <m/>
    <m/>
  </r>
  <r>
    <s v="34a"/>
    <n v="56"/>
    <s v="Regional"/>
    <s v="Chile"/>
    <s v="Comuna-Temporada-Fechas"/>
    <m/>
    <s v="ha"/>
    <x v="0"/>
    <x v="9"/>
    <n v="1"/>
    <s v="100-C"/>
    <n v="16"/>
    <s v="https://analytics.zoho.com/open-view/2395394000009606300"/>
    <m/>
    <m/>
  </r>
  <r>
    <s v="34b"/>
    <n v="57"/>
    <s v="Comunal"/>
    <s v="Chile"/>
    <s v="Temporada-Fechas"/>
    <m/>
    <s v="ha"/>
    <x v="0"/>
    <x v="9"/>
    <n v="1"/>
    <s v="100-C"/>
    <n v="345"/>
    <s v="https://analytics.zoho.com/open-view/2395394000009606449"/>
    <m/>
    <m/>
  </r>
  <r>
    <n v="35"/>
    <n v="58"/>
    <s v="Nacional"/>
    <s v="Chile"/>
    <s v="Ninguno"/>
    <s v="Nº Incendios"/>
    <m/>
    <x v="0"/>
    <x v="10"/>
    <n v="1"/>
    <n v="0"/>
    <n v="1"/>
    <s v="https://analytics.zoho.com/open-view/2395394000009616123"/>
    <m/>
    <m/>
  </r>
  <r>
    <n v="36"/>
    <n v="59"/>
    <s v="Nacional"/>
    <s v="Chile"/>
    <s v="Región-Comuna"/>
    <s v="Nº Incendios"/>
    <m/>
    <x v="0"/>
    <x v="10"/>
    <n v="1"/>
    <s v="300-R"/>
    <n v="1"/>
    <s v="https://analytics.zoho.com/open-view/2395394000009620754"/>
    <m/>
    <m/>
  </r>
  <r>
    <s v="36a"/>
    <n v="60"/>
    <s v="Regional"/>
    <s v="Chile"/>
    <s v="Ninguno"/>
    <s v="Nº Incendios"/>
    <m/>
    <x v="0"/>
    <x v="10"/>
    <n v="1"/>
    <n v="0"/>
    <n v="16"/>
    <s v="https://analytics.zoho.com/open-view/2395394000009620688"/>
    <m/>
    <m/>
  </r>
  <r>
    <n v="37"/>
    <n v="61"/>
    <s v="Regional"/>
    <s v="Chile"/>
    <s v="Comuna"/>
    <s v="Nº Incendios"/>
    <m/>
    <x v="0"/>
    <x v="10"/>
    <n v="1"/>
    <s v="100-C"/>
    <n v="16"/>
    <s v="https://analytics.zoho.com/open-view/2395394000009620826"/>
    <m/>
    <m/>
  </r>
  <r>
    <s v="37a"/>
    <n v="62"/>
    <s v="Comunal"/>
    <s v="Chile"/>
    <s v="Ninguno"/>
    <s v="Nº Incendios"/>
    <m/>
    <x v="0"/>
    <x v="10"/>
    <n v="1"/>
    <n v="0"/>
    <n v="345"/>
    <s v="https://analytics.zoho.com/open-view/2395394000009620721"/>
    <m/>
    <m/>
  </r>
  <r>
    <n v="38"/>
    <n v="63"/>
    <s v="Nacional"/>
    <s v="Chile"/>
    <s v="Ninguno"/>
    <m/>
    <s v="ha"/>
    <x v="0"/>
    <x v="11"/>
    <n v="1"/>
    <n v="0"/>
    <n v="1"/>
    <s v="https://analytics.zoho.com/open-view/2395394000009616261"/>
    <m/>
    <m/>
  </r>
  <r>
    <n v="39"/>
    <n v="64"/>
    <s v="Nacional"/>
    <s v="Chile"/>
    <s v="Región-Comuna"/>
    <m/>
    <s v="ha"/>
    <x v="0"/>
    <x v="11"/>
    <n v="1"/>
    <s v="300-R"/>
    <n v="1"/>
    <s v="https://analytics.zoho.com/open-view/2395394000009620969"/>
    <m/>
    <m/>
  </r>
  <r>
    <s v="39a"/>
    <n v="65"/>
    <s v="Regional"/>
    <s v="Chile"/>
    <s v="Ninguno"/>
    <m/>
    <s v="ha"/>
    <x v="0"/>
    <x v="11"/>
    <n v="1"/>
    <n v="0"/>
    <n v="16"/>
    <s v="https://analytics.zoho.com/open-view/2395394000009620903"/>
    <m/>
    <m/>
  </r>
  <r>
    <n v="40"/>
    <n v="66"/>
    <s v="Regional"/>
    <s v="Chile"/>
    <s v="Comuna"/>
    <m/>
    <s v="ha"/>
    <x v="0"/>
    <x v="11"/>
    <n v="1"/>
    <s v="100-C"/>
    <n v="16"/>
    <s v="https://analytics.zoho.com/open-view/2395394000009621049"/>
    <m/>
    <m/>
  </r>
  <r>
    <s v="40a"/>
    <n v="67"/>
    <s v="Comunal"/>
    <s v="Chile"/>
    <s v="Ninguno"/>
    <m/>
    <s v="ha"/>
    <x v="0"/>
    <x v="11"/>
    <n v="1"/>
    <n v="0"/>
    <n v="345"/>
    <s v="https://analytics.zoho.com/open-view/2395394000009620936"/>
    <m/>
    <m/>
  </r>
  <r>
    <n v="41"/>
    <n v="68"/>
    <s v="Nacional"/>
    <s v="Chile"/>
    <s v="Ninguno"/>
    <s v="Nº Incendios"/>
    <s v="ha"/>
    <x v="0"/>
    <x v="12"/>
    <n v="1"/>
    <n v="0"/>
    <n v="1"/>
    <s v="https://analytics.zoho.com/open-view/2395394000009616513"/>
    <m/>
    <m/>
  </r>
  <r>
    <n v="42"/>
    <n v="69"/>
    <s v="Nacional"/>
    <s v="Chile"/>
    <s v="Región-Comuna"/>
    <s v="Nº Incendios"/>
    <s v="ha"/>
    <x v="0"/>
    <x v="12"/>
    <n v="1"/>
    <s v="300-R"/>
    <n v="1"/>
    <s v="https://analytics.zoho.com/open-view/2395394000009621192"/>
    <m/>
    <m/>
  </r>
  <r>
    <s v="42a"/>
    <n v="70"/>
    <s v="Regional"/>
    <s v="Chile"/>
    <s v="Ninguno"/>
    <s v="Nº Incendios"/>
    <s v="ha"/>
    <x v="0"/>
    <x v="12"/>
    <n v="1"/>
    <n v="0"/>
    <n v="16"/>
    <s v="https://analytics.zoho.com/open-view/2395394000009621126"/>
    <m/>
    <m/>
  </r>
  <r>
    <n v="43"/>
    <n v="71"/>
    <s v="Regional"/>
    <s v="Chile"/>
    <s v="Comuna"/>
    <s v="Nº Incendios"/>
    <s v="ha"/>
    <x v="0"/>
    <x v="12"/>
    <n v="1"/>
    <s v="100-C"/>
    <n v="16"/>
    <s v="https://analytics.zoho.com/open-view/2395394000009621272"/>
    <m/>
    <m/>
  </r>
  <r>
    <s v="43a"/>
    <n v="72"/>
    <s v="Comunal"/>
    <s v="Chile"/>
    <s v="Ninguno"/>
    <s v="Nº Incendios"/>
    <s v="ha"/>
    <x v="0"/>
    <x v="12"/>
    <n v="1"/>
    <n v="0"/>
    <n v="345"/>
    <s v="https://analytics.zoho.com/open-view/2395394000009621159"/>
    <m/>
    <m/>
  </r>
  <r>
    <n v="44"/>
    <n v="73"/>
    <s v="Nacional"/>
    <s v="Chile"/>
    <s v="Ninguno"/>
    <s v="Nº Incendios"/>
    <m/>
    <x v="0"/>
    <x v="13"/>
    <n v="1"/>
    <n v="0"/>
    <n v="3"/>
    <s v="https://analytics.zoho.com/open-view/2395394000009619302"/>
    <s v="https://analytics.zoho.com/open-view/2395394000009619502"/>
    <s v="https://analytics.zoho.com/open-view/2395394000009619586"/>
  </r>
  <r>
    <n v="45"/>
    <n v="74"/>
    <s v="Nacional"/>
    <s v="Chile"/>
    <s v="Región-Comuna"/>
    <s v="Nº Incendios"/>
    <m/>
    <x v="0"/>
    <x v="13"/>
    <n v="1"/>
    <s v="300-R"/>
    <n v="3"/>
    <s v="https://analytics.zoho.com/open-view/2395394000009621425"/>
    <s v="https://analytics.zoho.com/open-view/2395394000009621646"/>
    <s v="https://analytics.zoho.com/open-view/2395394000009621887"/>
  </r>
  <r>
    <s v="45a"/>
    <n v="75"/>
    <s v="Regional"/>
    <s v="Chile"/>
    <s v="Ninguno"/>
    <s v="Nº Incendios"/>
    <m/>
    <x v="0"/>
    <x v="13"/>
    <n v="1"/>
    <n v="0"/>
    <n v="48"/>
    <s v="https://analytics.zoho.com/open-view/2395394000009621357"/>
    <s v="https://analytics.zoho.com/open-view/2395394000009621578"/>
    <s v="https://analytics.zoho.com/open-view/2395394000009621819"/>
  </r>
  <r>
    <n v="46"/>
    <n v="76"/>
    <s v="Regional"/>
    <s v="Chile"/>
    <s v="Comuna"/>
    <s v="Nº Incendios"/>
    <m/>
    <x v="0"/>
    <x v="13"/>
    <n v="1"/>
    <s v="100-C"/>
    <n v="48"/>
    <s v="https://analytics.zoho.com/open-view/2395394000009621499"/>
    <s v="https://analytics.zoho.com/open-view/2395394000009621730"/>
    <s v="https://analytics.zoho.com/open-view/2395394000009621971"/>
  </r>
  <r>
    <s v="46a"/>
    <n v="77"/>
    <s v="Comunal"/>
    <s v="Chile"/>
    <s v="Ninguno"/>
    <s v="Nº Incendios"/>
    <m/>
    <x v="0"/>
    <x v="13"/>
    <n v="1"/>
    <n v="0"/>
    <n v="1035"/>
    <s v="https://analytics.zoho.com/open-view/2395394000009621391"/>
    <s v="https://analytics.zoho.com/open-view/2395394000009621612"/>
    <s v="https://analytics.zoho.com/open-view/2395394000009621853"/>
  </r>
  <r>
    <n v="47"/>
    <n v="78"/>
    <s v="Nacional"/>
    <s v="Chile"/>
    <s v="Ninguno"/>
    <m/>
    <s v="ha"/>
    <x v="0"/>
    <x v="14"/>
    <n v="1"/>
    <n v="0"/>
    <n v="3"/>
    <s v="https://analytics.zoho.com/open-view/2395394000009619670"/>
    <s v="https://analytics.zoho.com/open-view/2395394000009620364"/>
    <s v="https://analytics.zoho.com/open-view/2395394000009620526"/>
  </r>
  <r>
    <n v="48"/>
    <n v="79"/>
    <s v="Nacional"/>
    <s v="Chile"/>
    <s v="Región-Comuna"/>
    <m/>
    <s v="ha"/>
    <x v="0"/>
    <x v="14"/>
    <n v="1"/>
    <s v="300-R"/>
    <n v="3"/>
    <s v="https://analytics.zoho.com/open-view/2395394000009622121"/>
    <s v="https://analytics.zoho.com/open-view/2395394000009622362"/>
    <s v="https://analytics.zoho.com/open-view/2395394000009622593"/>
  </r>
  <r>
    <s v="48a"/>
    <n v="80"/>
    <s v="Regional"/>
    <s v="Chile"/>
    <s v="Ninguno"/>
    <m/>
    <s v="ha"/>
    <x v="0"/>
    <x v="14"/>
    <n v="1"/>
    <n v="0"/>
    <n v="48"/>
    <s v="https://analytics.zoho.com/open-view/2395394000009622053"/>
    <s v="https://analytics.zoho.com/open-view/2395394000009622294"/>
    <s v="https://analytics.zoho.com/open-view/2395394000009622525"/>
  </r>
  <r>
    <n v="49"/>
    <n v="81"/>
    <s v="Regional"/>
    <s v="Chile"/>
    <s v="Comuna"/>
    <m/>
    <s v="ha"/>
    <x v="0"/>
    <x v="14"/>
    <n v="1"/>
    <s v="100-C"/>
    <n v="48"/>
    <s v="https://analytics.zoho.com/open-view/2395394000009622205"/>
    <s v="https://analytics.zoho.com/open-view/2395394000009622446"/>
    <s v="https://analytics.zoho.com/open-view/2395394000009622677"/>
  </r>
  <r>
    <s v="49a"/>
    <n v="82"/>
    <s v="Comunal"/>
    <s v="Chile"/>
    <s v="Ninguno"/>
    <m/>
    <s v="ha"/>
    <x v="0"/>
    <x v="14"/>
    <n v="1"/>
    <n v="0"/>
    <n v="1035"/>
    <s v="https://analytics.zoho.com/open-view/2395394000009622087"/>
    <s v="https://analytics.zoho.com/open-view/2395394000009622328"/>
    <s v="https://analytics.zoho.com/open-view/2395394000009622559"/>
  </r>
  <r>
    <n v="50"/>
    <n v="83"/>
    <s v="Nacional"/>
    <s v="Chile"/>
    <s v="Ninguno"/>
    <s v="Nº Incendios"/>
    <s v="ha"/>
    <x v="0"/>
    <x v="15"/>
    <n v="1"/>
    <n v="0"/>
    <n v="3"/>
    <s v="https://analytics.zoho.com/open-view/2395394000009619844"/>
    <s v="https://analytics.zoho.com/open-view/2395394000009620034"/>
    <s v="https://analytics.zoho.com/open-view/2395394000009620114"/>
  </r>
  <r>
    <n v="51"/>
    <n v="84"/>
    <s v="Nacional"/>
    <s v="Chile"/>
    <s v="Región-Comuna"/>
    <s v="Nº Incendios"/>
    <s v="ha"/>
    <x v="0"/>
    <x v="15"/>
    <n v="1"/>
    <s v="300-R"/>
    <n v="3"/>
    <s v="https://analytics.zoho.com/open-view/2395394000009622835"/>
    <s v="https://analytics.zoho.com/open-view/2395394000009623076"/>
    <s v="https://analytics.zoho.com/open-view/2395394000009623307"/>
  </r>
  <r>
    <s v="51a"/>
    <n v="85"/>
    <s v="Regional"/>
    <s v="Chile"/>
    <s v="Ninguno"/>
    <s v="Nº Incendios"/>
    <s v="ha"/>
    <x v="0"/>
    <x v="15"/>
    <n v="1"/>
    <n v="0"/>
    <n v="48"/>
    <s v="https://analytics.zoho.com/open-view/2395394000009622767"/>
    <s v="https://analytics.zoho.com/open-view/2395394000009623008"/>
    <s v="https://analytics.zoho.com/open-view/2395394000009623239"/>
  </r>
  <r>
    <n v="52"/>
    <n v="86"/>
    <s v="Regional"/>
    <s v="Chile"/>
    <s v="Comuna"/>
    <s v="Nº Incendios"/>
    <s v="ha"/>
    <x v="0"/>
    <x v="15"/>
    <n v="1"/>
    <s v="100-C"/>
    <n v="48"/>
    <s v="https://analytics.zoho.com/open-view/2395394000009622919"/>
    <s v="https://analytics.zoho.com/open-view/2395394000009623160"/>
    <s v="https://analytics.zoho.com/open-view/2395394000009623381"/>
  </r>
  <r>
    <s v="52a"/>
    <n v="87"/>
    <s v="Comunal"/>
    <s v="Chile"/>
    <s v="Ninguno"/>
    <s v="Nº Incendios"/>
    <s v="ha"/>
    <x v="0"/>
    <x v="15"/>
    <n v="1"/>
    <n v="0"/>
    <n v="1035"/>
    <s v="https://analytics.zoho.com/open-view/2395394000009622801"/>
    <s v="https://analytics.zoho.com/open-view/2395394000009623042"/>
    <s v="https://analytics.zoho.com/open-view/2395394000009623273"/>
  </r>
  <r>
    <n v="53"/>
    <n v="88"/>
    <s v="Nacional"/>
    <s v="Chile"/>
    <s v="Ninguno"/>
    <s v="Nº Incendios"/>
    <m/>
    <x v="1"/>
    <x v="16"/>
    <n v="1"/>
    <n v="0"/>
    <n v="1"/>
    <s v="https://analytics.zoho.com/open-view/2395394000009624324"/>
    <m/>
    <m/>
  </r>
  <r>
    <n v="54"/>
    <n v="89"/>
    <s v="Nacional"/>
    <s v="Chile"/>
    <s v="Región-Comuna"/>
    <s v="Nº Incendios"/>
    <m/>
    <x v="1"/>
    <x v="16"/>
    <n v="1"/>
    <s v="300-R"/>
    <n v="1"/>
    <s v="https://analytics.zoho.com/open-view/2395394000009624363"/>
    <m/>
    <m/>
  </r>
  <r>
    <s v="54a"/>
    <n v="90"/>
    <s v="Regional"/>
    <s v="Chile"/>
    <s v="Ninguno"/>
    <s v="Nº Incendios"/>
    <m/>
    <x v="1"/>
    <x v="16"/>
    <n v="1"/>
    <n v="0"/>
    <n v="16"/>
    <s v="https://analytics.zoho.com/open-view/2395394000009624285"/>
    <m/>
    <m/>
  </r>
  <r>
    <n v="55"/>
    <n v="91"/>
    <s v="Regional"/>
    <s v="Chile"/>
    <s v="Comuna"/>
    <s v="Nº Incendios"/>
    <m/>
    <x v="1"/>
    <x v="16"/>
    <n v="1"/>
    <s v="100-C"/>
    <n v="16"/>
    <s v="https://analytics.zoho.com/open-view/2395394000009624447"/>
    <m/>
    <m/>
  </r>
  <r>
    <s v="55a"/>
    <n v="92"/>
    <s v="Comunal"/>
    <s v="Chile"/>
    <s v="Ninguno"/>
    <s v="Nº Incendios"/>
    <m/>
    <x v="1"/>
    <x v="16"/>
    <n v="1"/>
    <n v="0"/>
    <n v="345"/>
    <s v="https://analytics.zoho.com/open-view/2395394000009624324"/>
    <m/>
    <m/>
  </r>
  <r>
    <n v="56"/>
    <n v="93"/>
    <s v="Nacional"/>
    <s v="Chile"/>
    <s v="Ninguno"/>
    <m/>
    <s v="ha"/>
    <x v="1"/>
    <x v="16"/>
    <n v="1"/>
    <n v="0"/>
    <n v="1"/>
    <s v="https://analytics.zoho.com/open-view/2395394000009624543"/>
    <m/>
    <m/>
  </r>
  <r>
    <n v="57"/>
    <n v="94"/>
    <s v="Nacional"/>
    <s v="Chile"/>
    <s v="Región-Comuna"/>
    <m/>
    <s v="ha"/>
    <x v="1"/>
    <x v="16"/>
    <n v="1"/>
    <s v="300-R"/>
    <n v="1"/>
    <s v="https://analytics.zoho.com/open-view/2395394000009624829"/>
    <m/>
    <m/>
  </r>
  <r>
    <s v="57a"/>
    <n v="95"/>
    <s v="Regional"/>
    <s v="Chile"/>
    <s v="Ninguno"/>
    <m/>
    <s v="ha"/>
    <x v="1"/>
    <x v="16"/>
    <n v="1"/>
    <n v="0"/>
    <n v="16"/>
    <s v="https://analytics.zoho.com/open-view/2395394000009624747"/>
    <m/>
    <m/>
  </r>
  <r>
    <n v="58"/>
    <n v="96"/>
    <s v="Regional"/>
    <s v="Chile"/>
    <s v="Comuna"/>
    <m/>
    <s v="ha"/>
    <x v="1"/>
    <x v="16"/>
    <n v="1"/>
    <s v="100-C"/>
    <n v="16"/>
    <s v="https://analytics.zoho.com/open-view/2395394000009624932"/>
    <m/>
    <m/>
  </r>
  <r>
    <s v="58a"/>
    <n v="97"/>
    <s v="Comunal"/>
    <s v="Chile"/>
    <s v="Ninguno"/>
    <m/>
    <s v="ha"/>
    <x v="1"/>
    <x v="16"/>
    <n v="1"/>
    <n v="0"/>
    <n v="345"/>
    <s v="https://analytics.zoho.com/open-view/2395394000009624788"/>
    <m/>
    <m/>
  </r>
  <r>
    <n v="59"/>
    <n v="98"/>
    <s v="Nacional"/>
    <s v="Chile"/>
    <s v="Ninguno"/>
    <s v="Nº Incendios"/>
    <s v="ha"/>
    <x v="1"/>
    <x v="16"/>
    <n v="1"/>
    <n v="0"/>
    <n v="1"/>
    <s v="https://analytics.zoho.com/open-view/2395394000009625040"/>
    <m/>
    <m/>
  </r>
  <r>
    <n v="60"/>
    <n v="99"/>
    <s v="Nacional"/>
    <s v="Chile"/>
    <s v="Región-Comuna"/>
    <s v="Nº Incendios"/>
    <s v="ha"/>
    <x v="1"/>
    <x v="16"/>
    <n v="1"/>
    <s v="300-R"/>
    <n v="1"/>
    <s v="https://analytics.zoho.com/open-view/2395394000009625255"/>
    <m/>
    <m/>
  </r>
  <r>
    <s v="60a"/>
    <n v="100"/>
    <s v="Regional"/>
    <s v="Chile"/>
    <s v="Ninguno"/>
    <s v="Nº Incendios"/>
    <s v="ha"/>
    <x v="1"/>
    <x v="16"/>
    <n v="1"/>
    <n v="0"/>
    <n v="16"/>
    <s v="https://analytics.zoho.com/open-view/2395394000009625173"/>
    <m/>
    <m/>
  </r>
  <r>
    <n v="61"/>
    <n v="101"/>
    <s v="Regional"/>
    <s v="Chile"/>
    <s v="Comuna"/>
    <s v="Nº Incendios"/>
    <s v="ha"/>
    <x v="1"/>
    <x v="16"/>
    <n v="1"/>
    <s v="100-C"/>
    <n v="16"/>
    <s v="https://analytics.zoho.com/open-view/2395394000009625358"/>
    <m/>
    <m/>
  </r>
  <r>
    <s v="61a"/>
    <n v="102"/>
    <s v="Comunal"/>
    <s v="Chile"/>
    <s v="Ninguno"/>
    <s v="Nº Incendios"/>
    <s v="ha"/>
    <x v="1"/>
    <x v="16"/>
    <n v="1"/>
    <n v="0"/>
    <n v="345"/>
    <s v="https://analytics.zoho.com/open-view/2395394000009625214"/>
    <m/>
    <m/>
  </r>
  <r>
    <n v="62"/>
    <n v="103"/>
    <s v="Nacional"/>
    <s v="Chile"/>
    <s v="Ninguno"/>
    <s v="Nº Incendios"/>
    <m/>
    <x v="1"/>
    <x v="17"/>
    <n v="1"/>
    <n v="0"/>
    <n v="3"/>
    <s v="https://analytics.zoho.com/open-view/2395394000009663002"/>
    <s v="https://analytics.zoho.com/open-view/2395394000009663031"/>
    <s v="https://analytics.zoho.com/open-view/2395394000009663060"/>
  </r>
  <r>
    <n v="63"/>
    <n v="104"/>
    <s v="Nacional"/>
    <s v="Chile"/>
    <s v="Región-Comuna"/>
    <s v="Nº Incendios"/>
    <m/>
    <x v="1"/>
    <x v="17"/>
    <n v="1"/>
    <s v="300-R"/>
    <n v="3"/>
    <s v="https://analytics.zoho.com/open-view/2395394000009666733"/>
    <s v="https://analytics.zoho.com/open-view/2395394000009666985"/>
    <s v="https://analytics.zoho.com/open-view/2395394000009667237"/>
  </r>
  <r>
    <s v="63a"/>
    <n v="105"/>
    <s v="Regional"/>
    <s v="Chile"/>
    <s v="Ninguno"/>
    <s v="Nº Incendios"/>
    <m/>
    <x v="1"/>
    <x v="17"/>
    <n v="1"/>
    <n v="0"/>
    <n v="48"/>
    <s v="https://analytics.zoho.com/open-view/2395394000009666663"/>
    <s v="https://analytics.zoho.com/open-view/2395394000009666915"/>
    <s v="https://analytics.zoho.com/open-view/2395394000009667167"/>
  </r>
  <r>
    <n v="64"/>
    <n v="106"/>
    <s v="Regional"/>
    <s v="Chile"/>
    <s v="Comuna"/>
    <s v="Nº Incendios"/>
    <m/>
    <x v="1"/>
    <x v="17"/>
    <n v="1"/>
    <s v="100-C"/>
    <n v="48"/>
    <s v="https://analytics.zoho.com/open-view/2395394000009666822"/>
    <s v="https://analytics.zoho.com/open-view/2395394000009667074"/>
    <s v="https://analytics.zoho.com/open-view/2395394000009667326"/>
  </r>
  <r>
    <s v="64a"/>
    <n v="107"/>
    <s v="Comunal"/>
    <s v="Chile"/>
    <s v="Ninguno"/>
    <s v="Nº Incendios"/>
    <m/>
    <x v="1"/>
    <x v="17"/>
    <n v="1"/>
    <n v="0"/>
    <n v="1035"/>
    <s v="https://analytics.zoho.com/open-view/2395394000009666698"/>
    <s v="https://analytics.zoho.com/open-view/2395394000009666950"/>
    <s v="https://analytics.zoho.com/open-view/2395394000009667202"/>
  </r>
  <r>
    <n v="65"/>
    <n v="108"/>
    <s v="Nacional"/>
    <s v="Chile"/>
    <s v="Ninguno"/>
    <m/>
    <s v="ha"/>
    <x v="1"/>
    <x v="17"/>
    <n v="1"/>
    <n v="0"/>
    <n v="3"/>
    <s v="https://analytics.zoho.com/open-view/2395394000009663177"/>
    <s v="https://analytics.zoho.com/open-view/2395394000009663208"/>
    <s v="https://analytics.zoho.com/open-view/2395394000009663239"/>
  </r>
  <r>
    <n v="66"/>
    <n v="109"/>
    <s v="Nacional"/>
    <s v="Chile"/>
    <s v="Región-Comuna"/>
    <m/>
    <s v="ha"/>
    <x v="1"/>
    <x v="17"/>
    <n v="1"/>
    <s v="300-R"/>
    <n v="3"/>
    <s v="https://analytics.zoho.com/open-view/2395394000009667774"/>
    <s v="https://analytics.zoho.com/open-view/2395394000009669012"/>
    <s v="https://analytics.zoho.com/open-view/2395394000009669264"/>
  </r>
  <r>
    <s v="66a"/>
    <n v="110"/>
    <s v="Regional"/>
    <s v="Chile"/>
    <s v="Ninguno"/>
    <m/>
    <s v="ha"/>
    <x v="1"/>
    <x v="17"/>
    <n v="1"/>
    <n v="0"/>
    <n v="48"/>
    <s v="https://analytics.zoho.com/open-view/2395394000009667704"/>
    <s v="https://analytics.zoho.com/open-view/2395394000009667942"/>
    <s v="https://analytics.zoho.com/open-view/2395394000009669194"/>
  </r>
  <r>
    <n v="67"/>
    <n v="111"/>
    <s v="Regional"/>
    <s v="Chile"/>
    <s v="Comuna"/>
    <m/>
    <s v="ha"/>
    <x v="1"/>
    <x v="17"/>
    <n v="1"/>
    <s v="100-C"/>
    <n v="48"/>
    <s v="https://analytics.zoho.com/open-view/2395394000009667853"/>
    <s v="https://analytics.zoho.com/open-view/2395394000009669101"/>
    <s v="https://analytics.zoho.com/open-view/2395394000009669353"/>
  </r>
  <r>
    <s v="67a"/>
    <n v="112"/>
    <s v="Comunal"/>
    <s v="Chile"/>
    <s v="Ninguno"/>
    <m/>
    <s v="ha"/>
    <x v="1"/>
    <x v="17"/>
    <n v="1"/>
    <n v="0"/>
    <n v="1035"/>
    <s v="https://analytics.zoho.com/open-view/2395394000009667739"/>
    <s v="https://analytics.zoho.com/open-view/2395394000009667977"/>
    <s v="https://analytics.zoho.com/open-view/2395394000009669229"/>
  </r>
  <r>
    <n v="68"/>
    <n v="113"/>
    <s v="Nacional"/>
    <s v="Chile"/>
    <s v="Ninguno"/>
    <s v="Nº Incendios"/>
    <s v="ha"/>
    <x v="1"/>
    <x v="17"/>
    <n v="1"/>
    <n v="0"/>
    <n v="3"/>
    <s v="https://analytics.zoho.com/open-view/2395394000009663271"/>
    <s v="https://analytics.zoho.com/open-view/2395394000009663302"/>
    <s v="https://analytics.zoho.com/open-view/2395394000009663333"/>
  </r>
  <r>
    <n v="69"/>
    <n v="114"/>
    <s v="Nacional"/>
    <s v="Chile"/>
    <s v="Región-Comuna"/>
    <s v="Nº Incendios"/>
    <s v="ha"/>
    <x v="1"/>
    <x v="17"/>
    <n v="1"/>
    <s v="300-R"/>
    <n v="3"/>
    <s v="https://analytics.zoho.com/open-view/2395394000009669801"/>
    <s v="https://analytics.zoho.com/open-view/2395394000009670053"/>
    <s v="https://analytics.zoho.com/open-view/2395394000009670305"/>
  </r>
  <r>
    <s v="69a"/>
    <n v="115"/>
    <s v="Regional"/>
    <s v="Chile"/>
    <s v="Ninguno"/>
    <s v="Nº Incendios"/>
    <s v="ha"/>
    <x v="1"/>
    <x v="17"/>
    <n v="1"/>
    <n v="0"/>
    <n v="48"/>
    <s v="https://analytics.zoho.com/open-view/2395394000009669731"/>
    <s v="https://analytics.zoho.com/open-view/2395394000009669983"/>
    <s v="https://analytics.zoho.com/open-view/2395394000009670235"/>
  </r>
  <r>
    <n v="70"/>
    <n v="116"/>
    <s v="Regional"/>
    <s v="Chile"/>
    <s v="Comuna"/>
    <s v="Nº Incendios"/>
    <s v="ha"/>
    <x v="1"/>
    <x v="17"/>
    <n v="1"/>
    <s v="100-C"/>
    <n v="48"/>
    <s v="https://analytics.zoho.com/open-view/2395394000009669890"/>
    <s v="https://analytics.zoho.com/open-view/2395394000009670142"/>
    <s v="https://analytics.zoho.com/open-view/2395394000009670394"/>
  </r>
  <r>
    <s v="70a"/>
    <n v="117"/>
    <s v="Comunal"/>
    <s v="Chile"/>
    <s v="Ninguno"/>
    <s v="Nº Incendios"/>
    <s v="ha"/>
    <x v="1"/>
    <x v="17"/>
    <n v="1"/>
    <n v="0"/>
    <n v="1035"/>
    <s v="https://analytics.zoho.com/open-view/2395394000009669766"/>
    <s v="https://analytics.zoho.com/open-view/2395394000009670018"/>
    <s v="https://analytics.zoho.com/open-view/2395394000009670270"/>
  </r>
  <r>
    <n v="71"/>
    <n v="118"/>
    <s v="Nacional"/>
    <s v="Chile"/>
    <s v="Ninguno"/>
    <s v="Nº Incendios"/>
    <m/>
    <x v="1"/>
    <x v="18"/>
    <n v="1"/>
    <n v="0"/>
    <n v="1"/>
    <s v="https://analytics.zoho.com/open-view/2395394000009625465"/>
    <m/>
    <m/>
  </r>
  <r>
    <n v="72"/>
    <n v="119"/>
    <s v="Nacional"/>
    <s v="Chile"/>
    <s v="Región-Comuna"/>
    <s v="Nº Incendios"/>
    <m/>
    <x v="1"/>
    <x v="18"/>
    <n v="1"/>
    <s v="300-R"/>
    <n v="1"/>
    <s v="https://analytics.zoho.com/open-view/2395394000009625710"/>
    <m/>
    <m/>
  </r>
  <r>
    <s v="72a"/>
    <n v="120"/>
    <s v="Regional"/>
    <s v="Chile"/>
    <s v="Ninguno"/>
    <s v="Nº Incendios"/>
    <m/>
    <x v="1"/>
    <x v="18"/>
    <n v="1"/>
    <n v="0"/>
    <n v="16"/>
    <s v="https://analytics.zoho.com/open-view/2395394000009625632"/>
    <m/>
    <m/>
  </r>
  <r>
    <n v="73"/>
    <n v="121"/>
    <s v="Regional"/>
    <s v="Chile"/>
    <s v="Comuna"/>
    <s v="Nº Incendios"/>
    <m/>
    <x v="1"/>
    <x v="18"/>
    <n v="1"/>
    <s v="100-C"/>
    <n v="16"/>
    <s v="https://analytics.zoho.com/open-view/2395394000009625803"/>
    <m/>
    <m/>
  </r>
  <r>
    <s v="73a"/>
    <n v="122"/>
    <s v="Comunal"/>
    <s v="Chile"/>
    <s v="Ninguno"/>
    <s v="Nº Incendios"/>
    <m/>
    <x v="1"/>
    <x v="18"/>
    <n v="1"/>
    <n v="0"/>
    <n v="345"/>
    <s v="https://analytics.zoho.com/open-view/2395394000009625671"/>
    <m/>
    <m/>
  </r>
  <r>
    <n v="74"/>
    <n v="123"/>
    <s v="Nacional"/>
    <s v="Chile"/>
    <s v="Ninguno"/>
    <m/>
    <s v="ha"/>
    <x v="1"/>
    <x v="19"/>
    <n v="1"/>
    <n v="0"/>
    <n v="1"/>
    <s v="https://analytics.zoho.com/open-view/2395394000009625901"/>
    <m/>
    <m/>
  </r>
  <r>
    <n v="75"/>
    <n v="124"/>
    <s v="Nacional"/>
    <s v="Chile"/>
    <s v="Región-Comuna"/>
    <m/>
    <s v="ha"/>
    <x v="1"/>
    <x v="19"/>
    <n v="1"/>
    <s v="300-R"/>
    <n v="1"/>
    <s v="https://analytics.zoho.com/open-view/2395394000009626062"/>
    <m/>
    <m/>
  </r>
  <r>
    <s v="75a"/>
    <n v="125"/>
    <s v="Regional"/>
    <s v="Chile"/>
    <s v="Ninguno"/>
    <m/>
    <s v="ha"/>
    <x v="1"/>
    <x v="19"/>
    <n v="1"/>
    <n v="0"/>
    <n v="16"/>
    <s v="https://analytics.zoho.com/open-view/2395394000009625988"/>
    <m/>
    <m/>
  </r>
  <r>
    <n v="76"/>
    <n v="126"/>
    <s v="Regional"/>
    <s v="Chile"/>
    <s v="Comuna"/>
    <m/>
    <s v="ha"/>
    <x v="1"/>
    <x v="19"/>
    <n v="1"/>
    <s v="100-C"/>
    <n v="16"/>
    <s v="https://analytics.zoho.com/open-view/2395394000009626143"/>
    <m/>
    <m/>
  </r>
  <r>
    <s v="76a"/>
    <n v="127"/>
    <s v="Comunal"/>
    <s v="Chile"/>
    <s v="Ninguno"/>
    <m/>
    <s v="ha"/>
    <x v="1"/>
    <x v="19"/>
    <n v="1"/>
    <n v="0"/>
    <n v="345"/>
    <s v="https://analytics.zoho.com/open-view/2395394000009626025"/>
    <m/>
    <m/>
  </r>
  <r>
    <n v="77"/>
    <n v="128"/>
    <s v="Nacional"/>
    <s v="Chile"/>
    <s v="Ninguno"/>
    <s v="Nº Incendios"/>
    <s v="ha"/>
    <x v="1"/>
    <x v="20"/>
    <n v="1"/>
    <n v="0"/>
    <n v="1"/>
    <s v="https://analytics.zoho.com/open-view/2395394000009626237"/>
    <m/>
    <m/>
  </r>
  <r>
    <n v="78"/>
    <n v="129"/>
    <s v="Nacional"/>
    <s v="Chile"/>
    <s v="Región-Comuna"/>
    <s v="Nº Incendios"/>
    <s v="ha"/>
    <x v="1"/>
    <x v="20"/>
    <n v="1"/>
    <s v="300-R"/>
    <n v="1"/>
    <s v="https://analytics.zoho.com/open-view/2395394000009626426"/>
    <m/>
    <m/>
  </r>
  <r>
    <s v="78a"/>
    <n v="130"/>
    <s v="Regional"/>
    <s v="Chile"/>
    <s v="Ninguno"/>
    <s v="Nº Incendios"/>
    <s v="ha"/>
    <x v="1"/>
    <x v="20"/>
    <n v="1"/>
    <n v="0"/>
    <n v="16"/>
    <s v="https://analytics.zoho.com/open-view/2395394000009626352"/>
    <m/>
    <m/>
  </r>
  <r>
    <n v="79"/>
    <n v="131"/>
    <s v="Regional"/>
    <s v="Chile"/>
    <s v="Comuna"/>
    <s v="Nº Incendios"/>
    <s v="ha"/>
    <x v="1"/>
    <x v="20"/>
    <n v="1"/>
    <s v="100-C"/>
    <n v="16"/>
    <s v="https://analytics.zoho.com/open-view/2395394000009626515"/>
    <m/>
    <m/>
  </r>
  <r>
    <s v="79a"/>
    <n v="132"/>
    <s v="Comunal"/>
    <s v="Chile"/>
    <s v="Ninguno"/>
    <s v="Nº Incendios"/>
    <s v="ha"/>
    <x v="1"/>
    <x v="20"/>
    <n v="1"/>
    <n v="0"/>
    <n v="345"/>
    <s v="https://analytics.zoho.com/open-view/2395394000009626389"/>
    <m/>
    <m/>
  </r>
  <r>
    <n v="80"/>
    <n v="133"/>
    <s v="Nacional"/>
    <s v="Chile"/>
    <s v="Ninguno"/>
    <s v="Nº Incendios"/>
    <m/>
    <x v="1"/>
    <x v="21"/>
    <n v="1"/>
    <n v="0"/>
    <n v="3"/>
    <s v="https://analytics.zoho.com/open-view/2395394000009663089"/>
    <s v="https://analytics.zoho.com/open-view/2395394000009663118"/>
    <s v="https://analytics.zoho.com/open-view/2395394000009663147"/>
  </r>
  <r>
    <n v="81"/>
    <n v="134"/>
    <s v="Nacional"/>
    <s v="Chile"/>
    <s v="Región-Comuna"/>
    <s v="Nº Incendios"/>
    <m/>
    <x v="1"/>
    <x v="21"/>
    <n v="1"/>
    <s v="300-R"/>
    <n v="3"/>
    <s v="https://analytics.zoho.com/open-view/2395394000009671228"/>
    <s v="https://analytics.zoho.com/open-view/2395394000009671461"/>
    <s v="https://analytics.zoho.com/open-view/2395394000009671694"/>
  </r>
  <r>
    <s v="81a"/>
    <n v="135"/>
    <s v="Regional"/>
    <s v="Chile"/>
    <s v="Ninguno"/>
    <s v="Nº Incendios"/>
    <m/>
    <x v="1"/>
    <x v="21"/>
    <n v="1"/>
    <n v="0"/>
    <n v="48"/>
    <s v="https://analytics.zoho.com/open-view/2395394000009671162"/>
    <s v="https://analytics.zoho.com/open-view/2395394000009671395"/>
    <s v="https://analytics.zoho.com/open-view/2395394000009671628"/>
  </r>
  <r>
    <n v="82"/>
    <n v="136"/>
    <s v="Regional"/>
    <s v="Chile"/>
    <s v="Comuna"/>
    <s v="Nº Incendios"/>
    <m/>
    <x v="1"/>
    <x v="21"/>
    <n v="1"/>
    <s v="100-C"/>
    <n v="48"/>
    <s v="https://analytics.zoho.com/open-view/2395394000009671309"/>
    <s v="https://analytics.zoho.com/open-view/2395394000009671542"/>
    <s v="https://analytics.zoho.com/open-view/2395394000009671775"/>
  </r>
  <r>
    <s v="82a"/>
    <n v="137"/>
    <s v="Comunal"/>
    <s v="Chile"/>
    <s v="Ninguno"/>
    <s v="Nº Incendios"/>
    <m/>
    <x v="1"/>
    <x v="21"/>
    <n v="1"/>
    <n v="0"/>
    <n v="1035"/>
    <s v="https://analytics.zoho.com/open-view/2395394000009671195"/>
    <s v="https://analytics.zoho.com/open-view/2395394000009671428"/>
    <s v="https://analytics.zoho.com/open-view/2395394000009671661"/>
  </r>
  <r>
    <n v="83"/>
    <n v="138"/>
    <s v="Nacional"/>
    <s v="Chile"/>
    <s v="Ninguno"/>
    <m/>
    <s v="ha"/>
    <x v="1"/>
    <x v="22"/>
    <n v="1"/>
    <n v="0"/>
    <n v="3"/>
    <s v="https://analytics.zoho.com/open-view/2395394000009663364"/>
    <s v="https://analytics.zoho.com/open-view/2395394000009663391"/>
    <s v="https://analytics.zoho.com/open-view/2395394000009663418"/>
  </r>
  <r>
    <n v="84"/>
    <n v="139"/>
    <s v="Nacional"/>
    <s v="Chile"/>
    <s v="Región-Comuna"/>
    <m/>
    <s v="ha"/>
    <x v="1"/>
    <x v="22"/>
    <n v="1"/>
    <s v="300-R"/>
    <n v="3"/>
    <s v="https://analytics.zoho.com/open-view/2395394000009671923"/>
    <s v="https://analytics.zoho.com/open-view/2395394000009672144"/>
    <s v="https://analytics.zoho.com/open-view/2395394000009672352"/>
  </r>
  <r>
    <s v="84a"/>
    <n v="140"/>
    <s v="Regional"/>
    <s v="Chile"/>
    <s v="Ninguno"/>
    <m/>
    <s v="ha"/>
    <x v="1"/>
    <x v="22"/>
    <n v="1"/>
    <n v="0"/>
    <n v="48"/>
    <s v="https://analytics.zoho.com/open-view/2395394000009671861"/>
    <s v="https://analytics.zoho.com/open-view/2395394000009672082"/>
    <s v="https://analytics.zoho.com/open-view/2395394000009672290"/>
  </r>
  <r>
    <n v="85"/>
    <n v="141"/>
    <s v="Regional"/>
    <s v="Chile"/>
    <s v="Comuna"/>
    <m/>
    <s v="ha"/>
    <x v="1"/>
    <x v="22"/>
    <n v="1"/>
    <s v="100-C"/>
    <n v="48"/>
    <s v="https://analytics.zoho.com/open-view/2395394000009672000"/>
    <s v="https://analytics.zoho.com/open-view/2395394000009672212"/>
    <s v="https://analytics.zoho.com/open-view/2395394000009672429"/>
  </r>
  <r>
    <s v="85a"/>
    <n v="142"/>
    <s v="Comunal"/>
    <s v="Chile"/>
    <s v="Ninguno"/>
    <m/>
    <s v="ha"/>
    <x v="1"/>
    <x v="22"/>
    <n v="1"/>
    <n v="0"/>
    <n v="1035"/>
    <s v="https://analytics.zoho.com/open-view/2395394000009671892"/>
    <s v="https://analytics.zoho.com/open-view/2395394000009672113"/>
    <s v="https://analytics.zoho.com/open-view/2395394000009672321"/>
  </r>
  <r>
    <n v="86"/>
    <n v="143"/>
    <s v="Nacional"/>
    <s v="Chile"/>
    <s v="Ninguno"/>
    <s v="Nº Incendios"/>
    <s v="ha"/>
    <x v="1"/>
    <x v="23"/>
    <n v="1"/>
    <n v="0"/>
    <n v="3"/>
    <s v="https://analytics.zoho.com/open-view/2395394000009663445"/>
    <s v="https://analytics.zoho.com/open-view/2395394000009663472"/>
    <s v="https://analytics.zoho.com/open-view/2395394000009663499"/>
  </r>
  <r>
    <n v="87"/>
    <n v="144"/>
    <s v="Nacional"/>
    <s v="Chile"/>
    <s v="Región-Comuna"/>
    <s v="Nº Incendios"/>
    <s v="ha"/>
    <x v="1"/>
    <x v="23"/>
    <n v="1"/>
    <s v="300-R"/>
    <n v="3"/>
    <s v="https://analytics.zoho.com/open-view/2395394000009672559"/>
    <s v="https://analytics.zoho.com/open-view/2395394000009672807"/>
    <s v="https://analytics.zoho.com/open-view/2395394000009673055"/>
  </r>
  <r>
    <s v="87a"/>
    <n v="145"/>
    <s v="Regional"/>
    <s v="Chile"/>
    <s v="Ninguno"/>
    <s v="Nº Incendios"/>
    <s v="ha"/>
    <x v="1"/>
    <x v="23"/>
    <n v="1"/>
    <n v="0"/>
    <n v="48"/>
    <s v="https://analytics.zoho.com/open-view/2395394000009672497"/>
    <s v="https://analytics.zoho.com/open-view/2395394000009672745"/>
    <s v="https://analytics.zoho.com/open-view/2395394000009672993"/>
  </r>
  <r>
    <n v="88"/>
    <n v="146"/>
    <s v="Regional"/>
    <s v="Chile"/>
    <s v="Comuna"/>
    <s v="Nº Incendios"/>
    <s v="ha"/>
    <x v="1"/>
    <x v="23"/>
    <n v="1"/>
    <s v="100-C"/>
    <n v="48"/>
    <s v="https://analytics.zoho.com/open-view/2395394000009672636"/>
    <s v="https://analytics.zoho.com/open-view/2395394000009672884"/>
    <s v="https://analytics.zoho.com/open-view/2395394000009673132"/>
  </r>
  <r>
    <s v="88a"/>
    <n v="147"/>
    <s v="Comunal"/>
    <s v="Chile"/>
    <s v="Ninguno"/>
    <s v="Nº Incendios"/>
    <s v="ha"/>
    <x v="1"/>
    <x v="23"/>
    <n v="1"/>
    <n v="0"/>
    <n v="1035"/>
    <s v="https://analytics.zoho.com/open-view/2395394000009672528"/>
    <s v="https://analytics.zoho.com/open-view/2395394000009672776"/>
    <s v="https://analytics.zoho.com/open-view/2395394000009673024"/>
  </r>
  <r>
    <n v="89"/>
    <n v="148"/>
    <s v="Nacional"/>
    <s v="Chile"/>
    <s v="Temporada"/>
    <m/>
    <s v="ha"/>
    <x v="0"/>
    <x v="24"/>
    <n v="1"/>
    <s v="300-C"/>
    <n v="1"/>
    <s v="https://analytics.zoho.com/open-view/2395394000009606755"/>
    <m/>
    <m/>
  </r>
  <r>
    <s v="89a"/>
    <n v="149"/>
    <s v="Regional"/>
    <s v="Chile"/>
    <s v="Temporada"/>
    <m/>
    <s v="ha"/>
    <x v="0"/>
    <x v="24"/>
    <n v="1"/>
    <s v="100-C"/>
    <n v="16"/>
    <s v="https://analytics.zoho.com/open-view/2395394000009607479"/>
    <m/>
    <m/>
  </r>
  <r>
    <s v="89b"/>
    <n v="150"/>
    <s v="Comunal"/>
    <s v="Chile"/>
    <s v="Temporada"/>
    <m/>
    <s v="ha"/>
    <x v="0"/>
    <x v="24"/>
    <n v="1"/>
    <s v="100-C"/>
    <n v="345"/>
    <s v="https://analytics.zoho.com/open-view/2395394000009607650"/>
    <m/>
    <m/>
  </r>
  <r>
    <n v="90"/>
    <n v="151"/>
    <s v="Nacional"/>
    <s v="Chile"/>
    <s v="Temporada"/>
    <m/>
    <s v="ha"/>
    <x v="0"/>
    <x v="25"/>
    <n v="1"/>
    <s v="300-C"/>
    <n v="3"/>
    <s v="https://analytics.zoho.com/open-view/2395394000009609544"/>
    <s v="https://analytics.zoho.com/open-view/2395394000009609722"/>
    <s v="https://analytics.zoho.com/open-view/2395394000009609904"/>
  </r>
  <r>
    <s v="90a"/>
    <n v="152"/>
    <s v="Regional"/>
    <s v="Chile"/>
    <s v="Temporada"/>
    <m/>
    <s v="ha"/>
    <x v="0"/>
    <x v="25"/>
    <n v="1"/>
    <s v="100-C"/>
    <n v="48"/>
    <s v="https://analytics.zoho.com/open-view/2395394000009610086"/>
    <s v="https://analytics.zoho.com/open-view/2395394000009610258"/>
    <s v="https://analytics.zoho.com/open-view/2395394000009610434"/>
  </r>
  <r>
    <s v="90b"/>
    <n v="153"/>
    <s v="Comunal"/>
    <s v="Chile"/>
    <s v="Temporada"/>
    <m/>
    <s v="ha"/>
    <x v="0"/>
    <x v="25"/>
    <n v="1"/>
    <s v="100-C"/>
    <n v="1035"/>
    <s v="https://analytics.zoho.com/open-view/2395394000009610610"/>
    <s v="https://analytics.zoho.com/open-view/2395394000009610776"/>
    <s v="https://analytics.zoho.com/open-view/2395394000009610946"/>
  </r>
  <r>
    <n v="91"/>
    <n v="154"/>
    <s v="Nacional"/>
    <s v="Chile"/>
    <s v="Ninguno"/>
    <s v="Nº Incendios"/>
    <m/>
    <x v="0"/>
    <x v="26"/>
    <n v="1"/>
    <n v="0"/>
    <n v="1"/>
    <s v="https://analytics.zoho.com/open-view/2395394000009626603"/>
    <m/>
    <m/>
  </r>
  <r>
    <n v="92"/>
    <n v="155"/>
    <s v="Nacional"/>
    <s v="Chile"/>
    <s v="Región-Comuna"/>
    <s v="Nº Incendios"/>
    <m/>
    <x v="0"/>
    <x v="26"/>
    <n v="1"/>
    <s v="300-R"/>
    <n v="1"/>
    <s v="https://analytics.zoho.com/open-view/2395394000009626934"/>
    <m/>
    <m/>
  </r>
  <r>
    <s v="92a"/>
    <n v="156"/>
    <s v="Regional"/>
    <s v="Chile"/>
    <s v="Ninguno"/>
    <s v="Nº Incendios"/>
    <m/>
    <x v="0"/>
    <x v="26"/>
    <n v="1"/>
    <n v="0"/>
    <n v="16"/>
    <s v="https://analytics.zoho.com/open-view/2395394000009626864"/>
    <m/>
    <m/>
  </r>
  <r>
    <n v="93"/>
    <n v="157"/>
    <s v="Regional"/>
    <s v="Chile"/>
    <s v="Comuna"/>
    <s v="Nº Incendios"/>
    <m/>
    <x v="0"/>
    <x v="26"/>
    <n v="1"/>
    <s v="100-C"/>
    <n v="16"/>
    <s v="https://analytics.zoho.com/open-view/2395394000009627018"/>
    <m/>
    <m/>
  </r>
  <r>
    <s v="93a"/>
    <n v="158"/>
    <s v="Comunal"/>
    <s v="Chile"/>
    <s v="Ninguno"/>
    <s v="Nº Incendios"/>
    <m/>
    <x v="0"/>
    <x v="26"/>
    <n v="1"/>
    <n v="0"/>
    <n v="345"/>
    <s v="https://analytics.zoho.com/open-view/2395394000009626899"/>
    <m/>
    <m/>
  </r>
  <r>
    <n v="94"/>
    <n v="159"/>
    <s v="Nacional"/>
    <s v="Chile"/>
    <s v="Ninguno"/>
    <m/>
    <s v="ha"/>
    <x v="0"/>
    <x v="27"/>
    <n v="1"/>
    <n v="0"/>
    <n v="1"/>
    <s v="https://analytics.zoho.com/open-view/2395394000009627107"/>
    <m/>
    <m/>
  </r>
  <r>
    <n v="95"/>
    <n v="160"/>
    <s v="Nacional"/>
    <s v="Chile"/>
    <s v="Región-Comuna"/>
    <m/>
    <s v="ha"/>
    <x v="0"/>
    <x v="27"/>
    <n v="1"/>
    <s v="300-R"/>
    <n v="1"/>
    <s v="https://analytics.zoho.com/open-view/2395394000009627331"/>
    <m/>
    <m/>
  </r>
  <r>
    <s v="95a"/>
    <n v="161"/>
    <s v="Regional"/>
    <s v="Chile"/>
    <s v="Ninguno"/>
    <m/>
    <s v="ha"/>
    <x v="0"/>
    <x v="27"/>
    <n v="1"/>
    <n v="0"/>
    <n v="16"/>
    <s v="https://analytics.zoho.com/open-view/2395394000009627267"/>
    <m/>
    <m/>
  </r>
  <r>
    <n v="96"/>
    <n v="162"/>
    <s v="Regional"/>
    <s v="Chile"/>
    <s v="Comuna"/>
    <m/>
    <s v="ha"/>
    <x v="0"/>
    <x v="27"/>
    <n v="1"/>
    <s v="100-C"/>
    <n v="16"/>
    <s v="https://analytics.zoho.com/open-view/2395394000009627414"/>
    <m/>
    <m/>
  </r>
  <r>
    <s v="96a"/>
    <n v="163"/>
    <s v="Comunal"/>
    <s v="Chile"/>
    <s v="Ninguno"/>
    <m/>
    <s v="ha"/>
    <x v="0"/>
    <x v="27"/>
    <n v="1"/>
    <n v="0"/>
    <n v="345"/>
    <s v="https://analytics.zoho.com/open-view/2395394000009627299"/>
    <m/>
    <m/>
  </r>
  <r>
    <n v="97"/>
    <n v="164"/>
    <s v="Nacional"/>
    <s v="Chile"/>
    <s v="Ninguno"/>
    <s v="Nº Incendios"/>
    <s v="ha"/>
    <x v="0"/>
    <x v="28"/>
    <n v="1"/>
    <n v="0"/>
    <n v="1"/>
    <s v="https://analytics.zoho.com/open-view/2395394000009627630"/>
    <m/>
    <m/>
  </r>
  <r>
    <n v="98"/>
    <n v="165"/>
    <s v="Nacional"/>
    <s v="Chile"/>
    <s v="Región-Comuna"/>
    <s v="Nº Incendios"/>
    <s v="ha"/>
    <x v="0"/>
    <x v="28"/>
    <n v="1"/>
    <s v="300-R"/>
    <n v="1"/>
    <s v="https://analytics.zoho.com/open-view/2395394000009627858"/>
    <m/>
    <m/>
  </r>
  <r>
    <s v="98a"/>
    <n v="166"/>
    <s v="Regional"/>
    <s v="Chile"/>
    <s v="Ninguno"/>
    <s v="Nº Incendios"/>
    <s v="ha"/>
    <x v="0"/>
    <x v="28"/>
    <n v="1"/>
    <n v="0"/>
    <n v="16"/>
    <s v="https://analytics.zoho.com/open-view/2395394000009627738"/>
    <m/>
    <m/>
  </r>
  <r>
    <n v="99"/>
    <n v="167"/>
    <s v="Regional"/>
    <s v="Chile"/>
    <s v="Comuna"/>
    <s v="Nº Incendios"/>
    <s v="ha"/>
    <x v="0"/>
    <x v="28"/>
    <n v="1"/>
    <s v="100-C"/>
    <n v="16"/>
    <s v="https://analytics.zoho.com/open-view/2395394000009627946"/>
    <m/>
    <m/>
  </r>
  <r>
    <s v="99a"/>
    <n v="168"/>
    <s v="Comunal"/>
    <s v="Chile"/>
    <s v="Ninguno"/>
    <s v="Nº Incendios"/>
    <s v="ha"/>
    <x v="0"/>
    <x v="28"/>
    <n v="1"/>
    <n v="0"/>
    <n v="345"/>
    <s v="https://analytics.zoho.com/open-view/2395394000009627821"/>
    <m/>
    <m/>
  </r>
  <r>
    <n v="100"/>
    <n v="169"/>
    <s v="Nacional"/>
    <s v="Chile"/>
    <s v="Ninguno"/>
    <s v="Nº Incendios"/>
    <m/>
    <x v="0"/>
    <x v="29"/>
    <n v="1"/>
    <n v="0"/>
    <n v="1"/>
    <s v="https://analytics.zoho.com/open-view/2395394000009628080"/>
    <m/>
    <m/>
  </r>
  <r>
    <n v="101"/>
    <n v="170"/>
    <s v="Nacional"/>
    <s v="Chile"/>
    <s v="Región-Comuna"/>
    <s v="Nº Incendios"/>
    <m/>
    <x v="0"/>
    <x v="29"/>
    <n v="1"/>
    <s v="300-R"/>
    <n v="1"/>
    <s v="https://analytics.zoho.com/open-view/2395394000009628342"/>
    <m/>
    <m/>
  </r>
  <r>
    <s v="101a"/>
    <n v="171"/>
    <s v="Regional"/>
    <s v="Chile"/>
    <s v="Ninguno"/>
    <s v="Nº Incendios"/>
    <m/>
    <x v="0"/>
    <x v="29"/>
    <n v="1"/>
    <n v="0"/>
    <n v="16"/>
    <s v="https://analytics.zoho.com/open-view/2395394000009628226"/>
    <m/>
    <m/>
  </r>
  <r>
    <n v="102"/>
    <n v="172"/>
    <s v="Regional"/>
    <s v="Chile"/>
    <s v="Comuna"/>
    <s v="Nº Incendios"/>
    <m/>
    <x v="0"/>
    <x v="29"/>
    <n v="1"/>
    <s v="100-C"/>
    <n v="16"/>
    <s v="https://analytics.zoho.com/open-view/2395394000009628434"/>
    <m/>
    <m/>
  </r>
  <r>
    <s v="102a"/>
    <n v="173"/>
    <s v="Comunal"/>
    <s v="Chile"/>
    <s v="Ninguno"/>
    <s v="Nº Incendios"/>
    <m/>
    <x v="0"/>
    <x v="29"/>
    <n v="1"/>
    <n v="0"/>
    <n v="345"/>
    <s v="https://analytics.zoho.com/open-view/2395394000009628303"/>
    <m/>
    <m/>
  </r>
  <r>
    <n v="103"/>
    <n v="174"/>
    <s v="Nacional"/>
    <s v="Chile"/>
    <s v="Ninguno"/>
    <m/>
    <s v="ha"/>
    <x v="0"/>
    <x v="30"/>
    <n v="1"/>
    <n v="0"/>
    <n v="1"/>
    <s v="https://analytics.zoho.com/open-view/2395394000009628574"/>
    <m/>
    <m/>
  </r>
  <r>
    <n v="104"/>
    <n v="175"/>
    <s v="Nacional"/>
    <s v="Chile"/>
    <s v="Región-Comuna"/>
    <m/>
    <s v="ha"/>
    <x v="0"/>
    <x v="30"/>
    <n v="1"/>
    <s v="300-R"/>
    <n v="1"/>
    <s v="https://analytics.zoho.com/open-view/2395394000009628742"/>
    <m/>
    <m/>
  </r>
  <r>
    <s v="104a"/>
    <n v="176"/>
    <s v="Regional"/>
    <s v="Chile"/>
    <s v="Ninguno"/>
    <m/>
    <s v="ha"/>
    <x v="0"/>
    <x v="30"/>
    <n v="1"/>
    <n v="0"/>
    <n v="16"/>
    <s v="https://analytics.zoho.com/open-view/2395394000009628664"/>
    <m/>
    <m/>
  </r>
  <r>
    <n v="105"/>
    <n v="177"/>
    <s v="Regional"/>
    <s v="Chile"/>
    <s v="Comuna"/>
    <m/>
    <s v="ha"/>
    <x v="0"/>
    <x v="30"/>
    <n v="1"/>
    <s v="100-C"/>
    <n v="16"/>
    <s v="https://analytics.zoho.com/open-view/2395394000009628834"/>
    <m/>
    <m/>
  </r>
  <r>
    <s v="105a"/>
    <n v="178"/>
    <s v="Comunal"/>
    <s v="Chile"/>
    <s v="Ninguno"/>
    <m/>
    <s v="ha"/>
    <x v="0"/>
    <x v="30"/>
    <n v="1"/>
    <n v="0"/>
    <n v="345"/>
    <s v="https://analytics.zoho.com/open-view/2395394000009628703"/>
    <m/>
    <m/>
  </r>
  <r>
    <n v="106"/>
    <n v="179"/>
    <s v="Nacional"/>
    <s v="Chile"/>
    <s v="Ninguno"/>
    <s v="Nº Incendios"/>
    <s v="ha"/>
    <x v="0"/>
    <x v="31"/>
    <n v="1"/>
    <n v="0"/>
    <n v="1"/>
    <s v="https://analytics.zoho.com/open-view/2395394000009628931"/>
    <m/>
    <m/>
  </r>
  <r>
    <n v="107"/>
    <n v="180"/>
    <s v="Nacional"/>
    <s v="Chile"/>
    <s v="Región-Comuna"/>
    <s v="Nº Incendios"/>
    <s v="ha"/>
    <x v="0"/>
    <x v="31"/>
    <n v="1"/>
    <s v="300-R"/>
    <n v="1"/>
    <s v="https://analytics.zoho.com/open-view/2395394000009629149"/>
    <m/>
    <m/>
  </r>
  <r>
    <s v="107a"/>
    <n v="181"/>
    <s v="Regional"/>
    <s v="Chile"/>
    <s v="Ninguno"/>
    <s v="Nº Incendios"/>
    <s v="ha"/>
    <x v="0"/>
    <x v="31"/>
    <n v="1"/>
    <n v="0"/>
    <n v="16"/>
    <s v="https://analytics.zoho.com/open-view/2395394000009629075"/>
    <m/>
    <m/>
  </r>
  <r>
    <n v="108"/>
    <n v="182"/>
    <s v="Regional"/>
    <s v="Chile"/>
    <s v="Comuna"/>
    <s v="Nº Incendios"/>
    <s v="ha"/>
    <x v="0"/>
    <x v="31"/>
    <n v="1"/>
    <s v="100-C"/>
    <n v="16"/>
    <s v="https://analytics.zoho.com/open-view/2395394000009629237"/>
    <m/>
    <m/>
  </r>
  <r>
    <s v="108a"/>
    <n v="183"/>
    <s v="Comunal"/>
    <s v="Chile"/>
    <s v="Ninguno"/>
    <s v="Nº Incendios"/>
    <s v="ha"/>
    <x v="0"/>
    <x v="31"/>
    <n v="1"/>
    <n v="0"/>
    <n v="345"/>
    <s v="https://analytics.zoho.com/open-view/2395394000009629112"/>
    <m/>
    <m/>
  </r>
  <r>
    <n v="109"/>
    <n v="184"/>
    <s v="Nacional"/>
    <s v="Chile"/>
    <s v="Ninguno"/>
    <s v="Nº Incendios"/>
    <m/>
    <x v="0"/>
    <x v="32"/>
    <n v="1"/>
    <n v="0"/>
    <n v="1"/>
    <s v="https://analytics.zoho.com/open-view/2395394000009629330"/>
    <m/>
    <m/>
  </r>
  <r>
    <n v="110"/>
    <n v="185"/>
    <s v="Nacional"/>
    <s v="Chile"/>
    <s v="Región-Comuna"/>
    <s v="Nº Incendios"/>
    <m/>
    <x v="0"/>
    <x v="32"/>
    <n v="1"/>
    <s v="300-R"/>
    <n v="1"/>
    <s v="https://analytics.zoho.com/open-view/2395394000009629657"/>
    <m/>
    <m/>
  </r>
  <r>
    <s v="110a"/>
    <n v="186"/>
    <s v="Regional"/>
    <s v="Chile"/>
    <s v="Ninguno"/>
    <s v="Nº Incendios"/>
    <m/>
    <x v="0"/>
    <x v="32"/>
    <n v="1"/>
    <n v="0"/>
    <n v="16"/>
    <s v="https://analytics.zoho.com/open-view/2395394000009629579"/>
    <m/>
    <m/>
  </r>
  <r>
    <n v="111"/>
    <n v="187"/>
    <s v="Regional"/>
    <s v="Chile"/>
    <s v="Comuna"/>
    <s v="Nº Incendios"/>
    <m/>
    <x v="0"/>
    <x v="32"/>
    <n v="1"/>
    <s v="100-C"/>
    <n v="16"/>
    <s v="https://analytics.zoho.com/open-view/2395394000009629754"/>
    <m/>
    <m/>
  </r>
  <r>
    <s v="111a"/>
    <n v="188"/>
    <s v="Comunal"/>
    <s v="Chile"/>
    <s v="Ninguno"/>
    <s v="Nº Incendios"/>
    <m/>
    <x v="0"/>
    <x v="32"/>
    <n v="1"/>
    <n v="0"/>
    <n v="345"/>
    <s v="https://analytics.zoho.com/open-view/2395394000009629618"/>
    <m/>
    <m/>
  </r>
  <r>
    <n v="112"/>
    <n v="189"/>
    <s v="Nacional"/>
    <s v="Chile"/>
    <s v="Ninguno"/>
    <m/>
    <s v="ha"/>
    <x v="0"/>
    <x v="33"/>
    <n v="1"/>
    <n v="0"/>
    <n v="1"/>
    <s v="https://analytics.zoho.com/open-view/2395394000009629858"/>
    <m/>
    <m/>
  </r>
  <r>
    <n v="113"/>
    <n v="190"/>
    <s v="Nacional"/>
    <s v="Chile"/>
    <s v="Región-Comuna"/>
    <m/>
    <s v="ha"/>
    <x v="0"/>
    <x v="33"/>
    <n v="1"/>
    <s v="300-R"/>
    <n v="1"/>
    <s v="https://analytics.zoho.com/open-view/2395394000009630181"/>
    <m/>
    <m/>
  </r>
  <r>
    <s v="113a"/>
    <n v="191"/>
    <s v="Regional"/>
    <s v="Chile"/>
    <s v="Ninguno"/>
    <m/>
    <s v="ha"/>
    <x v="0"/>
    <x v="33"/>
    <n v="1"/>
    <n v="0"/>
    <n v="16"/>
    <s v="https://analytics.zoho.com/open-view/2395394000009630107"/>
    <m/>
    <m/>
  </r>
  <r>
    <n v="114"/>
    <n v="192"/>
    <s v="Regional"/>
    <s v="Chile"/>
    <s v="Comuna"/>
    <m/>
    <s v="ha"/>
    <x v="0"/>
    <x v="33"/>
    <n v="1"/>
    <s v="100-C"/>
    <n v="16"/>
    <s v="https://analytics.zoho.com/open-view/2395394000009630274"/>
    <m/>
    <m/>
  </r>
  <r>
    <s v="114a"/>
    <n v="193"/>
    <s v="Comunal"/>
    <s v="Chile"/>
    <s v="Ninguno"/>
    <m/>
    <s v="ha"/>
    <x v="0"/>
    <x v="33"/>
    <n v="1"/>
    <n v="0"/>
    <n v="345"/>
    <s v="https://analytics.zoho.com/open-view/2395394000009630144"/>
    <m/>
    <m/>
  </r>
  <r>
    <n v="115"/>
    <n v="194"/>
    <s v="Nacional"/>
    <s v="Chile"/>
    <s v="Ninguno"/>
    <s v="Nº Incendios"/>
    <s v="ha"/>
    <x v="0"/>
    <x v="34"/>
    <n v="1"/>
    <n v="0"/>
    <n v="1"/>
    <s v="https://analytics.zoho.com/open-view/2395394000009629895"/>
    <m/>
    <m/>
  </r>
  <r>
    <n v="116"/>
    <n v="195"/>
    <s v="Nacional"/>
    <s v="Chile"/>
    <s v="Región-Comuna"/>
    <s v="Nº Incendios"/>
    <s v="ha"/>
    <x v="0"/>
    <x v="34"/>
    <n v="1"/>
    <s v="300-R"/>
    <n v="1"/>
    <s v="https://analytics.zoho.com/open-view/2395394000009630445"/>
    <m/>
    <m/>
  </r>
  <r>
    <s v="116a"/>
    <n v="196"/>
    <s v="Regional"/>
    <s v="Chile"/>
    <s v="Ninguno"/>
    <s v="Nº Incendios"/>
    <s v="ha"/>
    <x v="0"/>
    <x v="34"/>
    <n v="1"/>
    <n v="0"/>
    <n v="16"/>
    <s v="https://analytics.zoho.com/open-view/2395394000009630371"/>
    <m/>
    <m/>
  </r>
  <r>
    <n v="117"/>
    <n v="197"/>
    <s v="Regional"/>
    <s v="Chile"/>
    <s v="Comuna"/>
    <s v="Nº Incendios"/>
    <s v="ha"/>
    <x v="0"/>
    <x v="34"/>
    <n v="1"/>
    <s v="100-C"/>
    <n v="16"/>
    <s v="https://analytics.zoho.com/open-view/2395394000009630538"/>
    <m/>
    <m/>
  </r>
  <r>
    <s v="117a"/>
    <n v="198"/>
    <s v="Comunal"/>
    <s v="Chile"/>
    <s v="Ninguno"/>
    <s v="Nº Incendios"/>
    <s v="ha"/>
    <x v="0"/>
    <x v="34"/>
    <n v="1"/>
    <n v="0"/>
    <n v="345"/>
    <s v="https://analytics.zoho.com/open-view/2395394000009630408"/>
    <m/>
    <m/>
  </r>
  <r>
    <n v="118"/>
    <n v="199"/>
    <s v="Nacional"/>
    <s v="Chile"/>
    <s v="Ninguno"/>
    <s v="Nº Incendios"/>
    <m/>
    <x v="0"/>
    <x v="35"/>
    <n v="1"/>
    <n v="0"/>
    <n v="1"/>
    <s v="https://analytics.zoho.com/open-view/2395394000009630635"/>
    <m/>
    <m/>
  </r>
  <r>
    <n v="119"/>
    <n v="200"/>
    <s v="Nacional"/>
    <s v="Chile"/>
    <s v="Región-Comuna"/>
    <s v="Nº Incendios"/>
    <m/>
    <x v="0"/>
    <x v="35"/>
    <n v="1"/>
    <s v="300-R"/>
    <n v="1"/>
    <s v="https://analytics.zoho.com/open-view/2395394000009631625"/>
    <m/>
    <m/>
  </r>
  <r>
    <s v="119a"/>
    <n v="201"/>
    <s v="Regional"/>
    <s v="Chile"/>
    <s v="Ninguno"/>
    <s v="Nº Incendios"/>
    <m/>
    <x v="0"/>
    <x v="35"/>
    <n v="1"/>
    <n v="0"/>
    <n v="16"/>
    <s v="https://analytics.zoho.com/open-view/2395394000009631545"/>
    <m/>
    <m/>
  </r>
  <r>
    <n v="120"/>
    <n v="202"/>
    <s v="Regional"/>
    <s v="Chile"/>
    <s v="Comuna"/>
    <s v="Nº Incendios"/>
    <m/>
    <x v="0"/>
    <x v="35"/>
    <n v="1"/>
    <s v="100-C"/>
    <n v="16"/>
    <s v="https://analytics.zoho.com/open-view/2395394000009631725"/>
    <m/>
    <m/>
  </r>
  <r>
    <s v="120a"/>
    <n v="203"/>
    <s v="Comunal"/>
    <s v="Chile"/>
    <s v="Ninguno"/>
    <s v="Nº Incendios"/>
    <m/>
    <x v="0"/>
    <x v="35"/>
    <n v="1"/>
    <n v="0"/>
    <n v="345"/>
    <s v="https://analytics.zoho.com/open-view/2395394000009631585"/>
    <m/>
    <m/>
  </r>
  <r>
    <n v="121"/>
    <n v="204"/>
    <s v="Nacional"/>
    <s v="Chile"/>
    <s v="Ninguno"/>
    <m/>
    <s v="ha"/>
    <x v="0"/>
    <x v="36"/>
    <n v="1"/>
    <n v="0"/>
    <n v="1"/>
    <s v="https://analytics.zoho.com/open-view/2395394000009631268"/>
    <m/>
    <m/>
  </r>
  <r>
    <n v="122"/>
    <n v="205"/>
    <s v="Nacional"/>
    <s v="Chile"/>
    <s v="Región-Comuna"/>
    <m/>
    <s v="ha"/>
    <x v="0"/>
    <x v="36"/>
    <n v="1"/>
    <s v="300-R"/>
    <n v="1"/>
    <s v="https://analytics.zoho.com/open-view/2395394000009631909"/>
    <m/>
    <m/>
  </r>
  <r>
    <s v="122a"/>
    <n v="206"/>
    <s v="Regional"/>
    <s v="Chile"/>
    <s v="Ninguno"/>
    <m/>
    <s v="ha"/>
    <x v="0"/>
    <x v="36"/>
    <n v="1"/>
    <n v="0"/>
    <n v="16"/>
    <s v="https://analytics.zoho.com/open-view/2395394000009631829"/>
    <m/>
    <m/>
  </r>
  <r>
    <n v="123"/>
    <n v="207"/>
    <s v="Regional"/>
    <s v="Chile"/>
    <s v="Comuna"/>
    <m/>
    <s v="ha"/>
    <x v="0"/>
    <x v="36"/>
    <n v="1"/>
    <s v="100-C"/>
    <n v="16"/>
    <s v="https://analytics.zoho.com/open-view/2395394000009632009"/>
    <m/>
    <m/>
  </r>
  <r>
    <s v="123a"/>
    <n v="208"/>
    <s v="Comunal"/>
    <s v="Chile"/>
    <s v="Ninguno"/>
    <m/>
    <s v="ha"/>
    <x v="0"/>
    <x v="36"/>
    <n v="1"/>
    <n v="0"/>
    <n v="345"/>
    <s v="https://analytics.zoho.com/open-view/2395394000009631869"/>
    <m/>
    <m/>
  </r>
  <r>
    <n v="124"/>
    <n v="209"/>
    <s v="Nacional"/>
    <s v="Chile"/>
    <s v="Ninguno"/>
    <s v="Nº Incendios"/>
    <s v="ha"/>
    <x v="0"/>
    <x v="37"/>
    <n v="1"/>
    <n v="0"/>
    <n v="1"/>
    <s v="https://analytics.zoho.com/open-view/2395394000009631308"/>
    <m/>
    <m/>
  </r>
  <r>
    <n v="125"/>
    <n v="210"/>
    <s v="Nacional"/>
    <s v="Chile"/>
    <s v="Región-Comuna"/>
    <s v="Nº Incendios"/>
    <s v="ha"/>
    <x v="0"/>
    <x v="37"/>
    <n v="1"/>
    <s v="300-R"/>
    <n v="1"/>
    <s v="https://analytics.zoho.com/open-view/2395394000009632193"/>
    <m/>
    <m/>
  </r>
  <r>
    <s v="125a"/>
    <n v="211"/>
    <s v="Regional"/>
    <s v="Chile"/>
    <s v="Ninguno"/>
    <s v="Nº Incendios"/>
    <s v="ha"/>
    <x v="0"/>
    <x v="37"/>
    <n v="1"/>
    <n v="0"/>
    <n v="16"/>
    <s v="https://analytics.zoho.com/open-view/2395394000009632113"/>
    <m/>
    <m/>
  </r>
  <r>
    <n v="126"/>
    <n v="212"/>
    <s v="Regional"/>
    <s v="Chile"/>
    <s v="Comuna"/>
    <s v="Nº Incendios"/>
    <s v="ha"/>
    <x v="0"/>
    <x v="37"/>
    <n v="1"/>
    <s v="100-C"/>
    <n v="16"/>
    <s v="https://analytics.zoho.com/open-view/2395394000009632293"/>
    <m/>
    <m/>
  </r>
  <r>
    <s v="126a"/>
    <n v="213"/>
    <s v="Comunal"/>
    <s v="Chile"/>
    <s v="Ninguno"/>
    <s v="Nº Incendios"/>
    <s v="ha"/>
    <x v="0"/>
    <x v="37"/>
    <n v="1"/>
    <n v="0"/>
    <n v="345"/>
    <s v="https://analytics.zoho.com/open-view/2395394000009632153"/>
    <m/>
    <m/>
  </r>
  <r>
    <n v="127"/>
    <n v="214"/>
    <s v="Nacional"/>
    <s v="Chile"/>
    <s v="Ninguno"/>
    <s v="Nº Incendios"/>
    <m/>
    <x v="0"/>
    <x v="38"/>
    <n v="1"/>
    <n v="0"/>
    <n v="1"/>
    <s v="https://analytics.zoho.com/open-view/2395394000009618105"/>
    <m/>
    <m/>
  </r>
  <r>
    <n v="128"/>
    <n v="215"/>
    <s v="Nacional"/>
    <s v="Chile"/>
    <s v="Región-Comuna"/>
    <s v="Nº Incendios"/>
    <m/>
    <x v="0"/>
    <x v="38"/>
    <n v="1"/>
    <s v="300-R"/>
    <n v="1"/>
    <s v="https://analytics.zoho.com/open-view/2395394000009623532"/>
    <m/>
    <m/>
  </r>
  <r>
    <s v="128a"/>
    <n v="216"/>
    <s v="Regional"/>
    <s v="Chile"/>
    <s v="Ninguno"/>
    <s v="Nº Incendios"/>
    <m/>
    <x v="0"/>
    <x v="38"/>
    <n v="1"/>
    <n v="0"/>
    <n v="16"/>
    <s v="https://analytics.zoho.com/open-view/2395394000009623460"/>
    <m/>
    <m/>
  </r>
  <r>
    <n v="129"/>
    <n v="217"/>
    <s v="Regional"/>
    <s v="Chile"/>
    <s v="Comuna"/>
    <s v="Nº Incendios"/>
    <m/>
    <x v="0"/>
    <x v="38"/>
    <n v="1"/>
    <s v="100-C"/>
    <n v="16"/>
    <s v="https://analytics.zoho.com/open-view/2395394000009623618"/>
    <m/>
    <m/>
  </r>
  <r>
    <s v="129a"/>
    <n v="218"/>
    <s v="Comunal"/>
    <s v="Chile"/>
    <s v="Ninguno"/>
    <s v="Nº Incendios"/>
    <m/>
    <x v="0"/>
    <x v="38"/>
    <n v="1"/>
    <n v="0"/>
    <n v="345"/>
    <s v="https://analytics.zoho.com/open-view/2395394000009623496"/>
    <m/>
    <m/>
  </r>
  <r>
    <n v="130"/>
    <n v="219"/>
    <s v="Nacional"/>
    <s v="Chile"/>
    <s v="Ninguno"/>
    <m/>
    <s v="ha"/>
    <x v="0"/>
    <x v="39"/>
    <n v="1"/>
    <n v="0"/>
    <n v="1"/>
    <s v="https://analytics.zoho.com/open-view/2395394000009618140"/>
    <m/>
    <m/>
  </r>
  <r>
    <n v="131"/>
    <n v="220"/>
    <s v="Nacional"/>
    <s v="Chile"/>
    <s v="Región-Comuna"/>
    <m/>
    <s v="ha"/>
    <x v="0"/>
    <x v="39"/>
    <n v="1"/>
    <s v="300-R"/>
    <n v="1"/>
    <s v="https://analytics.zoho.com/open-view/2395394000009623773"/>
    <m/>
    <m/>
  </r>
  <r>
    <s v="131a"/>
    <n v="221"/>
    <s v="Regional"/>
    <s v="Chile"/>
    <s v="Ninguno"/>
    <m/>
    <s v="ha"/>
    <x v="0"/>
    <x v="39"/>
    <n v="1"/>
    <n v="0"/>
    <n v="16"/>
    <s v="https://analytics.zoho.com/open-view/2395394000009623701"/>
    <m/>
    <m/>
  </r>
  <r>
    <n v="132"/>
    <n v="222"/>
    <s v="Regional"/>
    <s v="Chile"/>
    <s v="Comuna"/>
    <m/>
    <s v="ha"/>
    <x v="0"/>
    <x v="39"/>
    <n v="1"/>
    <s v="100-C"/>
    <n v="16"/>
    <s v="https://analytics.zoho.com/open-view/2395394000009623859"/>
    <m/>
    <m/>
  </r>
  <r>
    <s v="132a"/>
    <n v="223"/>
    <s v="Comunal"/>
    <s v="Chile"/>
    <s v="Ninguno"/>
    <m/>
    <s v="ha"/>
    <x v="0"/>
    <x v="39"/>
    <n v="1"/>
    <n v="0"/>
    <n v="345"/>
    <s v="https://analytics.zoho.com/open-view/2395394000009623737"/>
    <m/>
    <m/>
  </r>
  <r>
    <n v="133"/>
    <n v="224"/>
    <s v="Nacional"/>
    <s v="Chile"/>
    <s v="Ninguno"/>
    <s v="Nº Incendios"/>
    <s v="ha"/>
    <x v="0"/>
    <x v="40"/>
    <n v="1"/>
    <n v="0"/>
    <n v="1"/>
    <s v="https://analytics.zoho.com/open-view/2395394000009618175"/>
    <m/>
    <m/>
  </r>
  <r>
    <n v="134"/>
    <n v="225"/>
    <s v="Nacional"/>
    <s v="Chile"/>
    <s v="Región-Comuna"/>
    <s v="Nº Incendios"/>
    <s v="ha"/>
    <x v="0"/>
    <x v="40"/>
    <n v="1"/>
    <s v="300-R"/>
    <n v="1"/>
    <s v="https://analytics.zoho.com/open-view/2395394000009624015"/>
    <m/>
    <m/>
  </r>
  <r>
    <s v="134a"/>
    <n v="226"/>
    <s v="Regional"/>
    <s v="Chile"/>
    <s v="Ninguno"/>
    <s v="Nº Incendios"/>
    <s v="ha"/>
    <x v="0"/>
    <x v="40"/>
    <n v="1"/>
    <n v="0"/>
    <n v="16"/>
    <s v="https://analytics.zoho.com/open-view/2395394000009623943"/>
    <m/>
    <m/>
  </r>
  <r>
    <n v="135"/>
    <n v="227"/>
    <s v="Regional"/>
    <s v="Chile"/>
    <s v="Comuna"/>
    <s v="Nº Incendios"/>
    <s v="ha"/>
    <x v="0"/>
    <x v="40"/>
    <n v="1"/>
    <s v="100-C"/>
    <n v="16"/>
    <s v="https://analytics.zoho.com/open-view/2395394000009624093"/>
    <m/>
    <m/>
  </r>
  <r>
    <s v="135a"/>
    <n v="228"/>
    <s v="Comunal"/>
    <s v="Chile"/>
    <s v="Ninguno"/>
    <s v="Nº Incendios"/>
    <s v="ha"/>
    <x v="0"/>
    <x v="40"/>
    <n v="1"/>
    <n v="0"/>
    <n v="345"/>
    <s v="https://analytics.zoho.com/open-view/2395394000009623979"/>
    <m/>
    <m/>
  </r>
  <r>
    <n v="136"/>
    <n v="229"/>
    <s v="Nacional"/>
    <s v="Chile"/>
    <s v="Temporada"/>
    <m/>
    <s v="ha"/>
    <x v="0"/>
    <x v="41"/>
    <n v="1"/>
    <s v="300-C"/>
    <n v="1"/>
    <s v="https://analytics.zoho.com/open-view/2395394000009615332"/>
    <m/>
    <m/>
  </r>
  <r>
    <s v="136a"/>
    <n v="230"/>
    <s v="Regional"/>
    <s v="Chile"/>
    <s v="Temporada"/>
    <m/>
    <s v="ha"/>
    <x v="0"/>
    <x v="41"/>
    <n v="1"/>
    <s v="100-C"/>
    <n v="16"/>
    <s v="https://analytics.zoho.com/open-view/2395394000009615564"/>
    <m/>
    <m/>
  </r>
  <r>
    <s v="136b"/>
    <n v="231"/>
    <s v="Comunal"/>
    <s v="Chile"/>
    <s v="Temporada"/>
    <m/>
    <s v="ha"/>
    <x v="0"/>
    <x v="41"/>
    <n v="1"/>
    <s v="100-C"/>
    <n v="345"/>
    <s v="https://analytics.zoho.com/open-view/2395394000009615725"/>
    <m/>
    <m/>
  </r>
  <r>
    <n v="137"/>
    <n v="232"/>
    <s v="Nacional"/>
    <s v="Chile"/>
    <s v="Temporada"/>
    <m/>
    <s v="ha"/>
    <x v="0"/>
    <x v="42"/>
    <n v="1"/>
    <s v="300-C"/>
    <n v="1"/>
    <s v="https://analytics.zoho.com/open-view/2395394000009612206"/>
    <m/>
    <m/>
  </r>
  <r>
    <s v="137a"/>
    <n v="233"/>
    <s v="Regional"/>
    <s v="Chile"/>
    <s v="Temporada"/>
    <m/>
    <s v="ha"/>
    <x v="0"/>
    <x v="42"/>
    <n v="1"/>
    <s v="100-C"/>
    <n v="16"/>
    <s v="https://analytics.zoho.com/open-view/2395394000009612512"/>
    <m/>
    <m/>
  </r>
  <r>
    <s v="137b"/>
    <n v="234"/>
    <s v="Comunal"/>
    <s v="Chile"/>
    <s v="Temporada"/>
    <m/>
    <s v="ha"/>
    <x v="0"/>
    <x v="42"/>
    <n v="1"/>
    <s v="100-C"/>
    <n v="345"/>
    <s v="https://analytics.zoho.com/open-view/2395394000009612798"/>
    <m/>
    <m/>
  </r>
  <r>
    <n v="138"/>
    <n v="235"/>
    <s v="Nacional"/>
    <s v="Chile"/>
    <s v="Temporada"/>
    <m/>
    <s v="ha"/>
    <x v="0"/>
    <x v="43"/>
    <n v="1"/>
    <s v="300-C"/>
    <n v="1"/>
    <s v="https://analytics.zoho.com/open-view/2395394000009607795"/>
    <m/>
    <m/>
  </r>
  <r>
    <s v="138a"/>
    <n v="236"/>
    <s v="Regional"/>
    <s v="Chile"/>
    <s v="Temporada"/>
    <m/>
    <s v="ha"/>
    <x v="0"/>
    <x v="43"/>
    <n v="1"/>
    <s v="100-C"/>
    <n v="16"/>
    <s v="https://analytics.zoho.com/open-view/2395394000009608053"/>
    <m/>
    <m/>
  </r>
  <r>
    <s v="138b"/>
    <n v="237"/>
    <s v="Comunal"/>
    <s v="Chile"/>
    <s v="Temporada"/>
    <m/>
    <s v="ha"/>
    <x v="0"/>
    <x v="43"/>
    <n v="1"/>
    <s v="100-C"/>
    <n v="345"/>
    <s v="https://analytics.zoho.com/open-view/2395394000009608383"/>
    <m/>
    <m/>
  </r>
  <r>
    <n v="139"/>
    <n v="238"/>
    <s v="Nacional"/>
    <s v="Chile"/>
    <s v="Temporada"/>
    <m/>
    <s v="ha"/>
    <x v="0"/>
    <x v="44"/>
    <n v="1"/>
    <s v="300-C"/>
    <n v="1"/>
    <s v="https://analytics.zoho.com/open-view/2395394000009608741"/>
    <m/>
    <m/>
  </r>
  <r>
    <s v="139a"/>
    <n v="239"/>
    <s v="Regional"/>
    <s v="Chile"/>
    <s v="Temporada"/>
    <m/>
    <s v="ha"/>
    <x v="0"/>
    <x v="44"/>
    <n v="1"/>
    <s v="100-C"/>
    <n v="16"/>
    <s v="https://analytics.zoho.com/open-view/2395394000009609216"/>
    <m/>
    <m/>
  </r>
  <r>
    <s v="139b"/>
    <n v="240"/>
    <s v="Comunal"/>
    <s v="Chile"/>
    <s v="Temporada"/>
    <m/>
    <s v="ha"/>
    <x v="0"/>
    <x v="44"/>
    <n v="1"/>
    <s v="100-C"/>
    <n v="345"/>
    <s v="https://analytics.zoho.com/open-view/2395394000009609383"/>
    <m/>
    <m/>
  </r>
  <r>
    <n v="140"/>
    <n v="241"/>
    <s v="Comunal"/>
    <s v="Chile"/>
    <s v="Temporada"/>
    <s v="Nº Incendios"/>
    <s v="ha"/>
    <x v="0"/>
    <x v="45"/>
    <n v="1"/>
    <s v="100-C"/>
    <n v="345"/>
    <s v="https://analytics.zoho.com/open-view/239539400000963270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1F081-886C-42B9-A228-362DF52916C5}" name="TablaDinámica1" cacheId="0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B49" firstHeaderRow="1" firstDataRow="1" firstDataCol="2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m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7">
        <item x="3"/>
        <item x="16"/>
        <item x="17"/>
        <item x="0"/>
        <item x="38"/>
        <item x="32"/>
        <item x="29"/>
        <item x="35"/>
        <item x="26"/>
        <item x="10"/>
        <item x="13"/>
        <item x="1"/>
        <item x="39"/>
        <item x="33"/>
        <item x="30"/>
        <item x="36"/>
        <item x="27"/>
        <item x="2"/>
        <item x="12"/>
        <item x="40"/>
        <item x="34"/>
        <item x="31"/>
        <item x="37"/>
        <item x="28"/>
        <item x="15"/>
        <item x="11"/>
        <item x="14"/>
        <item x="45"/>
        <item x="9"/>
        <item x="44"/>
        <item x="24"/>
        <item x="42"/>
        <item x="43"/>
        <item x="41"/>
        <item x="25"/>
        <item x="8"/>
        <item x="7"/>
        <item x="4"/>
        <item x="18"/>
        <item x="21"/>
        <item x="5"/>
        <item x="19"/>
        <item x="6"/>
        <item x="20"/>
        <item x="23"/>
        <item x="22"/>
        <item m="1" x="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8"/>
  </rowFields>
  <rowItems count="46">
    <i>
      <x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1"/>
      <x/>
    </i>
    <i r="1">
      <x v="1"/>
    </i>
    <i r="1">
      <x v="2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2"/>
      <x v="35"/>
    </i>
    <i r="1">
      <x v="3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_Int" xr10:uid="{6F33A96F-F441-45CF-A2BE-62BEA6F334EE}" sourceName="Filtro Int">
  <extLst>
    <x:ext xmlns:x15="http://schemas.microsoft.com/office/spreadsheetml/2010/11/main" uri="{2F2917AC-EB37-4324-AD4E-5DD8C200BD13}">
      <x15:tableSlicerCache tableId="1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eriodo" xr10:uid="{D7871752-F6A4-4F49-8333-F2D3BD721A26}" sourceName="Periodo">
  <extLst>
    <x:ext xmlns:x15="http://schemas.microsoft.com/office/spreadsheetml/2010/11/main" uri="{2F2917AC-EB37-4324-AD4E-5DD8C200BD13}">
      <x15:tableSlicerCache tableId="1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ble" xr10:uid="{AAFFC9BC-F2FD-472C-BBC2-1937F5E1DA64}" sourceName="Variable2">
  <extLst>
    <x:ext xmlns:x15="http://schemas.microsoft.com/office/spreadsheetml/2010/11/main" uri="{2F2917AC-EB37-4324-AD4E-5DD8C200BD13}">
      <x15:tableSlicerCache tableId="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cala" xr10:uid="{4BE5A5A4-0704-4705-A4C1-B57ADD4D1DF1}" sourceName="Escal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cendios" xr10:uid="{6842C4D2-E841-4D51-8532-DF20B2EFFA98}" sourceName="Variable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ficie" xr10:uid="{34262A84-8A2E-46A1-8FB2-7F0C37F3A6AB}" sourceName="Filtro URL">
  <extLst>
    <x:ext xmlns:x15="http://schemas.microsoft.com/office/spreadsheetml/2010/11/main" uri="{2F2917AC-EB37-4324-AD4E-5DD8C200BD13}">
      <x15:tableSlicerCache tableId="1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iltro Int" xr10:uid="{58DC7F46-0C39-4553-AF45-2BEE5FBAC425}" cache="SegmentaciónDeDatos_Filtro_Int" caption="Filtro Int" style="SlicerStyleDark6" rowHeight="234950"/>
  <slicer name="Periodo" xr10:uid="{94B1E521-CF32-48A6-A879-0467F1D08896}" cache="SegmentaciónDeDatos_Periodo" caption="Periodo" style="SlicerStyleDark5" rowHeight="234950"/>
  <slicer name="Variable" xr10:uid="{D0622B60-7E26-4441-A2EB-15C408E0BE32}" cache="SegmentaciónDeDatos_Variable" caption="Variable2" style="SlicerStyleDark2" rowHeight="234950"/>
  <slicer name="Escala" xr10:uid="{57D54108-DD71-4F17-9AA5-48D7BA7D913F}" cache="SegmentaciónDeDatos_Escala" caption="Escala" style="SlicerStyleDark1" rowHeight="234950"/>
  <slicer name="Incendios" xr10:uid="{F0CD9546-94B9-4E12-A415-D55CA73D28FB}" cache="SegmentaciónDeDatos_Incendios" caption="Variable" style="SlicerStyleDark6" rowHeight="234950"/>
  <slicer name="Superficie" xr10:uid="{1377D3C2-DC81-46F1-8489-E6B9126A99E4}" cache="SegmentaciónDeDatos_Superficie" caption="Filtro URL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79E18-D177-4E64-ADAE-4301621E4E01}" name="Tabla1" displayName="Tabla1" ref="G11:W146" totalsRowShown="0" headerRowDxfId="27">
  <autoFilter ref="G11:W146" xr:uid="{D1C79E18-D177-4E64-ADAE-4301621E4E01}"/>
  <tableColumns count="17">
    <tableColumn id="1" xr3:uid="{52DDF9DF-FB00-496D-9AB0-0A5A71113E1B}" name="GR" dataDxfId="26"/>
    <tableColumn id="2" xr3:uid="{28F46588-73B1-4D9D-BFEE-16C46EBF870D}" name="n" dataDxfId="25">
      <calculatedColumnFormula>+ROW()-11</calculatedColumnFormula>
    </tableColumn>
    <tableColumn id="3" xr3:uid="{3B1124C4-8FB5-4879-980F-387AB87EFEA3}" name="Escala" dataDxfId="24"/>
    <tableColumn id="4" xr3:uid="{F72BADF5-2D1A-461A-8BB8-B7DD3AE3A4A0}" name="Territorio" dataDxfId="23"/>
    <tableColumn id="5" xr3:uid="{DDA865D0-9E20-4D45-BEF7-BF81510749FB}" name="Filtro Int" dataDxfId="22"/>
    <tableColumn id="6" xr3:uid="{99921A4E-3B4D-4314-8C60-EA5A6B30981C}" name="Variable" dataDxfId="21"/>
    <tableColumn id="7" xr3:uid="{D77474EA-E571-4311-8157-01C371A4AF74}" name="Filtro URL" dataDxfId="20"/>
    <tableColumn id="8" xr3:uid="{E28B5308-DE75-4D5C-BA14-D1FE3775199B}" name="Periodo" dataDxfId="19"/>
    <tableColumn id="9" xr3:uid="{D3217B87-3AB7-40B6-8E11-40ADB19068D6}" name="Variable2" dataDxfId="18"/>
    <tableColumn id="10" xr3:uid="{7E241738-6F8F-4F8F-AAF4-17C480FD1016}" name="GR's"/>
    <tableColumn id="11" xr3:uid="{946B3828-9F5F-43DD-B33D-CE1435BCA648}" name="Suscripcion" dataDxfId="17"/>
    <tableColumn id="12" xr3:uid="{FB0D5226-6C51-45EF-AE01-143C8071E65B}" name="Vistas" dataDxfId="16"/>
    <tableColumn id="13" xr3:uid="{3AB26F63-FA03-46CC-9253-A53A2DF1B0F6}" name="link 1"/>
    <tableColumn id="14" xr3:uid="{C2BC384C-023D-48A3-BD04-EB9FC30CD9A5}" name="Link 2"/>
    <tableColumn id="15" xr3:uid="{32C94807-476B-4F4C-A99D-742B4523534E}" name="Link 3"/>
    <tableColumn id="16" xr3:uid="{02D9FE96-479C-4103-A45B-AC3D61523CAC}" name="Visualización"/>
    <tableColumn id="17" xr3:uid="{968207B4-853E-4876-972D-45F67A01835F}" name="ITE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A779AC-3E97-4459-BF90-94F12FD2CEB9}" name="Cod_categoría" displayName="Cod_categoría" ref="B2:C111" totalsRowShown="0" headerRowDxfId="14" tableBorderDxfId="13">
  <autoFilter ref="B2:C111" xr:uid="{4CA779AC-3E97-4459-BF90-94F12FD2CEB9}"/>
  <sortState xmlns:xlrd2="http://schemas.microsoft.com/office/spreadsheetml/2017/richdata2" ref="B3:C115">
    <sortCondition ref="B2:B115"/>
  </sortState>
  <tableColumns count="2">
    <tableColumn id="1" xr3:uid="{00A0CACF-8DA8-4EE1-B69E-D20C0D0CED17}" name="Cultivo" dataDxfId="12"/>
    <tableColumn id="2" xr3:uid="{EC636045-613B-42E5-9C90-E988441BFFD8}" name="Id_Cultivo" dataDxfId="11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68EDF9-1D4C-4F1B-8840-A9BEFC9653CD}" name="Codigos106" displayName="Codigos106" ref="F2:L251" totalsRowShown="0">
  <autoFilter ref="F2:L251" xr:uid="{F668EDF9-1D4C-4F1B-8840-A9BEFC9653CD}"/>
  <tableColumns count="7">
    <tableColumn id="1" xr3:uid="{936B2770-7701-441E-9D5D-3069DF263A41}" name="Código"/>
    <tableColumn id="2" xr3:uid="{38BBB1C6-3707-4CB2-82FB-649FB867547F}" name="Cultivo"/>
    <tableColumn id="3" xr3:uid="{EEE7D039-79B5-4CAE-B2BF-0643C1A4BF63}" name="Tipo"/>
    <tableColumn id="4" xr3:uid="{A472EAD8-A527-478C-9415-F10DA234CCF9}" name="Procesamiento"/>
    <tableColumn id="6" xr3:uid="{5D525890-E52E-4312-9298-7E3DC6500539}" name="Categoría"/>
    <tableColumn id="5" xr3:uid="{E522A6E5-E150-419C-854B-3FA7F0C3F6A9}" name="Contenido"/>
    <tableColumn id="8" xr3:uid="{E4C4E15E-F5AC-4F60-B81B-D4D00712F4E0}" name="Vari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5FE2C8-06DB-4106-9461-CA393495CC9E}" name="Cod_procesamiento10" displayName="Cod_procesamiento10" ref="B2:C15" totalsRowShown="0" headerRowDxfId="10" tableBorderDxfId="9">
  <autoFilter ref="B2:C15" xr:uid="{EC5FE2C8-06DB-4106-9461-CA393495CC9E}"/>
  <tableColumns count="2">
    <tableColumn id="2" xr3:uid="{DFB3BE9C-F8B5-4C1F-822D-968586718286}" name="Tipo de cultivo" dataDxfId="8"/>
    <tableColumn id="3" xr3:uid="{A7D9713B-9CA4-4D1C-8E9D-992303A697CD}" name="Id_Categoría" dataDxfId="7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8B48F0-A424-4478-A649-00994AC4E152}" name="Cod_procesamiento" displayName="Cod_procesamiento" ref="B2:C8" totalsRowShown="0" headerRowDxfId="6" tableBorderDxfId="5">
  <autoFilter ref="B2:C8" xr:uid="{228B48F0-A424-4478-A649-00994AC4E152}"/>
  <tableColumns count="2">
    <tableColumn id="2" xr3:uid="{EE422AE0-5FF5-4FF7-873B-6BC93A7C476F}" name="Procesamiento" dataDxfId="4"/>
    <tableColumn id="3" xr3:uid="{775A3C91-EDE1-40BA-A829-E5FE120F9D39}" name="Id_Procesamiento" dataDxfId="3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EBE778-257A-4F77-B952-D29267D603FC}" name="Cod_país" displayName="Cod_país" ref="B2:C161" totalsRowShown="0" tableBorderDxfId="2">
  <autoFilter ref="B2:C161" xr:uid="{9DEBE778-257A-4F77-B952-D29267D603FC}"/>
  <sortState xmlns:xlrd2="http://schemas.microsoft.com/office/spreadsheetml/2017/richdata2" ref="B3:C161">
    <sortCondition ref="B3:B161"/>
  </sortState>
  <tableColumns count="2">
    <tableColumn id="1" xr3:uid="{11154556-49A8-4584-BF27-62A0E30BE082}" name="País de Destino" dataDxfId="1"/>
    <tableColumn id="2" xr3:uid="{08D23EDC-011A-480F-92F3-73D7B20C32A8}" name="Código_Paí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nalytics.zoho.com/open-view/2395394000011700963?ZOHO_CRITERIA=%22Traspuesta%204.16_Mes%2FA%C3%B1o%22.%22Cod_cultivo%22%3D100101001%0A" TargetMode="External"/><Relationship Id="rId18" Type="http://schemas.openxmlformats.org/officeDocument/2006/relationships/hyperlink" Target="https://analytics.zoho.com/open-view/2395394000011709036?ZOHO_CRITERIA=%22Traspuesta%204.16_Mes%2FA%C3%B1o%22.%22Cod_cultivo%22%3D100101001%0A" TargetMode="External"/><Relationship Id="rId26" Type="http://schemas.openxmlformats.org/officeDocument/2006/relationships/hyperlink" Target="https://analytics.zoho.com/open-view/2395394000011768282?ZOHO_CRITERIA=%22Traspuesta%204.16_Mes%2FA%C3%B1o%22.%22Cod_Categor%C3%ADa%22%3D1" TargetMode="External"/><Relationship Id="rId39" Type="http://schemas.openxmlformats.org/officeDocument/2006/relationships/hyperlink" Target="https://analytics.zoho.com/open-view/2395394000011774239?ZOHO_CRITERIA=%22Traspuesta%204.16_Mes%2FA%C3%B1o%22.%22Cod_Categor%C3%ADa%22%3D1" TargetMode="External"/><Relationship Id="rId21" Type="http://schemas.openxmlformats.org/officeDocument/2006/relationships/hyperlink" Target="https://analytics.zoho.com/open-view/2395394000011766505?ZOHO_CRITERIA=%22Traspuesta%204.16_Mes%2FA%C3%B1o%22.%22Cod_Categor%C3%ADa%22%3D1" TargetMode="External"/><Relationship Id="rId34" Type="http://schemas.openxmlformats.org/officeDocument/2006/relationships/hyperlink" Target="https://analytics.zoho.com/open-view/2395394000011696894?ZOHO_CRITERIA=%22Traspuesta%204.16_Mes%2FA%C3%B1o%22.%22Cod_cultivo%22%3D100101001%0A" TargetMode="External"/><Relationship Id="rId42" Type="http://schemas.openxmlformats.org/officeDocument/2006/relationships/hyperlink" Target="https://analytics.zoho.com/open-view/2395394000011774239" TargetMode="External"/><Relationship Id="rId47" Type="http://schemas.openxmlformats.org/officeDocument/2006/relationships/hyperlink" Target="https://analytics.zoho.com/open-view/2395394000011774945?ZOHO_CRITERIA=%22Traspuesta%204.16_Mes%2FA%C3%B1o%22.%22Cod_Categor%C3%ADa%22%3D1" TargetMode="External"/><Relationship Id="rId50" Type="http://schemas.openxmlformats.org/officeDocument/2006/relationships/hyperlink" Target="https://analytics.zoho.com/open-view/2395394000011777065?ZOHO_CRITERIA=%22Traspuesta%204.16_Mes%2FA%C3%B1o%22.%22Cod_Categor%C3%ADa%22%3D1" TargetMode="External"/><Relationship Id="rId55" Type="http://schemas.openxmlformats.org/officeDocument/2006/relationships/hyperlink" Target="https://analytics.zoho.com/open-view/2395394000011777287?ZOHO_CRITERIA=%22Traspuesta%204.16_Mes%2FA%C3%B1o%22.%22Cod_cultivo%22%3D100101001" TargetMode="External"/><Relationship Id="rId63" Type="http://schemas.openxmlformats.org/officeDocument/2006/relationships/hyperlink" Target="https://analytics.zoho.com/open-view/2395394000011778190?ZOHO_CRITERIA=%22Traspuesta%204.16_Mes%2FA%C3%B1o%22.%22Cod_cultivo%22%3D100101001" TargetMode="External"/><Relationship Id="rId68" Type="http://schemas.openxmlformats.org/officeDocument/2006/relationships/hyperlink" Target="https://analytics.zoho.com/open-view/2395394000011787067" TargetMode="External"/><Relationship Id="rId76" Type="http://schemas.openxmlformats.org/officeDocument/2006/relationships/hyperlink" Target="https://analytics.zoho.com/open-view/2395394000011789605?ZOHO_CRITERIA=%22Traspuesta%204.16_Mes%2FA%C3%B1o%22.%22Cod_Categor%C3%ADa%22%3D1" TargetMode="External"/><Relationship Id="rId84" Type="http://schemas.openxmlformats.org/officeDocument/2006/relationships/hyperlink" Target="https://analytics.zoho.com/open-view/2395394000011791492?ZOHO_CRITERIA=%22Traspuesta%204.16_Mes%2FA%C3%B1o%22.%22Cod_cultivo%22%3D100101001" TargetMode="External"/><Relationship Id="rId89" Type="http://schemas.openxmlformats.org/officeDocument/2006/relationships/hyperlink" Target="https://analytics.zoho.com/open-view/2395394000011797006?ZOHO_CRITERIA=%22Traspuesta%204.16_Mes%2FA%C3%B1o%22.%22Cod_Procesamiento%22%3D1" TargetMode="External"/><Relationship Id="rId7" Type="http://schemas.openxmlformats.org/officeDocument/2006/relationships/hyperlink" Target="https://analytics.zoho.com/open-view/2395394000011079241?ZOHO_CRITERIA=%22Traspuesta%204.16_Mes%2FA%C3%B1o%22.%22Cod_Categor%C3%ADa%22%3D1" TargetMode="External"/><Relationship Id="rId71" Type="http://schemas.openxmlformats.org/officeDocument/2006/relationships/hyperlink" Target="https://analytics.zoho.com/open-view/2395394000011787877?ZOHO_CRITERIA=%22Traspuesta%204.16_Mes%2FA%C3%B1o%22.%22Cod_Categor%C3%ADa%22%3D1" TargetMode="External"/><Relationship Id="rId92" Type="http://schemas.openxmlformats.org/officeDocument/2006/relationships/hyperlink" Target="https://analytics.zoho.com/open-view/2395394000011797539?ZOHO_CRITERIA=%22Traspuesta%204.16_Mes%2FA%C3%B1o%22.%22Cod_Procesamiento%22%3D1" TargetMode="External"/><Relationship Id="rId2" Type="http://schemas.openxmlformats.org/officeDocument/2006/relationships/hyperlink" Target="https://analytics.zoho.com/open-view/2395394000011078999" TargetMode="External"/><Relationship Id="rId16" Type="http://schemas.openxmlformats.org/officeDocument/2006/relationships/hyperlink" Target="https://analytics.zoho.com/open-view/2395394000011707936?ZOHO_CRITERIA=%22Traspuesta%204.16_Mes%2FA%C3%B1o%22.%22Cod_cultivo%22%3D100101001%0A" TargetMode="External"/><Relationship Id="rId29" Type="http://schemas.openxmlformats.org/officeDocument/2006/relationships/hyperlink" Target="https://analytics.zoho.com/open-view/2395394000011712539?ZOHO_CRITERIA=%22Traspuesta%204.16_Mes%2FA%C3%B1o%22.%22Cod_Categor%C3%ADa%22%3D1" TargetMode="External"/><Relationship Id="rId11" Type="http://schemas.openxmlformats.org/officeDocument/2006/relationships/hyperlink" Target="https://analytics.zoho.com/open-view/2395394000011684744?ZOHO_CRITERIA=%22Traspuesta%204.16_Mes%2FA%C3%B1o%22.%22Cod_Categor%C3%ADa%22%3D1" TargetMode="External"/><Relationship Id="rId24" Type="http://schemas.openxmlformats.org/officeDocument/2006/relationships/hyperlink" Target="https://analytics.zoho.com/open-view/2395394000011767471?ZOHO_CRITERIA=%22Traspuesta%204.16_Mes%2FA%C3%B1o%22.%22Cod_Categor%C3%ADa%22%3D1" TargetMode="External"/><Relationship Id="rId32" Type="http://schemas.openxmlformats.org/officeDocument/2006/relationships/hyperlink" Target="https://analytics.zoho.com/open-view/2395394000011770486?ZOHO_CRITERIA=%22Traspuesta%204.16_Mes%2FA%C3%B1o%22.%22Cod_cultivo%22%3D100101001%0A" TargetMode="External"/><Relationship Id="rId37" Type="http://schemas.openxmlformats.org/officeDocument/2006/relationships/hyperlink" Target="https://analytics.zoho.com/open-view/2395394000011771544?ZOHO_CRITERIA=%22Traspuesta%204.16_Mes%2FA%C3%B1o%22.%22Cod_cultivo%22%3D100101001%0A" TargetMode="External"/><Relationship Id="rId40" Type="http://schemas.openxmlformats.org/officeDocument/2006/relationships/hyperlink" Target="https://analytics.zoho.com/open-view/2395394000011774436?ZOHO_CRITERIA=%22Traspuesta%204.16_Mes%2FA%C3%B1o%22.%22Cod_Categor%C3%ADa%22%3D1" TargetMode="External"/><Relationship Id="rId45" Type="http://schemas.openxmlformats.org/officeDocument/2006/relationships/hyperlink" Target="https://analytics.zoho.com/open-view/2395394000011774833?ZOHO_CRITERIA=%22Traspuesta%204.16_Mes%2FA%C3%B1o%22.%22Cod_Categor%C3%ADa%22%3D1" TargetMode="External"/><Relationship Id="rId53" Type="http://schemas.openxmlformats.org/officeDocument/2006/relationships/hyperlink" Target="https://analytics.zoho.com/open-view/2395394000011777201?ZOHO_CRITERIA=%22Traspuesta%204.16_Mes%2FA%C3%B1o%22.%22Cod_Categor%C3%ADa%22%3D1" TargetMode="External"/><Relationship Id="rId58" Type="http://schemas.openxmlformats.org/officeDocument/2006/relationships/hyperlink" Target="https://analytics.zoho.com/open-view/2395394000011777911?ZOHO_CRITERIA=%22Traspuesta%204.16_Mes%2FA%C3%B1o%22.%22Cod_cultivo%22%3D100101001" TargetMode="External"/><Relationship Id="rId66" Type="http://schemas.openxmlformats.org/officeDocument/2006/relationships/hyperlink" Target="https://analytics.zoho.com/open-view/2395394000011787001" TargetMode="External"/><Relationship Id="rId74" Type="http://schemas.openxmlformats.org/officeDocument/2006/relationships/hyperlink" Target="https://analytics.zoho.com/open-view/2395394000011787989?ZOHO_CRITERIA=%22Traspuesta%204.16_Mes%2FA%C3%B1o%22.%22Cod_Categor%C3%ADa%22%3D1" TargetMode="External"/><Relationship Id="rId79" Type="http://schemas.openxmlformats.org/officeDocument/2006/relationships/hyperlink" Target="https://analytics.zoho.com/open-view/2395394000011789724?ZOHO_CRITERIA=%22Traspuesta%204.16_Mes%2FA%C3%B1o%22.%22Cod_cultivo%22%3D100101001" TargetMode="External"/><Relationship Id="rId87" Type="http://schemas.openxmlformats.org/officeDocument/2006/relationships/hyperlink" Target="https://analytics.zoho.com/open-view/2395394000011796447?ZOHO_CRITERIA=%22Traspuesta%204.16_Mes%2FA%C3%B1o%22.%22Cod_Procesamiento%22%3D1" TargetMode="External"/><Relationship Id="rId5" Type="http://schemas.openxmlformats.org/officeDocument/2006/relationships/hyperlink" Target="https://analytics.zoho.com/open-view/2395394000011081425?ZOHO_CRITERIA=%22Traspuesta%204.16_Mes%2FA%C3%B1o%22.%22Cod_Categor%C3%ADa%22%3D1" TargetMode="External"/><Relationship Id="rId61" Type="http://schemas.openxmlformats.org/officeDocument/2006/relationships/hyperlink" Target="https://analytics.zoho.com/open-view/2395394000011778064?ZOHO_CRITERIA=%22Traspuesta%204.16_Mes%2FA%C3%B1o%22.%22Cod_cultivo%22%3D100101001" TargetMode="External"/><Relationship Id="rId82" Type="http://schemas.openxmlformats.org/officeDocument/2006/relationships/hyperlink" Target="https://analytics.zoho.com/open-view/2395394000011791392?ZOHO_CRITERIA=%22Traspuesta%204.16_Mes%2FA%C3%B1o%22.%22Cod_cultivo%22%3D100101001" TargetMode="External"/><Relationship Id="rId90" Type="http://schemas.openxmlformats.org/officeDocument/2006/relationships/hyperlink" Target="https://analytics.zoho.com/open-view/2395394000011797134?ZOHO_CRITERIA=%22Traspuesta%204.16_Mes%2FA%C3%B1o%22.%22Cod_Procesamiento%22%3D1" TargetMode="External"/><Relationship Id="rId95" Type="http://schemas.openxmlformats.org/officeDocument/2006/relationships/table" Target="../tables/table1.xml"/><Relationship Id="rId19" Type="http://schemas.openxmlformats.org/officeDocument/2006/relationships/hyperlink" Target="https://analytics.zoho.com/open-view/2395394000011714436?ZOHO_CRITERIA=%22Traspuesta%204.16_Mes%2FA%C3%B1o%22.%22Cod_Categor%C3%ADa%22%3D1" TargetMode="External"/><Relationship Id="rId14" Type="http://schemas.openxmlformats.org/officeDocument/2006/relationships/hyperlink" Target="https://analytics.zoho.com/open-view/2395394000011707836?ZOHO_CRITERIA=%22Traspuesta%204.16_Mes%2FA%C3%B1o%22.%22Cod_cultivo%22%3D100101001%0A" TargetMode="External"/><Relationship Id="rId22" Type="http://schemas.openxmlformats.org/officeDocument/2006/relationships/hyperlink" Target="https://analytics.zoho.com/open-view/2395394000011766716?ZOHO_CRITERIA=%22Traspuesta%204.16_Mes%2FA%C3%B1o%22.%22Cod_Categor%C3%ADa%22%3D1" TargetMode="External"/><Relationship Id="rId27" Type="http://schemas.openxmlformats.org/officeDocument/2006/relationships/hyperlink" Target="https://analytics.zoho.com/open-view/2395394000011712177?ZOHO_CRITERIA=%22Traspuesta%204.16_Mes%2FA%C3%B1o%22.%22Cod_Categor%C3%ADa%22%3D1" TargetMode="External"/><Relationship Id="rId30" Type="http://schemas.openxmlformats.org/officeDocument/2006/relationships/hyperlink" Target="https://analytics.zoho.com/open-view/2395394000011712699?ZOHO_CRITERIA=%22Traspuesta%204.16_Mes%2FA%C3%B1o%22.%22Cod_cultivo%22%3D100101001%0A" TargetMode="External"/><Relationship Id="rId35" Type="http://schemas.openxmlformats.org/officeDocument/2006/relationships/hyperlink" Target="https://analytics.zoho.com/open-view/2395394000011771224?ZOHO_CRITERIA=%22Traspuesta%204.16_Mes%2FA%C3%B1o%22.%22Cod_cultivo%22%3D100101001%0A" TargetMode="External"/><Relationship Id="rId43" Type="http://schemas.openxmlformats.org/officeDocument/2006/relationships/hyperlink" Target="https://analytics.zoho.com/open-view/2395394000011774436" TargetMode="External"/><Relationship Id="rId48" Type="http://schemas.openxmlformats.org/officeDocument/2006/relationships/hyperlink" Target="https://analytics.zoho.com/open-view/2395394000011775965?ZOHO_CRITERIA=%22Traspuesta%204.16_Mes%2FA%C3%B1o%22.%22Cod_Categor%C3%ADa%22%3D1" TargetMode="External"/><Relationship Id="rId56" Type="http://schemas.openxmlformats.org/officeDocument/2006/relationships/hyperlink" Target="https://analytics.zoho.com/open-view/2395394000011777326?ZOHO_CRITERIA=%22Traspuesta%204.16_Mes%2FA%C3%B1o%22.%22Cod_cultivo%22%3D100101001" TargetMode="External"/><Relationship Id="rId64" Type="http://schemas.openxmlformats.org/officeDocument/2006/relationships/hyperlink" Target="https://analytics.zoho.com/open-view/2395394000011778243?ZOHO_CRITERIA=%22Traspuesta%204.16_Mes%2FA%C3%B1o%22.%22Cod_cultivo%22%3D100101001" TargetMode="External"/><Relationship Id="rId69" Type="http://schemas.openxmlformats.org/officeDocument/2006/relationships/hyperlink" Target="https://analytics.zoho.com/open-view/2395394000011787797?ZOHO_CRITERIA=%22Traspuesta%204.16_Mes%2FA%C3%B1o%22.%22Cod_Categor%C3%ADa%22%3D1" TargetMode="External"/><Relationship Id="rId77" Type="http://schemas.openxmlformats.org/officeDocument/2006/relationships/hyperlink" Target="https://analytics.zoho.com/open-view/2395394000011789641?ZOHO_CRITERIA=%22Traspuesta%204.16_Mes%2FA%C3%B1o%22.%22Cod_Categor%C3%ADa%22%3D1" TargetMode="External"/><Relationship Id="rId8" Type="http://schemas.openxmlformats.org/officeDocument/2006/relationships/hyperlink" Target="https://analytics.zoho.com/open-view/2395394000011079606?ZOHO_CRITERIA=%22Traspuesta%204.16_Mes%2FA%C3%B1o%22.%22Cod_Categor%C3%ADa%22%3D1" TargetMode="External"/><Relationship Id="rId51" Type="http://schemas.openxmlformats.org/officeDocument/2006/relationships/hyperlink" Target="https://analytics.zoho.com/open-view/2395394000011777115?ZOHO_CRITERIA=%22Traspuesta%204.16_Mes%2FA%C3%B1o%22.%22Cod_Categor%C3%ADa%22%3D1" TargetMode="External"/><Relationship Id="rId72" Type="http://schemas.openxmlformats.org/officeDocument/2006/relationships/hyperlink" Target="https://analytics.zoho.com/open-view/2395394000011787917?ZOHO_CRITERIA=%22Traspuesta%204.16_Mes%2FA%C3%B1o%22.%22Cod_Categor%C3%ADa%22%3D1" TargetMode="External"/><Relationship Id="rId80" Type="http://schemas.openxmlformats.org/officeDocument/2006/relationships/hyperlink" Target="https://analytics.zoho.com/open-view/2395394000011789771?ZOHO_CRITERIA=%22Traspuesta%204.16_Mes%2FA%C3%B1o%22.%22Cod_cultivo%22%3D100101001" TargetMode="External"/><Relationship Id="rId85" Type="http://schemas.openxmlformats.org/officeDocument/2006/relationships/hyperlink" Target="https://analytics.zoho.com/open-view/2395394000011791542?ZOHO_CRITERIA=%22Traspuesta%204.16_Mes%2FA%C3%B1o%22.%22Cod_cultivo%22%3D100101001" TargetMode="External"/><Relationship Id="rId93" Type="http://schemas.openxmlformats.org/officeDocument/2006/relationships/printerSettings" Target="../printerSettings/printerSettings1.bin"/><Relationship Id="rId3" Type="http://schemas.openxmlformats.org/officeDocument/2006/relationships/hyperlink" Target="https://analytics.zoho.com/open-view/2395394000011079118" TargetMode="External"/><Relationship Id="rId12" Type="http://schemas.openxmlformats.org/officeDocument/2006/relationships/hyperlink" Target="https://analytics.zoho.com/open-view/2395394000011684814?ZOHO_CRITERIA=%22Traspuesta%204.16_Mes%2FA%C3%B1o%22.%22Cod_Categor%C3%ADa%22%3D1" TargetMode="External"/><Relationship Id="rId17" Type="http://schemas.openxmlformats.org/officeDocument/2006/relationships/hyperlink" Target="https://analytics.zoho.com/open-view/2395394000011707986?ZOHO_CRITERIA=%22Traspuesta%204.16_Mes%2FA%C3%B1o%22.%22Cod_cultivo%22%3D100101001%0A" TargetMode="External"/><Relationship Id="rId25" Type="http://schemas.openxmlformats.org/officeDocument/2006/relationships/hyperlink" Target="https://analytics.zoho.com/open-view/2395394000011768092?ZOHO_CRITERIA=%22Traspuesta%204.16_Mes%2FA%C3%B1o%22.%22Cod_Categor%C3%ADa%22%3D1" TargetMode="External"/><Relationship Id="rId33" Type="http://schemas.openxmlformats.org/officeDocument/2006/relationships/hyperlink" Target="https://analytics.zoho.com/open-view/2395394000011696442?ZOHO_CRITERIA=%22Traspuesta%204.16_Mes%2FA%C3%B1o%22.%22Cod_cultivo%22%3D100101001%0A" TargetMode="External"/><Relationship Id="rId38" Type="http://schemas.openxmlformats.org/officeDocument/2006/relationships/hyperlink" Target="https://analytics.zoho.com/open-view/2395394000011771695?ZOHO_CRITERIA=%22Traspuesta%204.16_Mes%2FA%C3%B1o%22.%22Cod_cultivo%22%3D100101001%0A" TargetMode="External"/><Relationship Id="rId46" Type="http://schemas.openxmlformats.org/officeDocument/2006/relationships/hyperlink" Target="https://analytics.zoho.com/open-view/2395394000011774889?ZOHO_CRITERIA=%22Traspuesta%204.16_Mes%2FA%C3%B1o%22.%22Cod_Categor%C3%ADa%22%3D1" TargetMode="External"/><Relationship Id="rId59" Type="http://schemas.openxmlformats.org/officeDocument/2006/relationships/hyperlink" Target="https://analytics.zoho.com/open-view/2395394000011777959?ZOHO_CRITERIA=%22Traspuesta%204.16_Mes%2FA%C3%B1o%22.%22Cod_cultivo%22%3D100101001" TargetMode="External"/><Relationship Id="rId67" Type="http://schemas.openxmlformats.org/officeDocument/2006/relationships/hyperlink" Target="https://analytics.zoho.com/open-view/2395394000011787034" TargetMode="External"/><Relationship Id="rId20" Type="http://schemas.openxmlformats.org/officeDocument/2006/relationships/hyperlink" Target="https://analytics.zoho.com/open-view/2395394000011766298?ZOHO_CRITERIA=%22Traspuesta%204.16_Mes%2FA%C3%B1o%22.%22Cod_Categor%C3%ADa%22%3D1" TargetMode="External"/><Relationship Id="rId41" Type="http://schemas.openxmlformats.org/officeDocument/2006/relationships/hyperlink" Target="https://analytics.zoho.com/open-view/2395394000011774483?ZOHO_CRITERIA=%22Traspuesta%204.16_Mes%2FA%C3%B1o%22.%22Cod_Categor%C3%ADa%22%3D1" TargetMode="External"/><Relationship Id="rId54" Type="http://schemas.openxmlformats.org/officeDocument/2006/relationships/hyperlink" Target="https://analytics.zoho.com/open-view/2395394000011777244?ZOHO_CRITERIA=%22Traspuesta%204.16_Mes%2FA%C3%B1o%22.%22Cod_cultivo%22%3D100101001" TargetMode="External"/><Relationship Id="rId62" Type="http://schemas.openxmlformats.org/officeDocument/2006/relationships/hyperlink" Target="https://analytics.zoho.com/open-view/2395394000011778127?ZOHO_CRITERIA=%22Traspuesta%204.16_Mes%2FA%C3%B1o%22.%22Cod_cultivo%22%3D100101001" TargetMode="External"/><Relationship Id="rId70" Type="http://schemas.openxmlformats.org/officeDocument/2006/relationships/hyperlink" Target="https://analytics.zoho.com/open-view/2395394000011787837?ZOHO_CRITERIA=%22Traspuesta%204.16_Mes%2FA%C3%B1o%22.%22Cod_Categor%C3%ADa%22%3D1" TargetMode="External"/><Relationship Id="rId75" Type="http://schemas.openxmlformats.org/officeDocument/2006/relationships/hyperlink" Target="https://analytics.zoho.com/open-view/2395394000011789569?ZOHO_CRITERIA=%22Traspuesta%204.16_Mes%2FA%C3%B1o%22.%22Cod_Categor%C3%ADa%22%3D1" TargetMode="External"/><Relationship Id="rId83" Type="http://schemas.openxmlformats.org/officeDocument/2006/relationships/hyperlink" Target="https://analytics.zoho.com/open-view/2395394000011791442?ZOHO_CRITERIA=%22Traspuesta%204.16_Mes%2FA%C3%B1o%22.%22Cod_cultivo%22%3D100101001" TargetMode="External"/><Relationship Id="rId88" Type="http://schemas.openxmlformats.org/officeDocument/2006/relationships/hyperlink" Target="https://analytics.zoho.com/open-view/2395394000011796821?ZOHO_CRITERIA=%22Traspuesta%204.16_Mes%2FA%C3%B1o%22.%22Cod_Procesamiento%22%3D1" TargetMode="External"/><Relationship Id="rId91" Type="http://schemas.openxmlformats.org/officeDocument/2006/relationships/hyperlink" Target="https://analytics.zoho.com/open-view/2395394000011797397?ZOHO_CRITERIA=%22Traspuesta%204.16_Mes%2FA%C3%B1o%22.%22Cod_Procesamiento%22%3D1" TargetMode="External"/><Relationship Id="rId96" Type="http://schemas.microsoft.com/office/2007/relationships/slicer" Target="../slicers/slicer1.xml"/><Relationship Id="rId1" Type="http://schemas.openxmlformats.org/officeDocument/2006/relationships/hyperlink" Target="https://analytics.zoho.com/open-view/2395394000011078882" TargetMode="External"/><Relationship Id="rId6" Type="http://schemas.openxmlformats.org/officeDocument/2006/relationships/hyperlink" Target="https://analytics.zoho.com/open-view/2395394000011081461?ZOHO_CRITERIA=%22Traspuesta%204.16_Mes%2FA%C3%B1o%22.%22Cod_Categor%C3%ADa%22%3D1" TargetMode="External"/><Relationship Id="rId15" Type="http://schemas.openxmlformats.org/officeDocument/2006/relationships/hyperlink" Target="https://analytics.zoho.com/open-view/2395394000011707886?ZOHO_CRITERIA=%22Traspuesta%204.16_Mes%2FA%C3%B1o%22.%22Cod_cultivo%22%3D100101001%0A" TargetMode="External"/><Relationship Id="rId23" Type="http://schemas.openxmlformats.org/officeDocument/2006/relationships/hyperlink" Target="https://analytics.zoho.com/open-view/2395394000011766910?ZOHO_CRITERIA=%22Traspuesta%204.16_Mes%2FA%C3%B1o%22.%22Cod_Categor%C3%ADa%22%3D1" TargetMode="External"/><Relationship Id="rId28" Type="http://schemas.openxmlformats.org/officeDocument/2006/relationships/hyperlink" Target="https://analytics.zoho.com/open-view/2395394000011712445?ZOHO_CRITERIA=%22Traspuesta%204.16_Mes%2FA%C3%B1o%22.%22Cod_Categor%C3%ADa%22%3D1" TargetMode="External"/><Relationship Id="rId36" Type="http://schemas.openxmlformats.org/officeDocument/2006/relationships/hyperlink" Target="https://analytics.zoho.com/open-view/2395394000011771393?ZOHO_CRITERIA=%22Traspuesta%204.16_Mes%2FA%C3%B1o%22.%22Cod_cultivo%22%3D100101001%0A" TargetMode="External"/><Relationship Id="rId49" Type="http://schemas.openxmlformats.org/officeDocument/2006/relationships/hyperlink" Target="https://analytics.zoho.com/open-view/2395394000011777015?ZOHO_CRITERIA=%22Traspuesta%204.16_Mes%2FA%C3%B1o%22.%22Cod_Categor%C3%ADa%22%3D1" TargetMode="External"/><Relationship Id="rId57" Type="http://schemas.openxmlformats.org/officeDocument/2006/relationships/hyperlink" Target="https://analytics.zoho.com/open-view/2395394000011777868?ZOHO_CRITERIA=%22Traspuesta%204.16_Mes%2FA%C3%B1o%22.%22Cod_cultivo%22%3D100101001" TargetMode="External"/><Relationship Id="rId10" Type="http://schemas.openxmlformats.org/officeDocument/2006/relationships/hyperlink" Target="https://analytics.zoho.com/open-view/2395394000011684674?ZOHO_CRITERIA=%22Traspuesta%204.16_Mes%2FA%C3%B1o%22.%22Cod_Categor%C3%ADa%22%3D1" TargetMode="External"/><Relationship Id="rId31" Type="http://schemas.openxmlformats.org/officeDocument/2006/relationships/hyperlink" Target="https://analytics.zoho.com/open-view/2395394000011770302?ZOHO_CRITERIA=%22Traspuesta%204.16_Mes%2FA%C3%B1o%22.%22Cod_cultivo%22%3D100101001%0A" TargetMode="External"/><Relationship Id="rId44" Type="http://schemas.openxmlformats.org/officeDocument/2006/relationships/hyperlink" Target="https://analytics.zoho.com/open-view/2395394000011774483" TargetMode="External"/><Relationship Id="rId52" Type="http://schemas.openxmlformats.org/officeDocument/2006/relationships/hyperlink" Target="https://analytics.zoho.com/open-view/2395394000011777158?ZOHO_CRITERIA=%22Traspuesta%204.16_Mes%2FA%C3%B1o%22.%22Cod_Categor%C3%ADa%22%3D1" TargetMode="External"/><Relationship Id="rId60" Type="http://schemas.openxmlformats.org/officeDocument/2006/relationships/hyperlink" Target="https://analytics.zoho.com/open-view/2395394000011778007?ZOHO_CRITERIA=%22Traspuesta%204.16_Mes%2FA%C3%B1o%22.%22Cod_cultivo%22%3D100101001" TargetMode="External"/><Relationship Id="rId65" Type="http://schemas.openxmlformats.org/officeDocument/2006/relationships/hyperlink" Target="https://analytics.zoho.com/open-view/2395394000011778296?ZOHO_CRITERIA=%22Traspuesta%204.16_Mes%2FA%C3%B1o%22.%22Cod_cultivo%22%3D100101001" TargetMode="External"/><Relationship Id="rId73" Type="http://schemas.openxmlformats.org/officeDocument/2006/relationships/hyperlink" Target="https://analytics.zoho.com/open-view/2395394000011787953?ZOHO_CRITERIA=%22Traspuesta%204.16_Mes%2FA%C3%B1o%22.%22Cod_Categor%C3%ADa%22%3D1" TargetMode="External"/><Relationship Id="rId78" Type="http://schemas.openxmlformats.org/officeDocument/2006/relationships/hyperlink" Target="https://analytics.zoho.com/open-view/2395394000011789677?ZOHO_CRITERIA=%22Traspuesta%204.16_Mes%2FA%C3%B1o%22.%22Cod_cultivo%22%3D100101001" TargetMode="External"/><Relationship Id="rId81" Type="http://schemas.openxmlformats.org/officeDocument/2006/relationships/hyperlink" Target="https://analytics.zoho.com/open-view/2395394000011791342?ZOHO_CRITERIA=%22Traspuesta%204.16_Mes%2FA%C3%B1o%22.%22Cod_cultivo%22%3D100101001" TargetMode="External"/><Relationship Id="rId86" Type="http://schemas.openxmlformats.org/officeDocument/2006/relationships/hyperlink" Target="https://analytics.zoho.com/open-view/2395394000011791592?ZOHO_CRITERIA=%22Traspuesta%204.16_Mes%2FA%C3%B1o%22.%22Cod_cultivo%22%3D100101001" TargetMode="External"/><Relationship Id="rId94" Type="http://schemas.openxmlformats.org/officeDocument/2006/relationships/drawing" Target="../drawings/drawing1.xml"/><Relationship Id="rId4" Type="http://schemas.openxmlformats.org/officeDocument/2006/relationships/hyperlink" Target="https://analytics.zoho.com/open-view/2395394000011081389?ZOHO_CRITERIA=%22Traspuesta%204.16_Mes%2FA%C3%B1o%22.%22Cod_Categor%C3%ADa%22%3D1" TargetMode="External"/><Relationship Id="rId9" Type="http://schemas.openxmlformats.org/officeDocument/2006/relationships/hyperlink" Target="https://analytics.zoho.com/open-view/239539400001168458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57C1-0C02-4882-9DF5-19243A26EA9E}">
  <dimension ref="A3:B49"/>
  <sheetViews>
    <sheetView workbookViewId="0">
      <selection activeCell="B20" sqref="B20"/>
    </sheetView>
  </sheetViews>
  <sheetFormatPr baseColWidth="10" defaultRowHeight="15" x14ac:dyDescent="0.25"/>
  <cols>
    <col min="1" max="1" width="20.42578125" bestFit="1" customWidth="1"/>
    <col min="2" max="2" width="45.85546875" bestFit="1" customWidth="1"/>
    <col min="3" max="3" width="5.85546875" customWidth="1"/>
    <col min="4" max="4" width="45.85546875" bestFit="1" customWidth="1"/>
  </cols>
  <sheetData>
    <row r="3" spans="1:2" x14ac:dyDescent="0.25">
      <c r="A3" s="14" t="s">
        <v>6</v>
      </c>
      <c r="B3" s="14" t="s">
        <v>7</v>
      </c>
    </row>
    <row r="4" spans="1:2" x14ac:dyDescent="0.25">
      <c r="A4" t="s">
        <v>17</v>
      </c>
      <c r="B4" t="s">
        <v>19</v>
      </c>
    </row>
    <row r="5" spans="1:2" x14ac:dyDescent="0.25">
      <c r="A5" t="s">
        <v>17</v>
      </c>
      <c r="B5" t="s">
        <v>57</v>
      </c>
    </row>
    <row r="6" spans="1:2" x14ac:dyDescent="0.25">
      <c r="A6" t="s">
        <v>17</v>
      </c>
      <c r="B6" t="s">
        <v>51</v>
      </c>
    </row>
    <row r="7" spans="1:2" x14ac:dyDescent="0.25">
      <c r="A7" t="s">
        <v>17</v>
      </c>
      <c r="B7" t="s">
        <v>48</v>
      </c>
    </row>
    <row r="8" spans="1:2" x14ac:dyDescent="0.25">
      <c r="A8" t="s">
        <v>17</v>
      </c>
      <c r="B8" t="s">
        <v>54</v>
      </c>
    </row>
    <row r="9" spans="1:2" x14ac:dyDescent="0.25">
      <c r="A9" t="s">
        <v>17</v>
      </c>
      <c r="B9" t="s">
        <v>45</v>
      </c>
    </row>
    <row r="10" spans="1:2" x14ac:dyDescent="0.25">
      <c r="A10" t="s">
        <v>17</v>
      </c>
      <c r="B10" t="s">
        <v>29</v>
      </c>
    </row>
    <row r="11" spans="1:2" x14ac:dyDescent="0.25">
      <c r="A11" t="s">
        <v>17</v>
      </c>
      <c r="B11" t="s">
        <v>32</v>
      </c>
    </row>
    <row r="12" spans="1:2" x14ac:dyDescent="0.25">
      <c r="A12" t="s">
        <v>17</v>
      </c>
      <c r="B12" t="s">
        <v>20</v>
      </c>
    </row>
    <row r="13" spans="1:2" x14ac:dyDescent="0.25">
      <c r="A13" t="s">
        <v>17</v>
      </c>
      <c r="B13" t="s">
        <v>58</v>
      </c>
    </row>
    <row r="14" spans="1:2" x14ac:dyDescent="0.25">
      <c r="A14" t="s">
        <v>17</v>
      </c>
      <c r="B14" t="s">
        <v>52</v>
      </c>
    </row>
    <row r="15" spans="1:2" x14ac:dyDescent="0.25">
      <c r="A15" t="s">
        <v>17</v>
      </c>
      <c r="B15" t="s">
        <v>49</v>
      </c>
    </row>
    <row r="16" spans="1:2" x14ac:dyDescent="0.25">
      <c r="A16" t="s">
        <v>17</v>
      </c>
      <c r="B16" t="s">
        <v>55</v>
      </c>
    </row>
    <row r="17" spans="1:2" x14ac:dyDescent="0.25">
      <c r="A17" t="s">
        <v>17</v>
      </c>
      <c r="B17" t="s">
        <v>46</v>
      </c>
    </row>
    <row r="18" spans="1:2" x14ac:dyDescent="0.25">
      <c r="A18" t="s">
        <v>17</v>
      </c>
      <c r="B18" t="s">
        <v>21</v>
      </c>
    </row>
    <row r="19" spans="1:2" x14ac:dyDescent="0.25">
      <c r="A19" t="s">
        <v>17</v>
      </c>
      <c r="B19" t="s">
        <v>31</v>
      </c>
    </row>
    <row r="20" spans="1:2" x14ac:dyDescent="0.25">
      <c r="A20" t="s">
        <v>17</v>
      </c>
      <c r="B20" t="s">
        <v>59</v>
      </c>
    </row>
    <row r="21" spans="1:2" x14ac:dyDescent="0.25">
      <c r="A21" t="s">
        <v>17</v>
      </c>
      <c r="B21" t="s">
        <v>53</v>
      </c>
    </row>
    <row r="22" spans="1:2" x14ac:dyDescent="0.25">
      <c r="A22" t="s">
        <v>17</v>
      </c>
      <c r="B22" t="s">
        <v>50</v>
      </c>
    </row>
    <row r="23" spans="1:2" x14ac:dyDescent="0.25">
      <c r="A23" t="s">
        <v>17</v>
      </c>
      <c r="B23" t="s">
        <v>56</v>
      </c>
    </row>
    <row r="24" spans="1:2" x14ac:dyDescent="0.25">
      <c r="A24" t="s">
        <v>17</v>
      </c>
      <c r="B24" t="s">
        <v>47</v>
      </c>
    </row>
    <row r="25" spans="1:2" x14ac:dyDescent="0.25">
      <c r="A25" t="s">
        <v>17</v>
      </c>
      <c r="B25" t="s">
        <v>34</v>
      </c>
    </row>
    <row r="26" spans="1:2" x14ac:dyDescent="0.25">
      <c r="A26" t="s">
        <v>17</v>
      </c>
      <c r="B26" t="s">
        <v>30</v>
      </c>
    </row>
    <row r="27" spans="1:2" x14ac:dyDescent="0.25">
      <c r="A27" t="s">
        <v>17</v>
      </c>
      <c r="B27" t="s">
        <v>33</v>
      </c>
    </row>
    <row r="28" spans="1:2" x14ac:dyDescent="0.25">
      <c r="A28" t="s">
        <v>17</v>
      </c>
      <c r="B28" t="s">
        <v>64</v>
      </c>
    </row>
    <row r="29" spans="1:2" x14ac:dyDescent="0.25">
      <c r="A29" t="s">
        <v>17</v>
      </c>
      <c r="B29" t="s">
        <v>28</v>
      </c>
    </row>
    <row r="30" spans="1:2" x14ac:dyDescent="0.25">
      <c r="A30" t="s">
        <v>17</v>
      </c>
      <c r="B30" t="s">
        <v>63</v>
      </c>
    </row>
    <row r="31" spans="1:2" x14ac:dyDescent="0.25">
      <c r="A31" t="s">
        <v>17</v>
      </c>
      <c r="B31" t="s">
        <v>43</v>
      </c>
    </row>
    <row r="32" spans="1:2" x14ac:dyDescent="0.25">
      <c r="A32" t="s">
        <v>17</v>
      </c>
      <c r="B32" t="s">
        <v>61</v>
      </c>
    </row>
    <row r="33" spans="1:2" x14ac:dyDescent="0.25">
      <c r="A33" t="s">
        <v>17</v>
      </c>
      <c r="B33" t="s">
        <v>62</v>
      </c>
    </row>
    <row r="34" spans="1:2" x14ac:dyDescent="0.25">
      <c r="A34" t="s">
        <v>17</v>
      </c>
      <c r="B34" t="s">
        <v>60</v>
      </c>
    </row>
    <row r="35" spans="1:2" x14ac:dyDescent="0.25">
      <c r="A35" t="s">
        <v>17</v>
      </c>
      <c r="B35" t="s">
        <v>44</v>
      </c>
    </row>
    <row r="36" spans="1:2" x14ac:dyDescent="0.25">
      <c r="A36" t="s">
        <v>1</v>
      </c>
      <c r="B36" t="s">
        <v>22</v>
      </c>
    </row>
    <row r="37" spans="1:2" x14ac:dyDescent="0.25">
      <c r="A37" t="s">
        <v>1</v>
      </c>
      <c r="B37" t="s">
        <v>35</v>
      </c>
    </row>
    <row r="38" spans="1:2" x14ac:dyDescent="0.25">
      <c r="A38" t="s">
        <v>1</v>
      </c>
      <c r="B38" t="s">
        <v>36</v>
      </c>
    </row>
    <row r="39" spans="1:2" x14ac:dyDescent="0.25">
      <c r="A39" t="s">
        <v>1</v>
      </c>
      <c r="B39" t="s">
        <v>23</v>
      </c>
    </row>
    <row r="40" spans="1:2" x14ac:dyDescent="0.25">
      <c r="A40" t="s">
        <v>1</v>
      </c>
      <c r="B40" t="s">
        <v>37</v>
      </c>
    </row>
    <row r="41" spans="1:2" x14ac:dyDescent="0.25">
      <c r="A41" t="s">
        <v>1</v>
      </c>
      <c r="B41" t="s">
        <v>40</v>
      </c>
    </row>
    <row r="42" spans="1:2" x14ac:dyDescent="0.25">
      <c r="A42" t="s">
        <v>1</v>
      </c>
      <c r="B42" t="s">
        <v>24</v>
      </c>
    </row>
    <row r="43" spans="1:2" x14ac:dyDescent="0.25">
      <c r="A43" t="s">
        <v>1</v>
      </c>
      <c r="B43" t="s">
        <v>38</v>
      </c>
    </row>
    <row r="44" spans="1:2" x14ac:dyDescent="0.25">
      <c r="A44" t="s">
        <v>1</v>
      </c>
      <c r="B44" t="s">
        <v>25</v>
      </c>
    </row>
    <row r="45" spans="1:2" x14ac:dyDescent="0.25">
      <c r="A45" t="s">
        <v>1</v>
      </c>
      <c r="B45" t="s">
        <v>39</v>
      </c>
    </row>
    <row r="46" spans="1:2" x14ac:dyDescent="0.25">
      <c r="A46" t="s">
        <v>1</v>
      </c>
      <c r="B46" t="s">
        <v>42</v>
      </c>
    </row>
    <row r="47" spans="1:2" x14ac:dyDescent="0.25">
      <c r="A47" t="s">
        <v>1</v>
      </c>
      <c r="B47" t="s">
        <v>41</v>
      </c>
    </row>
    <row r="48" spans="1:2" x14ac:dyDescent="0.25">
      <c r="A48" t="s">
        <v>0</v>
      </c>
      <c r="B48" t="s">
        <v>27</v>
      </c>
    </row>
    <row r="49" spans="1:2" x14ac:dyDescent="0.25">
      <c r="A49" t="s">
        <v>0</v>
      </c>
      <c r="B4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36886-1897-4BCD-BB4E-BCAD8551FFA8}">
  <dimension ref="B1:W147"/>
  <sheetViews>
    <sheetView showGridLines="0" tabSelected="1" topLeftCell="D1" zoomScaleNormal="100" workbookViewId="0">
      <pane ySplit="11" topLeftCell="A138" activePane="bottomLeft" state="frozen"/>
      <selection activeCell="G1" sqref="G1"/>
      <selection pane="bottomLeft" activeCell="N145" sqref="N145"/>
    </sheetView>
  </sheetViews>
  <sheetFormatPr baseColWidth="10" defaultRowHeight="15" x14ac:dyDescent="0.25"/>
  <cols>
    <col min="1" max="1" width="1.42578125" customWidth="1"/>
    <col min="2" max="2" width="33.42578125" customWidth="1"/>
    <col min="3" max="3" width="31.7109375" customWidth="1"/>
    <col min="4" max="4" width="13.140625" bestFit="1" customWidth="1"/>
    <col min="5" max="5" width="1.42578125" customWidth="1"/>
    <col min="6" max="6" width="2" bestFit="1" customWidth="1"/>
    <col min="7" max="7" width="4.85546875" bestFit="1" customWidth="1"/>
    <col min="8" max="8" width="5.42578125" customWidth="1"/>
    <col min="9" max="9" width="11.5703125" customWidth="1"/>
    <col min="10" max="10" width="9.5703125" bestFit="1" customWidth="1"/>
    <col min="11" max="11" width="30.28515625" customWidth="1"/>
    <col min="12" max="12" width="26.5703125" customWidth="1"/>
    <col min="13" max="13" width="20" customWidth="1"/>
    <col min="14" max="14" width="15.85546875" bestFit="1" customWidth="1"/>
    <col min="15" max="15" width="85.5703125" customWidth="1"/>
    <col min="16" max="16" width="6.140625" bestFit="1" customWidth="1"/>
    <col min="17" max="17" width="10.85546875" bestFit="1" customWidth="1"/>
    <col min="18" max="18" width="14" customWidth="1"/>
    <col min="19" max="19" width="48.140625" customWidth="1"/>
    <col min="22" max="22" width="18.140625" customWidth="1"/>
    <col min="23" max="23" width="36.5703125" customWidth="1"/>
  </cols>
  <sheetData>
    <row r="1" spans="2:23" x14ac:dyDescent="0.25">
      <c r="B1" s="35" t="s">
        <v>945</v>
      </c>
      <c r="C1" s="63"/>
      <c r="D1" s="1" t="s">
        <v>5</v>
      </c>
    </row>
    <row r="2" spans="2:23" x14ac:dyDescent="0.25">
      <c r="B2" s="7" t="s">
        <v>171</v>
      </c>
      <c r="C2" s="64" t="s">
        <v>947</v>
      </c>
      <c r="D2" s="3" t="s">
        <v>2</v>
      </c>
    </row>
    <row r="3" spans="2:23" x14ac:dyDescent="0.25">
      <c r="B3" s="7" t="s">
        <v>172</v>
      </c>
      <c r="C3" s="64" t="s">
        <v>946</v>
      </c>
      <c r="D3" s="6" t="s">
        <v>3</v>
      </c>
    </row>
    <row r="4" spans="2:23" x14ac:dyDescent="0.25">
      <c r="B4" s="7" t="s">
        <v>173</v>
      </c>
      <c r="C4" s="64" t="s">
        <v>948</v>
      </c>
      <c r="D4" s="4" t="s">
        <v>16</v>
      </c>
    </row>
    <row r="5" spans="2:23" x14ac:dyDescent="0.25">
      <c r="B5" s="36" t="s">
        <v>18</v>
      </c>
      <c r="C5" s="35" t="s">
        <v>978</v>
      </c>
    </row>
    <row r="6" spans="2:23" x14ac:dyDescent="0.25">
      <c r="B6" s="37" t="s">
        <v>177</v>
      </c>
      <c r="C6" s="64" t="s">
        <v>182</v>
      </c>
    </row>
    <row r="7" spans="2:23" x14ac:dyDescent="0.25">
      <c r="B7" s="37" t="s">
        <v>70</v>
      </c>
      <c r="C7" s="64" t="s">
        <v>935</v>
      </c>
    </row>
    <row r="8" spans="2:23" x14ac:dyDescent="0.25">
      <c r="B8" s="37" t="s">
        <v>69</v>
      </c>
      <c r="C8" s="64" t="s">
        <v>950</v>
      </c>
    </row>
    <row r="9" spans="2:23" x14ac:dyDescent="0.25">
      <c r="B9" s="37" t="s">
        <v>181</v>
      </c>
      <c r="C9" s="64"/>
    </row>
    <row r="10" spans="2:23" x14ac:dyDescent="0.25">
      <c r="B10" s="37" t="s">
        <v>621</v>
      </c>
      <c r="C10" s="64"/>
      <c r="P10" s="2">
        <f>SUM(P14:P574)</f>
        <v>0</v>
      </c>
      <c r="Q10" s="5">
        <f>+SUBTOTAL(9,Tabla1[GR''s])</f>
        <v>0</v>
      </c>
      <c r="R10" s="8">
        <f>SUM(R14:R574)</f>
        <v>6718</v>
      </c>
    </row>
    <row r="11" spans="2:23" x14ac:dyDescent="0.25">
      <c r="G11" s="11" t="s">
        <v>15</v>
      </c>
      <c r="H11" s="10" t="s">
        <v>14</v>
      </c>
      <c r="I11" s="12" t="s">
        <v>5</v>
      </c>
      <c r="J11" s="12" t="s">
        <v>8</v>
      </c>
      <c r="K11" s="12" t="s">
        <v>9</v>
      </c>
      <c r="L11" s="12" t="s">
        <v>7</v>
      </c>
      <c r="M11" s="12" t="s">
        <v>71</v>
      </c>
      <c r="N11" s="12" t="s">
        <v>6</v>
      </c>
      <c r="O11" s="12" t="s">
        <v>68</v>
      </c>
      <c r="P11" s="12" t="s">
        <v>11</v>
      </c>
      <c r="Q11" s="12" t="s">
        <v>13</v>
      </c>
      <c r="R11" s="13" t="s">
        <v>12</v>
      </c>
      <c r="S11" s="12" t="s">
        <v>65</v>
      </c>
      <c r="T11" s="12" t="s">
        <v>66</v>
      </c>
      <c r="U11" s="12" t="s">
        <v>67</v>
      </c>
      <c r="V11" s="12" t="s">
        <v>979</v>
      </c>
      <c r="W11" s="12" t="s">
        <v>945</v>
      </c>
    </row>
    <row r="12" spans="2:23" x14ac:dyDescent="0.25">
      <c r="B12" s="21"/>
      <c r="G12" s="20" t="s">
        <v>72</v>
      </c>
      <c r="H12" s="9">
        <f t="shared" ref="H12:H75" si="0">+ROW()-11</f>
        <v>1</v>
      </c>
      <c r="I12" s="40" t="s">
        <v>2</v>
      </c>
      <c r="J12" s="41" t="s">
        <v>4</v>
      </c>
      <c r="K12" s="41" t="s">
        <v>10</v>
      </c>
      <c r="L12" s="42" t="s">
        <v>70</v>
      </c>
      <c r="M12" s="43" t="s">
        <v>10</v>
      </c>
      <c r="N12" s="44" t="s">
        <v>182</v>
      </c>
      <c r="O12" s="76" t="str">
        <f>"Evolución mensual de "&amp;B2&amp;""&amp;" de arándano por "&amp;Tabla1[[#This Row],[Variable]]</f>
        <v>Evolución mensual de Exportaciones en Kg de arándano por Cultivo</v>
      </c>
      <c r="P12" s="45"/>
      <c r="Q12" s="46">
        <v>0</v>
      </c>
      <c r="R12" s="47">
        <v>1</v>
      </c>
      <c r="S12" s="15" t="s">
        <v>980</v>
      </c>
      <c r="V12" t="s">
        <v>949</v>
      </c>
      <c r="W12" t="s">
        <v>947</v>
      </c>
    </row>
    <row r="13" spans="2:23" x14ac:dyDescent="0.25">
      <c r="B13" s="21"/>
      <c r="G13" s="20" t="s">
        <v>73</v>
      </c>
      <c r="H13" s="9">
        <f t="shared" si="0"/>
        <v>2</v>
      </c>
      <c r="I13" s="40" t="s">
        <v>2</v>
      </c>
      <c r="J13" s="41" t="s">
        <v>4</v>
      </c>
      <c r="K13" s="41" t="s">
        <v>10</v>
      </c>
      <c r="L13" s="42" t="s">
        <v>70</v>
      </c>
      <c r="M13" s="43" t="s">
        <v>10</v>
      </c>
      <c r="N13" s="44" t="s">
        <v>182</v>
      </c>
      <c r="O13" s="77" t="str">
        <f>"Evolución mensual de "&amp;B3&amp;""&amp;" de arándano por "&amp;Tabla1[[#This Row],[Variable]]</f>
        <v>Evolución mensual de Exportaciones en USD de arándano por Cultivo</v>
      </c>
      <c r="P13" s="45"/>
      <c r="Q13" s="46">
        <v>0</v>
      </c>
      <c r="R13" s="47">
        <v>1</v>
      </c>
      <c r="S13" s="15" t="s">
        <v>981</v>
      </c>
      <c r="V13" t="s">
        <v>949</v>
      </c>
      <c r="W13" t="s">
        <v>946</v>
      </c>
    </row>
    <row r="14" spans="2:23" x14ac:dyDescent="0.25">
      <c r="G14" s="20" t="s">
        <v>74</v>
      </c>
      <c r="H14" s="9">
        <f t="shared" si="0"/>
        <v>3</v>
      </c>
      <c r="I14" s="40" t="s">
        <v>2</v>
      </c>
      <c r="J14" s="41" t="s">
        <v>4</v>
      </c>
      <c r="K14" s="41" t="s">
        <v>10</v>
      </c>
      <c r="L14" s="42" t="s">
        <v>70</v>
      </c>
      <c r="M14" s="43" t="s">
        <v>10</v>
      </c>
      <c r="N14" s="44" t="s">
        <v>182</v>
      </c>
      <c r="O14" s="78" t="str">
        <f>"Evolución mensual de "&amp;B4&amp;""&amp;" de arándano por "&amp;Tabla1[[#This Row],[Variable]]</f>
        <v>Evolución mensual de Exportaciones en USD/Kg de arándano por Cultivo</v>
      </c>
      <c r="P14" s="45"/>
      <c r="Q14" s="46">
        <v>0</v>
      </c>
      <c r="R14" s="47">
        <v>1</v>
      </c>
      <c r="S14" s="15" t="s">
        <v>982</v>
      </c>
      <c r="V14" t="s">
        <v>949</v>
      </c>
      <c r="W14" t="s">
        <v>948</v>
      </c>
    </row>
    <row r="15" spans="2:23" x14ac:dyDescent="0.25">
      <c r="G15" s="20" t="s">
        <v>75</v>
      </c>
      <c r="H15" s="9">
        <f t="shared" si="0"/>
        <v>4</v>
      </c>
      <c r="I15" s="48" t="s">
        <v>2</v>
      </c>
      <c r="J15" s="41" t="s">
        <v>4</v>
      </c>
      <c r="K15" s="41" t="s">
        <v>10</v>
      </c>
      <c r="L15" s="42" t="s">
        <v>70</v>
      </c>
      <c r="M15" s="43" t="s">
        <v>69</v>
      </c>
      <c r="N15" s="44" t="s">
        <v>182</v>
      </c>
      <c r="O15" s="76" t="str">
        <f>"Evolución mensual de "&amp;B2&amp;""&amp;" de berries por "&amp;Tabla1[[#This Row],[Variable]]</f>
        <v>Evolución mensual de Exportaciones en Kg de berries por Cultivo</v>
      </c>
      <c r="P15" s="45"/>
      <c r="Q15" s="46">
        <v>0</v>
      </c>
      <c r="R15" s="47">
        <v>7</v>
      </c>
      <c r="S15" s="15" t="s">
        <v>983</v>
      </c>
      <c r="V15" t="s">
        <v>949</v>
      </c>
      <c r="W15" t="s">
        <v>947</v>
      </c>
    </row>
    <row r="16" spans="2:23" x14ac:dyDescent="0.25">
      <c r="G16" s="20" t="s">
        <v>76</v>
      </c>
      <c r="H16" s="9">
        <f t="shared" si="0"/>
        <v>5</v>
      </c>
      <c r="I16" s="48" t="s">
        <v>2</v>
      </c>
      <c r="J16" s="41" t="s">
        <v>4</v>
      </c>
      <c r="K16" s="41" t="s">
        <v>10</v>
      </c>
      <c r="L16" s="42" t="s">
        <v>70</v>
      </c>
      <c r="M16" s="43" t="s">
        <v>69</v>
      </c>
      <c r="N16" s="44" t="s">
        <v>182</v>
      </c>
      <c r="O16" s="77" t="str">
        <f>"Evolución mensual de "&amp;B3&amp;""&amp;" de berries por "&amp;Tabla1[[#This Row],[Variable]]</f>
        <v>Evolución mensual de Exportaciones en USD de berries por Cultivo</v>
      </c>
      <c r="P16" s="45"/>
      <c r="Q16" s="46">
        <v>0</v>
      </c>
      <c r="R16" s="47">
        <v>7</v>
      </c>
      <c r="S16" s="15" t="s">
        <v>984</v>
      </c>
      <c r="V16" t="s">
        <v>949</v>
      </c>
      <c r="W16" t="s">
        <v>946</v>
      </c>
    </row>
    <row r="17" spans="2:23" x14ac:dyDescent="0.25">
      <c r="G17" s="20" t="s">
        <v>77</v>
      </c>
      <c r="H17" s="9">
        <f t="shared" si="0"/>
        <v>6</v>
      </c>
      <c r="I17" s="48" t="s">
        <v>2</v>
      </c>
      <c r="J17" s="41" t="s">
        <v>4</v>
      </c>
      <c r="K17" s="41" t="s">
        <v>10</v>
      </c>
      <c r="L17" s="42" t="s">
        <v>70</v>
      </c>
      <c r="M17" s="43" t="s">
        <v>69</v>
      </c>
      <c r="N17" s="44" t="s">
        <v>182</v>
      </c>
      <c r="O17" s="78" t="str">
        <f>"Evolución mensual de "&amp;B4&amp;""&amp;" de berries por "&amp;Tabla1[[#This Row],[Variable]]</f>
        <v>Evolución mensual de Exportaciones en USD/Kg de berries por Cultivo</v>
      </c>
      <c r="P17" s="45"/>
      <c r="Q17" s="46">
        <v>0</v>
      </c>
      <c r="R17" s="47">
        <v>7</v>
      </c>
      <c r="S17" s="15" t="s">
        <v>985</v>
      </c>
      <c r="V17" t="s">
        <v>949</v>
      </c>
      <c r="W17" t="s">
        <v>948</v>
      </c>
    </row>
    <row r="18" spans="2:23" x14ac:dyDescent="0.25">
      <c r="G18" s="20" t="s">
        <v>78</v>
      </c>
      <c r="H18" s="9">
        <f t="shared" si="0"/>
        <v>7</v>
      </c>
      <c r="I18" s="48" t="s">
        <v>2</v>
      </c>
      <c r="J18" s="41" t="s">
        <v>4</v>
      </c>
      <c r="K18" s="41" t="s">
        <v>177</v>
      </c>
      <c r="L18" s="42" t="s">
        <v>70</v>
      </c>
      <c r="M18" s="43" t="s">
        <v>69</v>
      </c>
      <c r="N18" s="44" t="s">
        <v>182</v>
      </c>
      <c r="O18" s="76" t="str">
        <f>"Evolución mensual de "&amp;B2&amp;""&amp;" de Berries por "&amp;Tabla1[[#This Row],[Variable]]&amp;" y "&amp;Tabla1[[#This Row],[Filtro Int]]</f>
        <v>Evolución mensual de Exportaciones en Kg de Berries por Cultivo y Tipo (Orgánico/No orgánico)</v>
      </c>
      <c r="P18" s="45"/>
      <c r="Q18" s="46">
        <v>0</v>
      </c>
      <c r="R18" s="47">
        <v>7</v>
      </c>
      <c r="S18" s="15" t="s">
        <v>986</v>
      </c>
      <c r="V18" t="s">
        <v>949</v>
      </c>
      <c r="W18" t="s">
        <v>947</v>
      </c>
    </row>
    <row r="19" spans="2:23" x14ac:dyDescent="0.25">
      <c r="G19" s="20" t="s">
        <v>79</v>
      </c>
      <c r="H19" s="9">
        <f t="shared" si="0"/>
        <v>8</v>
      </c>
      <c r="I19" s="48" t="s">
        <v>2</v>
      </c>
      <c r="J19" s="41" t="s">
        <v>4</v>
      </c>
      <c r="K19" s="41" t="s">
        <v>177</v>
      </c>
      <c r="L19" s="42" t="s">
        <v>70</v>
      </c>
      <c r="M19" s="43" t="s">
        <v>69</v>
      </c>
      <c r="N19" s="44" t="s">
        <v>182</v>
      </c>
      <c r="O19" s="77" t="str">
        <f>"Evolución mensual de "&amp;B3&amp;""&amp;" de Berries por "&amp;Tabla1[[#This Row],[Variable]]&amp;" y "&amp;Tabla1[[#This Row],[Filtro Int]]</f>
        <v>Evolución mensual de Exportaciones en USD de Berries por Cultivo y Tipo (Orgánico/No orgánico)</v>
      </c>
      <c r="P19" s="45"/>
      <c r="Q19" s="46">
        <v>0</v>
      </c>
      <c r="R19" s="47">
        <v>7</v>
      </c>
      <c r="S19" s="15" t="s">
        <v>986</v>
      </c>
      <c r="V19" t="s">
        <v>949</v>
      </c>
      <c r="W19" t="s">
        <v>946</v>
      </c>
    </row>
    <row r="20" spans="2:23" x14ac:dyDescent="0.25">
      <c r="G20" s="20" t="s">
        <v>80</v>
      </c>
      <c r="H20" s="9">
        <f t="shared" si="0"/>
        <v>9</v>
      </c>
      <c r="I20" s="48" t="s">
        <v>2</v>
      </c>
      <c r="J20" s="41" t="s">
        <v>4</v>
      </c>
      <c r="K20" s="41" t="s">
        <v>177</v>
      </c>
      <c r="L20" s="42" t="s">
        <v>70</v>
      </c>
      <c r="M20" s="43" t="s">
        <v>69</v>
      </c>
      <c r="N20" s="44" t="s">
        <v>182</v>
      </c>
      <c r="O20" s="78" t="str">
        <f>"Evolución mensual de "&amp;B4&amp;""&amp;" de Berries por "&amp;Tabla1[[#This Row],[Variable]]&amp;" y "&amp;Tabla1[[#This Row],[Filtro Int]]</f>
        <v>Evolución mensual de Exportaciones en USD/Kg de Berries por Cultivo y Tipo (Orgánico/No orgánico)</v>
      </c>
      <c r="P20" s="45"/>
      <c r="Q20" s="46">
        <v>0</v>
      </c>
      <c r="R20" s="47">
        <v>7</v>
      </c>
      <c r="S20" s="15" t="s">
        <v>985</v>
      </c>
      <c r="V20" t="s">
        <v>949</v>
      </c>
      <c r="W20" t="s">
        <v>948</v>
      </c>
    </row>
    <row r="21" spans="2:23" x14ac:dyDescent="0.25">
      <c r="G21" s="20" t="s">
        <v>81</v>
      </c>
      <c r="H21" s="9">
        <f t="shared" si="0"/>
        <v>10</v>
      </c>
      <c r="I21" s="48" t="s">
        <v>2</v>
      </c>
      <c r="J21" s="41" t="s">
        <v>4</v>
      </c>
      <c r="K21" s="41" t="s">
        <v>181</v>
      </c>
      <c r="L21" s="42" t="s">
        <v>70</v>
      </c>
      <c r="M21" s="43" t="s">
        <v>69</v>
      </c>
      <c r="N21" s="44" t="s">
        <v>182</v>
      </c>
      <c r="O21" s="76" t="str">
        <f>"Evolución mensual de "&amp;B2&amp;""&amp;" de Berries por "&amp;Tabla1[[#This Row],[Variable]]&amp;" y "&amp;Tabla1[[#This Row],[Filtro Int]]</f>
        <v>Evolución mensual de Exportaciones en Kg de Berries por Cultivo y Procesamiento</v>
      </c>
      <c r="P21" s="45"/>
      <c r="Q21" s="46">
        <v>0</v>
      </c>
      <c r="R21" s="47">
        <v>7</v>
      </c>
      <c r="S21" s="15" t="s">
        <v>987</v>
      </c>
      <c r="V21" t="s">
        <v>949</v>
      </c>
      <c r="W21" t="s">
        <v>947</v>
      </c>
    </row>
    <row r="22" spans="2:23" x14ac:dyDescent="0.25">
      <c r="G22" s="20" t="s">
        <v>82</v>
      </c>
      <c r="H22" s="9">
        <f t="shared" si="0"/>
        <v>11</v>
      </c>
      <c r="I22" s="48" t="s">
        <v>2</v>
      </c>
      <c r="J22" s="41" t="s">
        <v>4</v>
      </c>
      <c r="K22" s="41" t="s">
        <v>181</v>
      </c>
      <c r="L22" s="42" t="s">
        <v>70</v>
      </c>
      <c r="M22" s="43" t="s">
        <v>69</v>
      </c>
      <c r="N22" s="44" t="s">
        <v>182</v>
      </c>
      <c r="O22" s="77" t="str">
        <f>"Evolución mensual de "&amp;B3&amp;""&amp;" de Berries por "&amp;Tabla1[[#This Row],[Variable]]&amp;" y "&amp;Tabla1[[#This Row],[Filtro Int]]</f>
        <v>Evolución mensual de Exportaciones en USD de Berries por Cultivo y Procesamiento</v>
      </c>
      <c r="P22" s="45"/>
      <c r="Q22" s="46">
        <v>0</v>
      </c>
      <c r="R22" s="47">
        <v>7</v>
      </c>
      <c r="S22" s="15" t="s">
        <v>988</v>
      </c>
      <c r="V22" t="s">
        <v>949</v>
      </c>
      <c r="W22" t="s">
        <v>946</v>
      </c>
    </row>
    <row r="23" spans="2:23" x14ac:dyDescent="0.25">
      <c r="G23" s="20" t="s">
        <v>83</v>
      </c>
      <c r="H23" s="9">
        <f t="shared" si="0"/>
        <v>12</v>
      </c>
      <c r="I23" s="48" t="s">
        <v>2</v>
      </c>
      <c r="J23" s="41" t="s">
        <v>4</v>
      </c>
      <c r="K23" s="41" t="s">
        <v>181</v>
      </c>
      <c r="L23" s="42" t="s">
        <v>70</v>
      </c>
      <c r="M23" s="43" t="s">
        <v>69</v>
      </c>
      <c r="N23" s="44" t="s">
        <v>182</v>
      </c>
      <c r="O23" s="78" t="str">
        <f>"Evolución mensual de "&amp;B4&amp;""&amp;" de Berries por "&amp;Tabla1[[#This Row],[Variable]]&amp;" y "&amp;Tabla1[[#This Row],[Filtro Int]]</f>
        <v>Evolución mensual de Exportaciones en USD/Kg de Berries por Cultivo y Procesamiento</v>
      </c>
      <c r="P23" s="45"/>
      <c r="Q23" s="46">
        <v>0</v>
      </c>
      <c r="R23" s="47">
        <v>7</v>
      </c>
      <c r="S23" s="15" t="s">
        <v>989</v>
      </c>
      <c r="V23" t="s">
        <v>949</v>
      </c>
      <c r="W23" t="s">
        <v>948</v>
      </c>
    </row>
    <row r="24" spans="2:23" x14ac:dyDescent="0.25">
      <c r="G24" s="20" t="s">
        <v>84</v>
      </c>
      <c r="H24" s="9">
        <f t="shared" si="0"/>
        <v>13</v>
      </c>
      <c r="I24" s="48" t="s">
        <v>2</v>
      </c>
      <c r="J24" s="41" t="s">
        <v>4</v>
      </c>
      <c r="K24" s="41" t="s">
        <v>624</v>
      </c>
      <c r="L24" s="42" t="s">
        <v>70</v>
      </c>
      <c r="M24" s="43" t="s">
        <v>69</v>
      </c>
      <c r="N24" s="44" t="s">
        <v>182</v>
      </c>
      <c r="O24" s="76" t="str">
        <f>"Evolución mensual de "&amp;B2&amp;""&amp;" de Berries por "&amp;Tabla1[[#This Row],[Variable]]&amp;" y "&amp;Tabla1[[#This Row],[Filtro Int]]</f>
        <v>Evolución mensual de Exportaciones en Kg de Berries por Cultivo y País de Destino</v>
      </c>
      <c r="P24" s="45"/>
      <c r="Q24" s="46">
        <v>0</v>
      </c>
      <c r="R24" s="47">
        <v>7</v>
      </c>
      <c r="S24" s="15" t="s">
        <v>990</v>
      </c>
      <c r="V24" t="s">
        <v>949</v>
      </c>
      <c r="W24" t="s">
        <v>947</v>
      </c>
    </row>
    <row r="25" spans="2:23" x14ac:dyDescent="0.25">
      <c r="G25" s="20" t="s">
        <v>85</v>
      </c>
      <c r="H25" s="9">
        <f t="shared" si="0"/>
        <v>14</v>
      </c>
      <c r="I25" s="48" t="s">
        <v>2</v>
      </c>
      <c r="J25" s="41" t="s">
        <v>4</v>
      </c>
      <c r="K25" s="41" t="s">
        <v>624</v>
      </c>
      <c r="L25" s="42" t="s">
        <v>70</v>
      </c>
      <c r="M25" s="43" t="s">
        <v>69</v>
      </c>
      <c r="N25" s="44" t="s">
        <v>182</v>
      </c>
      <c r="O25" s="77" t="str">
        <f>"Evolución mensual de "&amp;B3&amp;""&amp;" de Berries por "&amp;Tabla1[[#This Row],[Variable]]&amp;" y "&amp;Tabla1[[#This Row],[Filtro Int]]</f>
        <v>Evolución mensual de Exportaciones en USD de Berries por Cultivo y País de Destino</v>
      </c>
      <c r="P25" s="45"/>
      <c r="Q25" s="46">
        <v>0</v>
      </c>
      <c r="R25" s="47">
        <v>7</v>
      </c>
      <c r="S25" s="15" t="s">
        <v>991</v>
      </c>
      <c r="V25" t="s">
        <v>949</v>
      </c>
      <c r="W25" t="s">
        <v>946</v>
      </c>
    </row>
    <row r="26" spans="2:23" x14ac:dyDescent="0.25">
      <c r="G26" s="20" t="s">
        <v>86</v>
      </c>
      <c r="H26" s="9">
        <f t="shared" si="0"/>
        <v>15</v>
      </c>
      <c r="I26" s="48" t="s">
        <v>2</v>
      </c>
      <c r="J26" s="41" t="s">
        <v>4</v>
      </c>
      <c r="K26" s="41" t="s">
        <v>624</v>
      </c>
      <c r="L26" s="42" t="s">
        <v>70</v>
      </c>
      <c r="M26" s="43" t="s">
        <v>69</v>
      </c>
      <c r="N26" s="44" t="s">
        <v>182</v>
      </c>
      <c r="O26" s="78" t="str">
        <f>"Evolución mensual de "&amp;B4&amp;""&amp;" de Berries por "&amp;Tabla1[[#This Row],[Variable]]&amp;" y "&amp;Tabla1[[#This Row],[Filtro Int]]</f>
        <v>Evolución mensual de Exportaciones en USD/Kg de Berries por Cultivo y País de Destino</v>
      </c>
      <c r="P26" s="45"/>
      <c r="Q26" s="46">
        <v>0</v>
      </c>
      <c r="R26" s="47">
        <v>7</v>
      </c>
      <c r="S26" s="15" t="s">
        <v>992</v>
      </c>
      <c r="V26" t="s">
        <v>949</v>
      </c>
      <c r="W26" t="s">
        <v>948</v>
      </c>
    </row>
    <row r="27" spans="2:23" x14ac:dyDescent="0.25">
      <c r="G27" s="20" t="s">
        <v>87</v>
      </c>
      <c r="H27" s="9">
        <f t="shared" si="0"/>
        <v>16</v>
      </c>
      <c r="I27" s="40" t="s">
        <v>2</v>
      </c>
      <c r="J27" s="41" t="s">
        <v>4</v>
      </c>
      <c r="K27" s="41" t="s">
        <v>178</v>
      </c>
      <c r="L27" s="42" t="s">
        <v>177</v>
      </c>
      <c r="M27" s="43" t="s">
        <v>70</v>
      </c>
      <c r="N27" s="44" t="s">
        <v>182</v>
      </c>
      <c r="O27" s="76" t="str">
        <f>"Evolución mensual de "&amp;B2&amp;""&amp;" de arándano por "&amp;Tabla1[[#This Row],[Variable]]</f>
        <v>Evolución mensual de Exportaciones en Kg de arándano por Tipo (Orgánico/No orgánico)</v>
      </c>
      <c r="P27" s="45"/>
      <c r="Q27" s="46">
        <v>0</v>
      </c>
      <c r="R27" s="47">
        <v>110</v>
      </c>
      <c r="S27" s="15" t="s">
        <v>993</v>
      </c>
      <c r="V27" t="s">
        <v>949</v>
      </c>
      <c r="W27" t="s">
        <v>947</v>
      </c>
    </row>
    <row r="28" spans="2:23" x14ac:dyDescent="0.25">
      <c r="G28" s="20" t="s">
        <v>88</v>
      </c>
      <c r="H28" s="9">
        <f t="shared" si="0"/>
        <v>17</v>
      </c>
      <c r="I28" s="40" t="s">
        <v>2</v>
      </c>
      <c r="J28" s="41" t="s">
        <v>4</v>
      </c>
      <c r="K28" s="41" t="s">
        <v>178</v>
      </c>
      <c r="L28" s="42" t="s">
        <v>177</v>
      </c>
      <c r="M28" s="43" t="s">
        <v>70</v>
      </c>
      <c r="N28" s="44" t="s">
        <v>182</v>
      </c>
      <c r="O28" s="77" t="str">
        <f>"Evolución mensual de "&amp;B3&amp;""&amp;" de arándano por "&amp;Tabla1[[#This Row],[Variable]]</f>
        <v>Evolución mensual de Exportaciones en USD de arándano por Tipo (Orgánico/No orgánico)</v>
      </c>
      <c r="P28" s="45"/>
      <c r="Q28" s="46">
        <v>0</v>
      </c>
      <c r="R28" s="47">
        <v>110</v>
      </c>
      <c r="S28" s="15" t="s">
        <v>994</v>
      </c>
      <c r="V28" t="s">
        <v>949</v>
      </c>
      <c r="W28" t="s">
        <v>946</v>
      </c>
    </row>
    <row r="29" spans="2:23" x14ac:dyDescent="0.25">
      <c r="G29" s="20" t="s">
        <v>89</v>
      </c>
      <c r="H29" s="9">
        <f t="shared" si="0"/>
        <v>18</v>
      </c>
      <c r="I29" s="40" t="s">
        <v>2</v>
      </c>
      <c r="J29" s="41" t="s">
        <v>4</v>
      </c>
      <c r="K29" s="41" t="s">
        <v>178</v>
      </c>
      <c r="L29" s="42" t="s">
        <v>177</v>
      </c>
      <c r="M29" s="43" t="s">
        <v>70</v>
      </c>
      <c r="N29" s="44" t="s">
        <v>182</v>
      </c>
      <c r="O29" s="78" t="str">
        <f>"Evolución mensual de "&amp;B4&amp;""&amp;" de arándano por "&amp;Tabla1[[#This Row],[Variable]]</f>
        <v>Evolución mensual de Exportaciones en USD/Kg de arándano por Tipo (Orgánico/No orgánico)</v>
      </c>
      <c r="P29" s="45"/>
      <c r="Q29" s="46">
        <v>0</v>
      </c>
      <c r="R29" s="47">
        <v>110</v>
      </c>
      <c r="S29" s="15" t="s">
        <v>995</v>
      </c>
      <c r="V29" t="s">
        <v>949</v>
      </c>
      <c r="W29" t="s">
        <v>948</v>
      </c>
    </row>
    <row r="30" spans="2:23" x14ac:dyDescent="0.25">
      <c r="G30" s="20" t="s">
        <v>90</v>
      </c>
      <c r="H30" s="9">
        <f t="shared" si="0"/>
        <v>19</v>
      </c>
      <c r="I30" s="40" t="s">
        <v>2</v>
      </c>
      <c r="J30" s="41" t="s">
        <v>4</v>
      </c>
      <c r="K30" s="49" t="s">
        <v>180</v>
      </c>
      <c r="L30" s="42" t="s">
        <v>179</v>
      </c>
      <c r="M30" s="43" t="s">
        <v>70</v>
      </c>
      <c r="N30" s="44" t="s">
        <v>182</v>
      </c>
      <c r="O30" s="76" t="str">
        <f>"Evolución mensual de "&amp;B2&amp;""&amp;" de arándano por "&amp;Tabla1[[#This Row],[Variable]]</f>
        <v>Evolución mensual de Exportaciones en Kg de arándano por Año</v>
      </c>
      <c r="P30" s="45"/>
      <c r="Q30" s="46">
        <v>0</v>
      </c>
      <c r="R30" s="47">
        <v>110</v>
      </c>
      <c r="S30" s="15" t="s">
        <v>996</v>
      </c>
      <c r="V30" t="s">
        <v>949</v>
      </c>
      <c r="W30" t="s">
        <v>947</v>
      </c>
    </row>
    <row r="31" spans="2:23" x14ac:dyDescent="0.25">
      <c r="B31" s="1"/>
      <c r="C31" s="1"/>
      <c r="D31" s="1"/>
      <c r="G31" s="20" t="s">
        <v>91</v>
      </c>
      <c r="H31" s="9">
        <f t="shared" si="0"/>
        <v>20</v>
      </c>
      <c r="I31" s="40" t="s">
        <v>2</v>
      </c>
      <c r="J31" s="41" t="s">
        <v>4</v>
      </c>
      <c r="K31" s="49" t="s">
        <v>180</v>
      </c>
      <c r="L31" s="42" t="s">
        <v>179</v>
      </c>
      <c r="M31" s="43" t="s">
        <v>70</v>
      </c>
      <c r="N31" s="44" t="s">
        <v>182</v>
      </c>
      <c r="O31" s="77" t="str">
        <f>"Evolución mensual de "&amp;B3&amp;""&amp;" de arándano por "&amp;Tabla1[[#This Row],[Variable]]</f>
        <v>Evolución mensual de Exportaciones en USD de arándano por Año</v>
      </c>
      <c r="P31" s="45"/>
      <c r="Q31" s="46">
        <v>0</v>
      </c>
      <c r="R31" s="47">
        <v>110</v>
      </c>
      <c r="S31" s="15" t="s">
        <v>997</v>
      </c>
      <c r="V31" t="s">
        <v>949</v>
      </c>
      <c r="W31" t="s">
        <v>946</v>
      </c>
    </row>
    <row r="32" spans="2:23" x14ac:dyDescent="0.25">
      <c r="B32" s="1"/>
      <c r="C32" s="1"/>
      <c r="D32" s="1"/>
      <c r="G32" s="20" t="s">
        <v>92</v>
      </c>
      <c r="H32" s="9">
        <f t="shared" si="0"/>
        <v>21</v>
      </c>
      <c r="I32" s="40" t="s">
        <v>2</v>
      </c>
      <c r="J32" s="41" t="s">
        <v>4</v>
      </c>
      <c r="K32" s="49" t="s">
        <v>180</v>
      </c>
      <c r="L32" s="42" t="s">
        <v>179</v>
      </c>
      <c r="M32" s="43" t="s">
        <v>70</v>
      </c>
      <c r="N32" s="44" t="s">
        <v>182</v>
      </c>
      <c r="O32" s="78" t="str">
        <f>"Evolución mensual de "&amp;B4&amp;""&amp;" de arándano por "&amp;Tabla1[[#This Row],[Variable]]</f>
        <v>Evolución mensual de Exportaciones en USD/Kg de arándano por Año</v>
      </c>
      <c r="P32" s="45"/>
      <c r="Q32" s="46">
        <v>0</v>
      </c>
      <c r="R32" s="47">
        <v>110</v>
      </c>
      <c r="S32" s="15" t="s">
        <v>998</v>
      </c>
      <c r="V32" t="s">
        <v>949</v>
      </c>
      <c r="W32" t="s">
        <v>948</v>
      </c>
    </row>
    <row r="33" spans="2:23" x14ac:dyDescent="0.25">
      <c r="B33" s="1"/>
      <c r="C33" s="1"/>
      <c r="D33" s="1"/>
      <c r="G33" s="20" t="s">
        <v>93</v>
      </c>
      <c r="H33" s="9">
        <f t="shared" si="0"/>
        <v>22</v>
      </c>
      <c r="I33" s="40" t="s">
        <v>2</v>
      </c>
      <c r="J33" s="41" t="s">
        <v>4</v>
      </c>
      <c r="K33" s="49" t="s">
        <v>180</v>
      </c>
      <c r="L33" s="42" t="s">
        <v>181</v>
      </c>
      <c r="M33" s="43" t="s">
        <v>70</v>
      </c>
      <c r="N33" s="44" t="s">
        <v>182</v>
      </c>
      <c r="O33" s="76" t="str">
        <f>"Evolución mensual de "&amp;B2&amp;""&amp;" de arándano por "&amp;Tabla1[[#This Row],[Variable]]</f>
        <v>Evolución mensual de Exportaciones en Kg de arándano por Procesamiento</v>
      </c>
      <c r="P33" s="45"/>
      <c r="Q33" s="46">
        <v>0</v>
      </c>
      <c r="R33" s="47">
        <v>110</v>
      </c>
      <c r="S33" s="15" t="s">
        <v>999</v>
      </c>
      <c r="V33" t="s">
        <v>949</v>
      </c>
      <c r="W33" t="s">
        <v>947</v>
      </c>
    </row>
    <row r="34" spans="2:23" x14ac:dyDescent="0.25">
      <c r="B34" s="1"/>
      <c r="C34" s="1"/>
      <c r="D34" s="1"/>
      <c r="G34" s="20" t="s">
        <v>94</v>
      </c>
      <c r="H34" s="9">
        <f t="shared" si="0"/>
        <v>23</v>
      </c>
      <c r="I34" s="40" t="s">
        <v>2</v>
      </c>
      <c r="J34" s="41" t="s">
        <v>4</v>
      </c>
      <c r="K34" s="49" t="s">
        <v>180</v>
      </c>
      <c r="L34" s="42" t="s">
        <v>181</v>
      </c>
      <c r="M34" s="43" t="s">
        <v>70</v>
      </c>
      <c r="N34" s="44" t="s">
        <v>182</v>
      </c>
      <c r="O34" s="77" t="str">
        <f>"Evolución mensual de "&amp;B3&amp;""&amp;" de arándano por "&amp;Tabla1[[#This Row],[Variable]]</f>
        <v>Evolución mensual de Exportaciones en USD de arándano por Procesamiento</v>
      </c>
      <c r="P34" s="45"/>
      <c r="Q34" s="46">
        <v>0</v>
      </c>
      <c r="R34" s="47">
        <v>110</v>
      </c>
      <c r="S34" s="15" t="s">
        <v>1000</v>
      </c>
      <c r="V34" t="s">
        <v>949</v>
      </c>
      <c r="W34" t="s">
        <v>946</v>
      </c>
    </row>
    <row r="35" spans="2:23" x14ac:dyDescent="0.25">
      <c r="B35" s="1"/>
      <c r="C35" s="1"/>
      <c r="D35" s="1"/>
      <c r="G35" s="20" t="s">
        <v>95</v>
      </c>
      <c r="H35" s="9">
        <f t="shared" si="0"/>
        <v>24</v>
      </c>
      <c r="I35" s="40" t="s">
        <v>2</v>
      </c>
      <c r="J35" s="41" t="s">
        <v>4</v>
      </c>
      <c r="K35" s="49" t="s">
        <v>180</v>
      </c>
      <c r="L35" s="42" t="s">
        <v>181</v>
      </c>
      <c r="M35" s="43" t="s">
        <v>70</v>
      </c>
      <c r="N35" s="44" t="s">
        <v>182</v>
      </c>
      <c r="O35" s="78" t="str">
        <f>"Evolución mensual de "&amp;B4&amp;""&amp;" de arándano por "&amp;Tabla1[[#This Row],[Variable]]</f>
        <v>Evolución mensual de Exportaciones en USD/Kg de arándano por Procesamiento</v>
      </c>
      <c r="P35" s="45"/>
      <c r="Q35" s="46">
        <v>0</v>
      </c>
      <c r="R35" s="47">
        <v>110</v>
      </c>
      <c r="S35" s="15" t="s">
        <v>1001</v>
      </c>
      <c r="V35" t="s">
        <v>949</v>
      </c>
      <c r="W35" t="s">
        <v>948</v>
      </c>
    </row>
    <row r="36" spans="2:23" x14ac:dyDescent="0.25">
      <c r="B36" s="1"/>
      <c r="C36" s="1"/>
      <c r="D36" s="1"/>
      <c r="G36" s="20" t="s">
        <v>96</v>
      </c>
      <c r="H36" s="9">
        <f t="shared" si="0"/>
        <v>25</v>
      </c>
      <c r="I36" s="40" t="s">
        <v>2</v>
      </c>
      <c r="J36" s="41" t="s">
        <v>4</v>
      </c>
      <c r="K36" s="49" t="s">
        <v>180</v>
      </c>
      <c r="L36" s="42" t="s">
        <v>621</v>
      </c>
      <c r="M36" s="43" t="s">
        <v>70</v>
      </c>
      <c r="N36" s="44" t="s">
        <v>182</v>
      </c>
      <c r="O36" s="76" t="str">
        <f>"Evolución mensual de "&amp;B2&amp;""&amp;" de arándano por "&amp;Tabla1[[#This Row],[Variable]]</f>
        <v>Evolución mensual de Exportaciones en Kg de arándano por País de destino</v>
      </c>
      <c r="P36" s="45"/>
      <c r="Q36" s="46">
        <v>0</v>
      </c>
      <c r="R36" s="47">
        <v>110</v>
      </c>
      <c r="S36" s="15" t="s">
        <v>1002</v>
      </c>
      <c r="V36" t="s">
        <v>949</v>
      </c>
      <c r="W36" t="s">
        <v>947</v>
      </c>
    </row>
    <row r="37" spans="2:23" x14ac:dyDescent="0.25">
      <c r="B37" s="1"/>
      <c r="C37" s="1"/>
      <c r="D37" s="1"/>
      <c r="G37" s="20" t="s">
        <v>97</v>
      </c>
      <c r="H37" s="9">
        <f t="shared" si="0"/>
        <v>26</v>
      </c>
      <c r="I37" s="40" t="s">
        <v>2</v>
      </c>
      <c r="J37" s="41" t="s">
        <v>4</v>
      </c>
      <c r="K37" s="49" t="s">
        <v>180</v>
      </c>
      <c r="L37" s="42" t="s">
        <v>621</v>
      </c>
      <c r="M37" s="43" t="s">
        <v>70</v>
      </c>
      <c r="N37" s="44" t="s">
        <v>182</v>
      </c>
      <c r="O37" s="77" t="str">
        <f>"Evolución mensual de "&amp;B3&amp;""&amp;" de arándano por "&amp;Tabla1[[#This Row],[Variable]]</f>
        <v>Evolución mensual de Exportaciones en USD de arándano por País de destino</v>
      </c>
      <c r="P37" s="45"/>
      <c r="Q37" s="46">
        <v>0</v>
      </c>
      <c r="R37" s="47">
        <v>110</v>
      </c>
      <c r="S37" s="15" t="s">
        <v>1003</v>
      </c>
      <c r="V37" t="s">
        <v>949</v>
      </c>
      <c r="W37" t="s">
        <v>946</v>
      </c>
    </row>
    <row r="38" spans="2:23" ht="15.75" thickBot="1" x14ac:dyDescent="0.3">
      <c r="B38" s="1"/>
      <c r="C38" s="1"/>
      <c r="D38" s="1"/>
      <c r="G38" s="20" t="s">
        <v>98</v>
      </c>
      <c r="H38" s="9">
        <f t="shared" si="0"/>
        <v>27</v>
      </c>
      <c r="I38" s="50" t="s">
        <v>2</v>
      </c>
      <c r="J38" s="51" t="s">
        <v>4</v>
      </c>
      <c r="K38" s="52" t="s">
        <v>180</v>
      </c>
      <c r="L38" s="53" t="s">
        <v>621</v>
      </c>
      <c r="M38" s="54" t="s">
        <v>70</v>
      </c>
      <c r="N38" s="44" t="s">
        <v>182</v>
      </c>
      <c r="O38" s="78" t="str">
        <f>"Evolución mensual de "&amp;B4&amp;""&amp;" de arándano por "&amp;Tabla1[[#This Row],[Variable]]</f>
        <v>Evolución mensual de Exportaciones en USD/Kg de arándano por País de destino</v>
      </c>
      <c r="P38" s="56"/>
      <c r="Q38" s="57">
        <v>0</v>
      </c>
      <c r="R38" s="58">
        <v>110</v>
      </c>
      <c r="S38" s="15" t="s">
        <v>1004</v>
      </c>
      <c r="V38" t="s">
        <v>949</v>
      </c>
      <c r="W38" t="s">
        <v>948</v>
      </c>
    </row>
    <row r="39" spans="2:23" ht="15.75" thickTop="1" x14ac:dyDescent="0.25">
      <c r="B39" s="16"/>
      <c r="C39" s="16"/>
      <c r="D39" s="16"/>
      <c r="G39" s="20" t="s">
        <v>99</v>
      </c>
      <c r="H39" s="9">
        <f t="shared" si="0"/>
        <v>28</v>
      </c>
      <c r="I39" s="40" t="s">
        <v>2</v>
      </c>
      <c r="J39" s="41" t="s">
        <v>4</v>
      </c>
      <c r="K39" s="41" t="s">
        <v>10</v>
      </c>
      <c r="L39" s="42" t="s">
        <v>70</v>
      </c>
      <c r="M39" s="43" t="s">
        <v>10</v>
      </c>
      <c r="N39" s="44" t="s">
        <v>182</v>
      </c>
      <c r="O39" s="76" t="str">
        <f>"Variación mensual de "&amp;B2&amp;""&amp;" de arándano por "&amp;Tabla1[[#This Row],[Variable]]</f>
        <v>Variación mensual de Exportaciones en Kg de arándano por Cultivo</v>
      </c>
      <c r="P39" s="45"/>
      <c r="Q39" s="46">
        <v>0</v>
      </c>
      <c r="R39" s="47">
        <v>1</v>
      </c>
      <c r="S39" s="15" t="s">
        <v>1005</v>
      </c>
      <c r="V39" t="s">
        <v>949</v>
      </c>
      <c r="W39" t="s">
        <v>947</v>
      </c>
    </row>
    <row r="40" spans="2:23" x14ac:dyDescent="0.25">
      <c r="B40" s="16"/>
      <c r="C40" s="16"/>
      <c r="D40" s="16"/>
      <c r="G40" s="20" t="s">
        <v>100</v>
      </c>
      <c r="H40" s="9">
        <f t="shared" si="0"/>
        <v>29</v>
      </c>
      <c r="I40" s="40" t="s">
        <v>2</v>
      </c>
      <c r="J40" s="41" t="s">
        <v>4</v>
      </c>
      <c r="K40" s="41" t="s">
        <v>10</v>
      </c>
      <c r="L40" s="42" t="s">
        <v>70</v>
      </c>
      <c r="M40" s="43" t="s">
        <v>10</v>
      </c>
      <c r="N40" s="44" t="s">
        <v>182</v>
      </c>
      <c r="O40" s="77" t="str">
        <f>"Variación mensual de "&amp;B3&amp;""&amp;" de arándano por "&amp;Tabla1[[#This Row],[Variable]]</f>
        <v>Variación mensual de Exportaciones en USD de arándano por Cultivo</v>
      </c>
      <c r="P40" s="45"/>
      <c r="Q40" s="46">
        <v>0</v>
      </c>
      <c r="R40" s="47">
        <v>1</v>
      </c>
      <c r="S40" s="15" t="s">
        <v>1006</v>
      </c>
      <c r="V40" t="s">
        <v>949</v>
      </c>
      <c r="W40" t="s">
        <v>946</v>
      </c>
    </row>
    <row r="41" spans="2:23" x14ac:dyDescent="0.25">
      <c r="B41" s="17"/>
      <c r="C41" s="17"/>
      <c r="D41" s="17"/>
      <c r="G41" s="20" t="s">
        <v>101</v>
      </c>
      <c r="H41" s="9">
        <f t="shared" si="0"/>
        <v>30</v>
      </c>
      <c r="I41" s="40" t="s">
        <v>2</v>
      </c>
      <c r="J41" s="41" t="s">
        <v>4</v>
      </c>
      <c r="K41" s="41" t="s">
        <v>10</v>
      </c>
      <c r="L41" s="42" t="s">
        <v>70</v>
      </c>
      <c r="M41" s="43" t="s">
        <v>10</v>
      </c>
      <c r="N41" s="44" t="s">
        <v>182</v>
      </c>
      <c r="O41" s="78" t="str">
        <f>"Variación mensual de "&amp;B4&amp;""&amp;" de arándano por "&amp;Tabla1[[#This Row],[Variable]]</f>
        <v>Variación mensual de Exportaciones en USD/Kg de arándano por Cultivo</v>
      </c>
      <c r="P41" s="45"/>
      <c r="Q41" s="46">
        <v>0</v>
      </c>
      <c r="R41" s="47">
        <v>1</v>
      </c>
      <c r="S41" s="15" t="s">
        <v>1007</v>
      </c>
      <c r="V41" t="s">
        <v>949</v>
      </c>
      <c r="W41" t="s">
        <v>948</v>
      </c>
    </row>
    <row r="42" spans="2:23" x14ac:dyDescent="0.25">
      <c r="B42" s="18"/>
      <c r="C42" s="18"/>
      <c r="D42" s="18"/>
      <c r="G42" s="20" t="s">
        <v>102</v>
      </c>
      <c r="H42" s="9">
        <f t="shared" si="0"/>
        <v>31</v>
      </c>
      <c r="I42" s="48" t="s">
        <v>2</v>
      </c>
      <c r="J42" s="41" t="s">
        <v>4</v>
      </c>
      <c r="K42" s="41" t="s">
        <v>10</v>
      </c>
      <c r="L42" s="42" t="s">
        <v>70</v>
      </c>
      <c r="M42" s="43" t="s">
        <v>69</v>
      </c>
      <c r="N42" s="44" t="s">
        <v>182</v>
      </c>
      <c r="O42" s="76" t="str">
        <f>"Variación mensual de "&amp;B2&amp;""&amp;" de berries por "&amp;Tabla1[[#This Row],[Variable]]</f>
        <v>Variación mensual de Exportaciones en Kg de berries por Cultivo</v>
      </c>
      <c r="P42" s="45"/>
      <c r="Q42" s="46">
        <v>0</v>
      </c>
      <c r="R42" s="47">
        <v>7</v>
      </c>
      <c r="S42" s="15" t="s">
        <v>1008</v>
      </c>
      <c r="V42" t="s">
        <v>949</v>
      </c>
      <c r="W42" t="s">
        <v>947</v>
      </c>
    </row>
    <row r="43" spans="2:23" x14ac:dyDescent="0.25">
      <c r="B43" s="16"/>
      <c r="C43" s="16"/>
      <c r="D43" s="16"/>
      <c r="G43" s="20" t="s">
        <v>103</v>
      </c>
      <c r="H43" s="9">
        <f t="shared" si="0"/>
        <v>32</v>
      </c>
      <c r="I43" s="48" t="s">
        <v>2</v>
      </c>
      <c r="J43" s="41" t="s">
        <v>4</v>
      </c>
      <c r="K43" s="41" t="s">
        <v>10</v>
      </c>
      <c r="L43" s="42" t="s">
        <v>70</v>
      </c>
      <c r="M43" s="43" t="s">
        <v>69</v>
      </c>
      <c r="N43" s="44" t="s">
        <v>182</v>
      </c>
      <c r="O43" s="77" t="str">
        <f>"Variación mensual de "&amp;B3&amp;""&amp;" de berries por "&amp;Tabla1[[#This Row],[Variable]]</f>
        <v>Variación mensual de Exportaciones en USD de berries por Cultivo</v>
      </c>
      <c r="P43" s="45"/>
      <c r="Q43" s="46">
        <v>0</v>
      </c>
      <c r="R43" s="47">
        <v>7</v>
      </c>
      <c r="S43" s="15" t="s">
        <v>1009</v>
      </c>
      <c r="V43" t="s">
        <v>949</v>
      </c>
      <c r="W43" t="s">
        <v>946</v>
      </c>
    </row>
    <row r="44" spans="2:23" x14ac:dyDescent="0.25">
      <c r="B44" s="16"/>
      <c r="C44" s="16"/>
      <c r="D44" s="16"/>
      <c r="G44" s="20" t="s">
        <v>104</v>
      </c>
      <c r="H44" s="9">
        <f t="shared" si="0"/>
        <v>33</v>
      </c>
      <c r="I44" s="48" t="s">
        <v>2</v>
      </c>
      <c r="J44" s="41" t="s">
        <v>4</v>
      </c>
      <c r="K44" s="41" t="s">
        <v>10</v>
      </c>
      <c r="L44" s="42" t="s">
        <v>70</v>
      </c>
      <c r="M44" s="43" t="s">
        <v>69</v>
      </c>
      <c r="N44" s="44" t="s">
        <v>182</v>
      </c>
      <c r="O44" s="78" t="str">
        <f>"Variación mensual de "&amp;B4&amp;""&amp;" de berries por "&amp;Tabla1[[#This Row],[Variable]]</f>
        <v>Variación mensual de Exportaciones en USD/Kg de berries por Cultivo</v>
      </c>
      <c r="P44" s="45"/>
      <c r="Q44" s="46">
        <v>0</v>
      </c>
      <c r="R44" s="47">
        <v>7</v>
      </c>
      <c r="S44" s="15" t="s">
        <v>1010</v>
      </c>
      <c r="V44" t="s">
        <v>949</v>
      </c>
      <c r="W44" t="s">
        <v>948</v>
      </c>
    </row>
    <row r="45" spans="2:23" x14ac:dyDescent="0.25">
      <c r="B45" s="19"/>
      <c r="C45" s="19"/>
      <c r="D45" s="19"/>
      <c r="G45" s="20" t="s">
        <v>105</v>
      </c>
      <c r="H45" s="9">
        <f t="shared" si="0"/>
        <v>34</v>
      </c>
      <c r="I45" s="48" t="s">
        <v>2</v>
      </c>
      <c r="J45" s="41" t="s">
        <v>4</v>
      </c>
      <c r="K45" s="41" t="s">
        <v>177</v>
      </c>
      <c r="L45" s="42" t="s">
        <v>70</v>
      </c>
      <c r="M45" s="43" t="s">
        <v>69</v>
      </c>
      <c r="N45" s="44" t="s">
        <v>182</v>
      </c>
      <c r="O45" s="76" t="str">
        <f>"Variación mensual de "&amp;B2&amp;""&amp;" de Berries por "&amp;Tabla1[[#This Row],[Variable]]&amp;" y "&amp;Tabla1[[#This Row],[Filtro Int]]</f>
        <v>Variación mensual de Exportaciones en Kg de Berries por Cultivo y Tipo (Orgánico/No orgánico)</v>
      </c>
      <c r="P45" s="45"/>
      <c r="Q45" s="46">
        <v>0</v>
      </c>
      <c r="R45" s="47">
        <v>7</v>
      </c>
      <c r="S45" s="15" t="s">
        <v>1011</v>
      </c>
      <c r="V45" t="s">
        <v>949</v>
      </c>
      <c r="W45" t="s">
        <v>947</v>
      </c>
    </row>
    <row r="46" spans="2:23" ht="12.95" customHeight="1" x14ac:dyDescent="0.25">
      <c r="B46" s="16"/>
      <c r="C46" s="16"/>
      <c r="D46" s="16"/>
      <c r="G46" s="20" t="s">
        <v>106</v>
      </c>
      <c r="H46" s="9">
        <f t="shared" si="0"/>
        <v>35</v>
      </c>
      <c r="I46" s="48" t="s">
        <v>2</v>
      </c>
      <c r="J46" s="41" t="s">
        <v>4</v>
      </c>
      <c r="K46" s="41" t="s">
        <v>177</v>
      </c>
      <c r="L46" s="42" t="s">
        <v>70</v>
      </c>
      <c r="M46" s="43" t="s">
        <v>69</v>
      </c>
      <c r="N46" s="44" t="s">
        <v>182</v>
      </c>
      <c r="O46" s="77" t="str">
        <f>"Variación mensual de "&amp;B3&amp;""&amp;" de Berries por "&amp;Tabla1[[#This Row],[Variable]]&amp;" y "&amp;Tabla1[[#This Row],[Filtro Int]]</f>
        <v>Variación mensual de Exportaciones en USD de Berries por Cultivo y Tipo (Orgánico/No orgánico)</v>
      </c>
      <c r="P46" s="45"/>
      <c r="Q46" s="46">
        <v>0</v>
      </c>
      <c r="R46" s="47">
        <v>7</v>
      </c>
      <c r="S46" s="15" t="s">
        <v>1012</v>
      </c>
      <c r="V46" t="s">
        <v>949</v>
      </c>
      <c r="W46" t="s">
        <v>946</v>
      </c>
    </row>
    <row r="47" spans="2:23" x14ac:dyDescent="0.25">
      <c r="B47" s="16"/>
      <c r="C47" s="16"/>
      <c r="D47" s="16"/>
      <c r="G47" s="20" t="s">
        <v>107</v>
      </c>
      <c r="H47" s="9">
        <f t="shared" si="0"/>
        <v>36</v>
      </c>
      <c r="I47" s="48" t="s">
        <v>2</v>
      </c>
      <c r="J47" s="41" t="s">
        <v>4</v>
      </c>
      <c r="K47" s="41" t="s">
        <v>177</v>
      </c>
      <c r="L47" s="42" t="s">
        <v>70</v>
      </c>
      <c r="M47" s="43" t="s">
        <v>69</v>
      </c>
      <c r="N47" s="44" t="s">
        <v>182</v>
      </c>
      <c r="O47" s="78" t="str">
        <f>"Variación mensual de "&amp;B4&amp;""&amp;" de Berries por "&amp;Tabla1[[#This Row],[Variable]]&amp;" y "&amp;Tabla1[[#This Row],[Filtro Int]]</f>
        <v>Variación mensual de Exportaciones en USD/Kg de Berries por Cultivo y Tipo (Orgánico/No orgánico)</v>
      </c>
      <c r="P47" s="45"/>
      <c r="Q47" s="46">
        <v>0</v>
      </c>
      <c r="R47" s="47">
        <v>7</v>
      </c>
      <c r="S47" s="15" t="s">
        <v>1013</v>
      </c>
      <c r="V47" t="s">
        <v>949</v>
      </c>
      <c r="W47" t="s">
        <v>948</v>
      </c>
    </row>
    <row r="48" spans="2:23" x14ac:dyDescent="0.25">
      <c r="B48" s="17"/>
      <c r="C48" s="17"/>
      <c r="D48" s="17"/>
      <c r="G48" s="20" t="s">
        <v>108</v>
      </c>
      <c r="H48" s="9">
        <f t="shared" si="0"/>
        <v>37</v>
      </c>
      <c r="I48" s="48" t="s">
        <v>2</v>
      </c>
      <c r="J48" s="41" t="s">
        <v>4</v>
      </c>
      <c r="K48" s="41" t="s">
        <v>181</v>
      </c>
      <c r="L48" s="42" t="s">
        <v>70</v>
      </c>
      <c r="M48" s="43" t="s">
        <v>69</v>
      </c>
      <c r="N48" s="44" t="s">
        <v>182</v>
      </c>
      <c r="O48" s="76" t="str">
        <f>"Variación mensual de "&amp;B2&amp;""&amp;" de Berries por "&amp;Tabla1[[#This Row],[Variable]]&amp;" y "&amp;Tabla1[[#This Row],[Filtro Int]]</f>
        <v>Variación mensual de Exportaciones en Kg de Berries por Cultivo y Procesamiento</v>
      </c>
      <c r="P48" s="45"/>
      <c r="Q48" s="46">
        <v>0</v>
      </c>
      <c r="R48" s="47">
        <v>7</v>
      </c>
      <c r="S48" s="15" t="s">
        <v>1014</v>
      </c>
      <c r="V48" t="s">
        <v>949</v>
      </c>
      <c r="W48" t="s">
        <v>947</v>
      </c>
    </row>
    <row r="49" spans="2:23" x14ac:dyDescent="0.25">
      <c r="B49" s="16"/>
      <c r="C49" s="16"/>
      <c r="D49" s="16"/>
      <c r="G49" s="20" t="s">
        <v>109</v>
      </c>
      <c r="H49" s="9">
        <f t="shared" si="0"/>
        <v>38</v>
      </c>
      <c r="I49" s="48" t="s">
        <v>2</v>
      </c>
      <c r="J49" s="41" t="s">
        <v>4</v>
      </c>
      <c r="K49" s="41" t="s">
        <v>181</v>
      </c>
      <c r="L49" s="42" t="s">
        <v>70</v>
      </c>
      <c r="M49" s="43" t="s">
        <v>69</v>
      </c>
      <c r="N49" s="44" t="s">
        <v>182</v>
      </c>
      <c r="O49" s="77" t="str">
        <f>"Variación mensual de "&amp;B3&amp;""&amp;" de Berries por "&amp;Tabla1[[#This Row],[Variable]]&amp;" y "&amp;Tabla1[[#This Row],[Filtro Int]]</f>
        <v>Variación mensual de Exportaciones en USD de Berries por Cultivo y Procesamiento</v>
      </c>
      <c r="P49" s="45"/>
      <c r="Q49" s="46">
        <v>0</v>
      </c>
      <c r="R49" s="47">
        <v>7</v>
      </c>
      <c r="S49" s="15" t="s">
        <v>1015</v>
      </c>
      <c r="V49" t="s">
        <v>949</v>
      </c>
      <c r="W49" t="s">
        <v>946</v>
      </c>
    </row>
    <row r="50" spans="2:23" x14ac:dyDescent="0.25">
      <c r="B50" s="19"/>
      <c r="C50" s="19"/>
      <c r="D50" s="19"/>
      <c r="G50" s="20" t="s">
        <v>110</v>
      </c>
      <c r="H50" s="9">
        <f t="shared" si="0"/>
        <v>39</v>
      </c>
      <c r="I50" s="48" t="s">
        <v>2</v>
      </c>
      <c r="J50" s="41" t="s">
        <v>4</v>
      </c>
      <c r="K50" s="41" t="s">
        <v>181</v>
      </c>
      <c r="L50" s="42" t="s">
        <v>70</v>
      </c>
      <c r="M50" s="43" t="s">
        <v>69</v>
      </c>
      <c r="N50" s="44" t="s">
        <v>182</v>
      </c>
      <c r="O50" s="78" t="str">
        <f>"Variación mensual de "&amp;B4&amp;""&amp;" de Berries por "&amp;Tabla1[[#This Row],[Variable]]&amp;" y "&amp;Tabla1[[#This Row],[Filtro Int]]</f>
        <v>Variación mensual de Exportaciones en USD/Kg de Berries por Cultivo y Procesamiento</v>
      </c>
      <c r="P50" s="45"/>
      <c r="Q50" s="46">
        <v>0</v>
      </c>
      <c r="R50" s="47">
        <v>7</v>
      </c>
      <c r="S50" s="15" t="s">
        <v>1016</v>
      </c>
      <c r="V50" t="s">
        <v>949</v>
      </c>
      <c r="W50" t="s">
        <v>948</v>
      </c>
    </row>
    <row r="51" spans="2:23" x14ac:dyDescent="0.25">
      <c r="B51" s="18"/>
      <c r="C51" s="18"/>
      <c r="D51" s="18"/>
      <c r="G51" s="20" t="s">
        <v>111</v>
      </c>
      <c r="H51" s="9">
        <f t="shared" si="0"/>
        <v>40</v>
      </c>
      <c r="I51" s="48" t="s">
        <v>2</v>
      </c>
      <c r="J51" s="41" t="s">
        <v>4</v>
      </c>
      <c r="K51" s="41" t="s">
        <v>624</v>
      </c>
      <c r="L51" s="42" t="s">
        <v>70</v>
      </c>
      <c r="M51" s="43" t="s">
        <v>69</v>
      </c>
      <c r="N51" s="44" t="s">
        <v>182</v>
      </c>
      <c r="O51" s="76" t="str">
        <f>"Variación mensual de "&amp;B2&amp;""&amp;" de Berries por "&amp;Tabla1[[#This Row],[Variable]]&amp;" y "&amp;Tabla1[[#This Row],[Filtro Int]]</f>
        <v>Variación mensual de Exportaciones en Kg de Berries por Cultivo y País de Destino</v>
      </c>
      <c r="P51" s="45"/>
      <c r="Q51" s="46">
        <v>0</v>
      </c>
      <c r="R51" s="47">
        <v>7</v>
      </c>
      <c r="S51" s="15" t="s">
        <v>1017</v>
      </c>
      <c r="V51" t="s">
        <v>949</v>
      </c>
      <c r="W51" t="s">
        <v>947</v>
      </c>
    </row>
    <row r="52" spans="2:23" x14ac:dyDescent="0.25">
      <c r="B52" s="16"/>
      <c r="C52" s="16"/>
      <c r="D52" s="16"/>
      <c r="G52" s="20" t="s">
        <v>112</v>
      </c>
      <c r="H52" s="9">
        <f t="shared" si="0"/>
        <v>41</v>
      </c>
      <c r="I52" s="48" t="s">
        <v>2</v>
      </c>
      <c r="J52" s="41" t="s">
        <v>4</v>
      </c>
      <c r="K52" s="41" t="s">
        <v>624</v>
      </c>
      <c r="L52" s="42" t="s">
        <v>70</v>
      </c>
      <c r="M52" s="43" t="s">
        <v>69</v>
      </c>
      <c r="N52" s="44" t="s">
        <v>182</v>
      </c>
      <c r="O52" s="77" t="str">
        <f>"Variación mensual de "&amp;B3&amp;""&amp;" de Berries por "&amp;Tabla1[[#This Row],[Variable]]&amp;" y "&amp;Tabla1[[#This Row],[Filtro Int]]</f>
        <v>Variación mensual de Exportaciones en USD de Berries por Cultivo y País de Destino</v>
      </c>
      <c r="P52" s="45"/>
      <c r="Q52" s="46">
        <v>0</v>
      </c>
      <c r="R52" s="47">
        <v>7</v>
      </c>
      <c r="S52" s="15" t="s">
        <v>1018</v>
      </c>
      <c r="V52" t="s">
        <v>949</v>
      </c>
      <c r="W52" t="s">
        <v>946</v>
      </c>
    </row>
    <row r="53" spans="2:23" x14ac:dyDescent="0.25">
      <c r="B53" s="16"/>
      <c r="C53" s="19"/>
      <c r="D53" s="19"/>
      <c r="G53" s="20" t="s">
        <v>113</v>
      </c>
      <c r="H53" s="9">
        <f t="shared" si="0"/>
        <v>42</v>
      </c>
      <c r="I53" s="48" t="s">
        <v>2</v>
      </c>
      <c r="J53" s="41" t="s">
        <v>4</v>
      </c>
      <c r="K53" s="41" t="s">
        <v>624</v>
      </c>
      <c r="L53" s="42" t="s">
        <v>70</v>
      </c>
      <c r="M53" s="43" t="s">
        <v>69</v>
      </c>
      <c r="N53" s="44" t="s">
        <v>182</v>
      </c>
      <c r="O53" s="78" t="str">
        <f>"Variación mensual de "&amp;B4&amp;""&amp;" de Berries por "&amp;Tabla1[[#This Row],[Variable]]&amp;" y "&amp;Tabla1[[#This Row],[Filtro Int]]</f>
        <v>Variación mensual de Exportaciones en USD/Kg de Berries por Cultivo y País de Destino</v>
      </c>
      <c r="P53" s="45"/>
      <c r="Q53" s="46">
        <v>0</v>
      </c>
      <c r="R53" s="47">
        <v>7</v>
      </c>
      <c r="S53" s="15" t="s">
        <v>1019</v>
      </c>
      <c r="V53" t="s">
        <v>949</v>
      </c>
      <c r="W53" t="s">
        <v>948</v>
      </c>
    </row>
    <row r="54" spans="2:23" x14ac:dyDescent="0.25">
      <c r="G54" s="20" t="s">
        <v>114</v>
      </c>
      <c r="H54" s="9">
        <f t="shared" si="0"/>
        <v>43</v>
      </c>
      <c r="I54" s="40" t="s">
        <v>2</v>
      </c>
      <c r="J54" s="41" t="s">
        <v>4</v>
      </c>
      <c r="K54" s="41" t="s">
        <v>178</v>
      </c>
      <c r="L54" s="42" t="s">
        <v>177</v>
      </c>
      <c r="M54" s="43" t="s">
        <v>70</v>
      </c>
      <c r="N54" s="44" t="s">
        <v>182</v>
      </c>
      <c r="O54" s="76" t="str">
        <f>"Variación mensual de "&amp;B2&amp;""&amp;" de arándano por "&amp;Tabla1[[#This Row],[Variable]]</f>
        <v>Variación mensual de Exportaciones en Kg de arándano por Tipo (Orgánico/No orgánico)</v>
      </c>
      <c r="P54" s="45"/>
      <c r="Q54" s="46">
        <v>0</v>
      </c>
      <c r="R54" s="47">
        <v>110</v>
      </c>
      <c r="S54" s="15" t="s">
        <v>1020</v>
      </c>
      <c r="V54" t="s">
        <v>949</v>
      </c>
      <c r="W54" t="s">
        <v>947</v>
      </c>
    </row>
    <row r="55" spans="2:23" x14ac:dyDescent="0.25">
      <c r="G55" s="20" t="s">
        <v>115</v>
      </c>
      <c r="H55" s="9">
        <f t="shared" si="0"/>
        <v>44</v>
      </c>
      <c r="I55" s="40" t="s">
        <v>2</v>
      </c>
      <c r="J55" s="41" t="s">
        <v>4</v>
      </c>
      <c r="K55" s="41" t="s">
        <v>178</v>
      </c>
      <c r="L55" s="42" t="s">
        <v>177</v>
      </c>
      <c r="M55" s="43" t="s">
        <v>70</v>
      </c>
      <c r="N55" s="44" t="s">
        <v>182</v>
      </c>
      <c r="O55" s="77" t="str">
        <f>"Variación mensual de "&amp;B3&amp;""&amp;" de arándano por "&amp;Tabla1[[#This Row],[Variable]]</f>
        <v>Variación mensual de Exportaciones en USD de arándano por Tipo (Orgánico/No orgánico)</v>
      </c>
      <c r="P55" s="45"/>
      <c r="Q55" s="46">
        <v>0</v>
      </c>
      <c r="R55" s="47">
        <v>110</v>
      </c>
      <c r="S55" s="15" t="s">
        <v>1021</v>
      </c>
      <c r="V55" t="s">
        <v>949</v>
      </c>
      <c r="W55" t="s">
        <v>946</v>
      </c>
    </row>
    <row r="56" spans="2:23" x14ac:dyDescent="0.25">
      <c r="G56" s="20" t="s">
        <v>116</v>
      </c>
      <c r="H56" s="9">
        <f t="shared" si="0"/>
        <v>45</v>
      </c>
      <c r="I56" s="40" t="s">
        <v>2</v>
      </c>
      <c r="J56" s="41" t="s">
        <v>4</v>
      </c>
      <c r="K56" s="41" t="s">
        <v>178</v>
      </c>
      <c r="L56" s="42" t="s">
        <v>177</v>
      </c>
      <c r="M56" s="43" t="s">
        <v>70</v>
      </c>
      <c r="N56" s="44" t="s">
        <v>182</v>
      </c>
      <c r="O56" s="78" t="str">
        <f>"Variación mensual de "&amp;B4&amp;""&amp;" de arándano por "&amp;Tabla1[[#This Row],[Variable]]</f>
        <v>Variación mensual de Exportaciones en USD/Kg de arándano por Tipo (Orgánico/No orgánico)</v>
      </c>
      <c r="P56" s="45"/>
      <c r="Q56" s="46">
        <v>0</v>
      </c>
      <c r="R56" s="47">
        <v>110</v>
      </c>
      <c r="S56" s="15" t="s">
        <v>1022</v>
      </c>
      <c r="V56" t="s">
        <v>949</v>
      </c>
      <c r="W56" t="s">
        <v>948</v>
      </c>
    </row>
    <row r="57" spans="2:23" x14ac:dyDescent="0.25">
      <c r="G57" s="20" t="s">
        <v>117</v>
      </c>
      <c r="H57" s="9">
        <f t="shared" si="0"/>
        <v>46</v>
      </c>
      <c r="I57" s="40" t="s">
        <v>2</v>
      </c>
      <c r="J57" s="41" t="s">
        <v>4</v>
      </c>
      <c r="K57" s="49" t="s">
        <v>180</v>
      </c>
      <c r="L57" s="42" t="s">
        <v>179</v>
      </c>
      <c r="M57" s="43" t="s">
        <v>70</v>
      </c>
      <c r="N57" s="44" t="s">
        <v>182</v>
      </c>
      <c r="O57" s="76" t="str">
        <f>"Variación mensual de "&amp;B2&amp;""&amp;" de arándano por "&amp;Tabla1[[#This Row],[Variable]]</f>
        <v>Variación mensual de Exportaciones en Kg de arándano por Año</v>
      </c>
      <c r="P57" s="45"/>
      <c r="Q57" s="46">
        <v>0</v>
      </c>
      <c r="R57" s="47">
        <v>110</v>
      </c>
      <c r="S57" s="15" t="s">
        <v>1023</v>
      </c>
      <c r="V57" t="s">
        <v>949</v>
      </c>
      <c r="W57" t="s">
        <v>947</v>
      </c>
    </row>
    <row r="58" spans="2:23" x14ac:dyDescent="0.25">
      <c r="G58" s="20" t="s">
        <v>118</v>
      </c>
      <c r="H58" s="9">
        <f t="shared" si="0"/>
        <v>47</v>
      </c>
      <c r="I58" s="40" t="s">
        <v>2</v>
      </c>
      <c r="J58" s="41" t="s">
        <v>4</v>
      </c>
      <c r="K58" s="49" t="s">
        <v>180</v>
      </c>
      <c r="L58" s="42" t="s">
        <v>179</v>
      </c>
      <c r="M58" s="43" t="s">
        <v>70</v>
      </c>
      <c r="N58" s="44" t="s">
        <v>182</v>
      </c>
      <c r="O58" s="77" t="str">
        <f>"Variación mensual de "&amp;B3&amp;""&amp;" de arándano por "&amp;Tabla1[[#This Row],[Variable]]</f>
        <v>Variación mensual de Exportaciones en USD de arándano por Año</v>
      </c>
      <c r="P58" s="45"/>
      <c r="Q58" s="46">
        <v>0</v>
      </c>
      <c r="R58" s="47">
        <v>110</v>
      </c>
      <c r="S58" s="15" t="s">
        <v>1024</v>
      </c>
      <c r="V58" t="s">
        <v>949</v>
      </c>
      <c r="W58" t="s">
        <v>946</v>
      </c>
    </row>
    <row r="59" spans="2:23" x14ac:dyDescent="0.25">
      <c r="G59" s="20" t="s">
        <v>119</v>
      </c>
      <c r="H59" s="9">
        <f t="shared" si="0"/>
        <v>48</v>
      </c>
      <c r="I59" s="40" t="s">
        <v>2</v>
      </c>
      <c r="J59" s="41" t="s">
        <v>4</v>
      </c>
      <c r="K59" s="49" t="s">
        <v>180</v>
      </c>
      <c r="L59" s="42" t="s">
        <v>179</v>
      </c>
      <c r="M59" s="43" t="s">
        <v>70</v>
      </c>
      <c r="N59" s="44" t="s">
        <v>182</v>
      </c>
      <c r="O59" s="78" t="str">
        <f>"Variación mensual de "&amp;B4&amp;""&amp;" de arándano por "&amp;Tabla1[[#This Row],[Variable]]</f>
        <v>Variación mensual de Exportaciones en USD/Kg de arándano por Año</v>
      </c>
      <c r="P59" s="45"/>
      <c r="Q59" s="46">
        <v>0</v>
      </c>
      <c r="R59" s="47">
        <v>110</v>
      </c>
      <c r="S59" s="15" t="s">
        <v>1025</v>
      </c>
      <c r="V59" t="s">
        <v>949</v>
      </c>
      <c r="W59" t="s">
        <v>948</v>
      </c>
    </row>
    <row r="60" spans="2:23" x14ac:dyDescent="0.25">
      <c r="G60" s="20" t="s">
        <v>120</v>
      </c>
      <c r="H60" s="9">
        <f t="shared" si="0"/>
        <v>49</v>
      </c>
      <c r="I60" s="40" t="s">
        <v>2</v>
      </c>
      <c r="J60" s="41" t="s">
        <v>4</v>
      </c>
      <c r="K60" s="49" t="s">
        <v>180</v>
      </c>
      <c r="L60" s="42" t="s">
        <v>181</v>
      </c>
      <c r="M60" s="43" t="s">
        <v>70</v>
      </c>
      <c r="N60" s="44" t="s">
        <v>182</v>
      </c>
      <c r="O60" s="76" t="str">
        <f>"Variación mensual de "&amp;B2&amp;""&amp;" de arándano por "&amp;Tabla1[[#This Row],[Variable]]</f>
        <v>Variación mensual de Exportaciones en Kg de arándano por Procesamiento</v>
      </c>
      <c r="P60" s="45"/>
      <c r="Q60" s="46">
        <v>0</v>
      </c>
      <c r="R60" s="47">
        <v>110</v>
      </c>
      <c r="S60" s="15" t="s">
        <v>1026</v>
      </c>
      <c r="V60" t="s">
        <v>949</v>
      </c>
      <c r="W60" t="s">
        <v>947</v>
      </c>
    </row>
    <row r="61" spans="2:23" x14ac:dyDescent="0.25">
      <c r="G61" s="20" t="s">
        <v>121</v>
      </c>
      <c r="H61" s="9">
        <f t="shared" si="0"/>
        <v>50</v>
      </c>
      <c r="I61" s="40" t="s">
        <v>2</v>
      </c>
      <c r="J61" s="41" t="s">
        <v>4</v>
      </c>
      <c r="K61" s="49" t="s">
        <v>180</v>
      </c>
      <c r="L61" s="42" t="s">
        <v>181</v>
      </c>
      <c r="M61" s="43" t="s">
        <v>70</v>
      </c>
      <c r="N61" s="44" t="s">
        <v>182</v>
      </c>
      <c r="O61" s="77" t="str">
        <f>"Variación mensual de "&amp;B3&amp;""&amp;" de arándano por "&amp;Tabla1[[#This Row],[Variable]]</f>
        <v>Variación mensual de Exportaciones en USD de arándano por Procesamiento</v>
      </c>
      <c r="P61" s="45"/>
      <c r="Q61" s="46">
        <v>0</v>
      </c>
      <c r="R61" s="47">
        <v>110</v>
      </c>
      <c r="S61" s="15" t="s">
        <v>1027</v>
      </c>
      <c r="V61" t="s">
        <v>949</v>
      </c>
      <c r="W61" t="s">
        <v>946</v>
      </c>
    </row>
    <row r="62" spans="2:23" x14ac:dyDescent="0.25">
      <c r="G62" s="20" t="s">
        <v>122</v>
      </c>
      <c r="H62" s="9">
        <f t="shared" si="0"/>
        <v>51</v>
      </c>
      <c r="I62" s="40" t="s">
        <v>2</v>
      </c>
      <c r="J62" s="41" t="s">
        <v>4</v>
      </c>
      <c r="K62" s="49" t="s">
        <v>180</v>
      </c>
      <c r="L62" s="42" t="s">
        <v>181</v>
      </c>
      <c r="M62" s="43" t="s">
        <v>70</v>
      </c>
      <c r="N62" s="44" t="s">
        <v>182</v>
      </c>
      <c r="O62" s="78" t="str">
        <f>"Variación mensual de "&amp;B4&amp;""&amp;" de arándano por "&amp;Tabla1[[#This Row],[Variable]]</f>
        <v>Variación mensual de Exportaciones en USD/Kg de arándano por Procesamiento</v>
      </c>
      <c r="P62" s="45"/>
      <c r="Q62" s="46">
        <v>0</v>
      </c>
      <c r="R62" s="47">
        <v>110</v>
      </c>
      <c r="S62" s="15" t="s">
        <v>1028</v>
      </c>
      <c r="V62" t="s">
        <v>949</v>
      </c>
      <c r="W62" t="s">
        <v>948</v>
      </c>
    </row>
    <row r="63" spans="2:23" x14ac:dyDescent="0.25">
      <c r="G63" s="20" t="s">
        <v>123</v>
      </c>
      <c r="H63" s="9">
        <f t="shared" si="0"/>
        <v>52</v>
      </c>
      <c r="I63" s="40" t="s">
        <v>2</v>
      </c>
      <c r="J63" s="41" t="s">
        <v>4</v>
      </c>
      <c r="K63" s="49" t="s">
        <v>180</v>
      </c>
      <c r="L63" s="42" t="s">
        <v>621</v>
      </c>
      <c r="M63" s="43" t="s">
        <v>70</v>
      </c>
      <c r="N63" s="44" t="s">
        <v>182</v>
      </c>
      <c r="O63" s="76" t="str">
        <f>"Variación mensual de "&amp;B2&amp;""&amp;" de arándano por "&amp;Tabla1[[#This Row],[Variable]]</f>
        <v>Variación mensual de Exportaciones en Kg de arándano por País de destino</v>
      </c>
      <c r="P63" s="45"/>
      <c r="Q63" s="46">
        <v>0</v>
      </c>
      <c r="R63" s="47">
        <v>110</v>
      </c>
      <c r="S63" s="15" t="s">
        <v>1029</v>
      </c>
      <c r="V63" t="s">
        <v>949</v>
      </c>
      <c r="W63" t="s">
        <v>947</v>
      </c>
    </row>
    <row r="64" spans="2:23" x14ac:dyDescent="0.25">
      <c r="G64" s="20" t="s">
        <v>124</v>
      </c>
      <c r="H64" s="9">
        <f t="shared" si="0"/>
        <v>53</v>
      </c>
      <c r="I64" s="40" t="s">
        <v>2</v>
      </c>
      <c r="J64" s="41" t="s">
        <v>4</v>
      </c>
      <c r="K64" s="49" t="s">
        <v>180</v>
      </c>
      <c r="L64" s="42" t="s">
        <v>621</v>
      </c>
      <c r="M64" s="43" t="s">
        <v>70</v>
      </c>
      <c r="N64" s="44" t="s">
        <v>182</v>
      </c>
      <c r="O64" s="77" t="str">
        <f>"Variación mensual de "&amp;B3&amp;""&amp;" de arándano por "&amp;Tabla1[[#This Row],[Variable]]</f>
        <v>Variación mensual de Exportaciones en USD de arándano por País de destino</v>
      </c>
      <c r="P64" s="45"/>
      <c r="Q64" s="46">
        <v>0</v>
      </c>
      <c r="R64" s="47">
        <v>110</v>
      </c>
      <c r="S64" s="15" t="s">
        <v>1030</v>
      </c>
      <c r="V64" t="s">
        <v>949</v>
      </c>
      <c r="W64" t="s">
        <v>946</v>
      </c>
    </row>
    <row r="65" spans="7:23" ht="15.75" thickBot="1" x14ac:dyDescent="0.3">
      <c r="G65" s="20" t="s">
        <v>125</v>
      </c>
      <c r="H65" s="9">
        <f t="shared" si="0"/>
        <v>54</v>
      </c>
      <c r="I65" s="50" t="s">
        <v>2</v>
      </c>
      <c r="J65" s="51" t="s">
        <v>4</v>
      </c>
      <c r="K65" s="52" t="s">
        <v>180</v>
      </c>
      <c r="L65" s="53" t="s">
        <v>621</v>
      </c>
      <c r="M65" s="54" t="s">
        <v>70</v>
      </c>
      <c r="N65" s="44" t="s">
        <v>182</v>
      </c>
      <c r="O65" s="78" t="str">
        <f>"Variación mensual de "&amp;B4&amp;""&amp;" de arándano por "&amp;Tabla1[[#This Row],[Variable]]</f>
        <v>Variación mensual de Exportaciones en USD/Kg de arándano por País de destino</v>
      </c>
      <c r="P65" s="56"/>
      <c r="Q65" s="57">
        <v>0</v>
      </c>
      <c r="R65" s="58">
        <v>110</v>
      </c>
      <c r="S65" s="15" t="s">
        <v>1031</v>
      </c>
      <c r="V65" t="s">
        <v>949</v>
      </c>
      <c r="W65" t="s">
        <v>948</v>
      </c>
    </row>
    <row r="66" spans="7:23" ht="15.75" thickTop="1" x14ac:dyDescent="0.25">
      <c r="G66" s="20" t="s">
        <v>126</v>
      </c>
      <c r="H66" s="9">
        <f t="shared" si="0"/>
        <v>55</v>
      </c>
      <c r="I66" s="40" t="s">
        <v>2</v>
      </c>
      <c r="J66" s="41" t="s">
        <v>4</v>
      </c>
      <c r="K66" s="41" t="s">
        <v>10</v>
      </c>
      <c r="L66" s="42" t="s">
        <v>70</v>
      </c>
      <c r="M66" s="43" t="s">
        <v>10</v>
      </c>
      <c r="N66" s="44" t="s">
        <v>182</v>
      </c>
      <c r="O66" s="76" t="str">
        <f>"Comparativo mensual de "&amp;B2&amp;""&amp;" de arándano por "&amp;Tabla1[[#This Row],[Variable]]</f>
        <v>Comparativo mensual de Exportaciones en Kg de arándano por Cultivo</v>
      </c>
      <c r="P66" s="45"/>
      <c r="Q66" s="46">
        <v>0</v>
      </c>
      <c r="R66" s="47">
        <v>1</v>
      </c>
      <c r="S66" t="s">
        <v>1032</v>
      </c>
      <c r="V66" t="s">
        <v>949</v>
      </c>
      <c r="W66" t="s">
        <v>947</v>
      </c>
    </row>
    <row r="67" spans="7:23" x14ac:dyDescent="0.25">
      <c r="G67" s="20" t="s">
        <v>127</v>
      </c>
      <c r="H67" s="9">
        <f t="shared" si="0"/>
        <v>56</v>
      </c>
      <c r="I67" s="40" t="s">
        <v>2</v>
      </c>
      <c r="J67" s="41" t="s">
        <v>4</v>
      </c>
      <c r="K67" s="41" t="s">
        <v>10</v>
      </c>
      <c r="L67" s="42" t="s">
        <v>70</v>
      </c>
      <c r="M67" s="43" t="s">
        <v>10</v>
      </c>
      <c r="N67" s="44" t="s">
        <v>182</v>
      </c>
      <c r="O67" s="77" t="str">
        <f>"Comparativo mensual de "&amp;B3&amp;""&amp;" de arándano por "&amp;Tabla1[[#This Row],[Variable]]</f>
        <v>Comparativo mensual de Exportaciones en USD de arándano por Cultivo</v>
      </c>
      <c r="P67" s="45"/>
      <c r="Q67" s="46">
        <v>0</v>
      </c>
      <c r="R67" s="47">
        <v>1</v>
      </c>
      <c r="S67" t="s">
        <v>1032</v>
      </c>
      <c r="V67" t="s">
        <v>949</v>
      </c>
      <c r="W67" t="s">
        <v>946</v>
      </c>
    </row>
    <row r="68" spans="7:23" x14ac:dyDescent="0.25">
      <c r="G68" s="20" t="s">
        <v>128</v>
      </c>
      <c r="H68" s="9">
        <f t="shared" si="0"/>
        <v>57</v>
      </c>
      <c r="I68" s="40" t="s">
        <v>2</v>
      </c>
      <c r="J68" s="41" t="s">
        <v>4</v>
      </c>
      <c r="K68" s="41" t="s">
        <v>10</v>
      </c>
      <c r="L68" s="42" t="s">
        <v>70</v>
      </c>
      <c r="M68" s="43" t="s">
        <v>10</v>
      </c>
      <c r="N68" s="44" t="s">
        <v>182</v>
      </c>
      <c r="O68" s="78" t="str">
        <f>"Comparativo mensual de "&amp;B4&amp;""&amp;" de arándano por "&amp;Tabla1[[#This Row],[Variable]]</f>
        <v>Comparativo mensual de Exportaciones en USD/Kg de arándano por Cultivo</v>
      </c>
      <c r="P68" s="45"/>
      <c r="Q68" s="46">
        <v>0</v>
      </c>
      <c r="R68" s="47">
        <v>1</v>
      </c>
      <c r="S68" t="s">
        <v>1032</v>
      </c>
      <c r="V68" t="s">
        <v>949</v>
      </c>
      <c r="W68" t="s">
        <v>948</v>
      </c>
    </row>
    <row r="69" spans="7:23" x14ac:dyDescent="0.25">
      <c r="G69" s="20" t="s">
        <v>129</v>
      </c>
      <c r="H69" s="9">
        <f t="shared" si="0"/>
        <v>58</v>
      </c>
      <c r="I69" s="48" t="s">
        <v>2</v>
      </c>
      <c r="J69" s="41" t="s">
        <v>4</v>
      </c>
      <c r="K69" s="80" t="s">
        <v>1033</v>
      </c>
      <c r="L69" s="42" t="s">
        <v>70</v>
      </c>
      <c r="M69" s="43" t="s">
        <v>69</v>
      </c>
      <c r="N69" s="44" t="s">
        <v>182</v>
      </c>
      <c r="O69" s="76" t="str">
        <f>"Comparativo mensual de "&amp;B2&amp;""&amp;" de berries por "&amp;Tabla1[[#This Row],[Variable]]</f>
        <v>Comparativo mensual de Exportaciones en Kg de berries por Cultivo</v>
      </c>
      <c r="P69" s="45"/>
      <c r="Q69" s="46">
        <v>0</v>
      </c>
      <c r="R69" s="47">
        <v>7</v>
      </c>
      <c r="S69" s="15" t="s">
        <v>1034</v>
      </c>
      <c r="T69" s="79"/>
      <c r="V69" t="s">
        <v>949</v>
      </c>
      <c r="W69" t="s">
        <v>947</v>
      </c>
    </row>
    <row r="70" spans="7:23" x14ac:dyDescent="0.25">
      <c r="G70" s="20" t="s">
        <v>130</v>
      </c>
      <c r="H70" s="9">
        <f t="shared" si="0"/>
        <v>59</v>
      </c>
      <c r="I70" s="48" t="s">
        <v>2</v>
      </c>
      <c r="J70" s="41" t="s">
        <v>4</v>
      </c>
      <c r="K70" s="80" t="s">
        <v>1033</v>
      </c>
      <c r="L70" s="42" t="s">
        <v>70</v>
      </c>
      <c r="M70" s="43" t="s">
        <v>69</v>
      </c>
      <c r="N70" s="44" t="s">
        <v>182</v>
      </c>
      <c r="O70" s="77" t="str">
        <f>"Comparativo mensual de "&amp;B3&amp;""&amp;" de berries por "&amp;Tabla1[[#This Row],[Variable]]</f>
        <v>Comparativo mensual de Exportaciones en USD de berries por Cultivo</v>
      </c>
      <c r="P70" s="45"/>
      <c r="Q70" s="46">
        <v>0</v>
      </c>
      <c r="R70" s="47">
        <v>7</v>
      </c>
      <c r="S70" s="15" t="s">
        <v>1035</v>
      </c>
      <c r="V70" t="s">
        <v>949</v>
      </c>
      <c r="W70" t="s">
        <v>946</v>
      </c>
    </row>
    <row r="71" spans="7:23" x14ac:dyDescent="0.25">
      <c r="G71" s="20" t="s">
        <v>131</v>
      </c>
      <c r="H71" s="9">
        <f t="shared" si="0"/>
        <v>60</v>
      </c>
      <c r="I71" s="48" t="s">
        <v>2</v>
      </c>
      <c r="J71" s="41" t="s">
        <v>4</v>
      </c>
      <c r="K71" s="80" t="s">
        <v>1033</v>
      </c>
      <c r="L71" s="42" t="s">
        <v>70</v>
      </c>
      <c r="M71" s="43" t="s">
        <v>69</v>
      </c>
      <c r="N71" s="44" t="s">
        <v>182</v>
      </c>
      <c r="O71" s="78" t="str">
        <f>"Comparativo mensual de "&amp;B4&amp;""&amp;" de berries por "&amp;Tabla1[[#This Row],[Variable]]</f>
        <v>Comparativo mensual de Exportaciones en USD/Kg de berries por Cultivo</v>
      </c>
      <c r="P71" s="45"/>
      <c r="Q71" s="46">
        <v>0</v>
      </c>
      <c r="R71" s="47">
        <v>7</v>
      </c>
      <c r="S71" s="15" t="s">
        <v>1036</v>
      </c>
      <c r="V71" t="s">
        <v>949</v>
      </c>
      <c r="W71" t="s">
        <v>948</v>
      </c>
    </row>
    <row r="72" spans="7:23" x14ac:dyDescent="0.25">
      <c r="G72" s="20" t="s">
        <v>132</v>
      </c>
      <c r="H72" s="9">
        <f t="shared" si="0"/>
        <v>61</v>
      </c>
      <c r="I72" s="48" t="s">
        <v>2</v>
      </c>
      <c r="J72" s="41" t="s">
        <v>4</v>
      </c>
      <c r="K72" s="41" t="s">
        <v>1037</v>
      </c>
      <c r="L72" s="42" t="s">
        <v>70</v>
      </c>
      <c r="M72" s="43" t="s">
        <v>69</v>
      </c>
      <c r="N72" s="44" t="s">
        <v>182</v>
      </c>
      <c r="O72" s="76" t="str">
        <f>"Comparativo mensual de "&amp;B2&amp;""&amp;" de Berries por "&amp;Tabla1[[#This Row],[Variable]]&amp;" y "&amp;Tabla1[[#This Row],[Filtro Int]]</f>
        <v>Comparativo mensual de Exportaciones en Kg de Berries por Cultivo y Tipo (Orgánico/No orgánico) - CULTIVO</v>
      </c>
      <c r="P72" s="45"/>
      <c r="Q72" s="46">
        <v>0</v>
      </c>
      <c r="R72" s="47">
        <v>7</v>
      </c>
      <c r="S72" s="15" t="s">
        <v>1038</v>
      </c>
      <c r="V72" t="s">
        <v>949</v>
      </c>
      <c r="W72" t="s">
        <v>947</v>
      </c>
    </row>
    <row r="73" spans="7:23" x14ac:dyDescent="0.25">
      <c r="G73" s="20" t="s">
        <v>133</v>
      </c>
      <c r="H73" s="9">
        <f t="shared" si="0"/>
        <v>62</v>
      </c>
      <c r="I73" s="48" t="s">
        <v>2</v>
      </c>
      <c r="J73" s="41" t="s">
        <v>4</v>
      </c>
      <c r="K73" s="41" t="s">
        <v>1037</v>
      </c>
      <c r="L73" s="42" t="s">
        <v>70</v>
      </c>
      <c r="M73" s="43" t="s">
        <v>69</v>
      </c>
      <c r="N73" s="44" t="s">
        <v>182</v>
      </c>
      <c r="O73" s="77" t="str">
        <f>"Comparativo mensual de "&amp;B3&amp;""&amp;" de Berries por "&amp;Tabla1[[#This Row],[Variable]]&amp;" y "&amp;Tabla1[[#This Row],[Filtro Int]]</f>
        <v>Comparativo mensual de Exportaciones en USD de Berries por Cultivo y Tipo (Orgánico/No orgánico) - CULTIVO</v>
      </c>
      <c r="P73" s="45"/>
      <c r="Q73" s="46">
        <v>0</v>
      </c>
      <c r="R73" s="47">
        <v>7</v>
      </c>
      <c r="S73" s="15" t="s">
        <v>1039</v>
      </c>
      <c r="V73" t="s">
        <v>949</v>
      </c>
      <c r="W73" t="s">
        <v>946</v>
      </c>
    </row>
    <row r="74" spans="7:23" x14ac:dyDescent="0.25">
      <c r="G74" s="20" t="s">
        <v>134</v>
      </c>
      <c r="H74" s="9">
        <f t="shared" si="0"/>
        <v>63</v>
      </c>
      <c r="I74" s="48" t="s">
        <v>2</v>
      </c>
      <c r="J74" s="41" t="s">
        <v>4</v>
      </c>
      <c r="K74" s="41" t="s">
        <v>1037</v>
      </c>
      <c r="L74" s="42" t="s">
        <v>70</v>
      </c>
      <c r="M74" s="43" t="s">
        <v>69</v>
      </c>
      <c r="N74" s="44" t="s">
        <v>182</v>
      </c>
      <c r="O74" s="78" t="str">
        <f>"Comparativo mensual de "&amp;B4&amp;""&amp;" de Berries por "&amp;Tabla1[[#This Row],[Variable]]&amp;" y "&amp;Tabla1[[#This Row],[Filtro Int]]</f>
        <v>Comparativo mensual de Exportaciones en USD/Kg de Berries por Cultivo y Tipo (Orgánico/No orgánico) - CULTIVO</v>
      </c>
      <c r="P74" s="45"/>
      <c r="Q74" s="46">
        <v>0</v>
      </c>
      <c r="R74" s="47">
        <v>7</v>
      </c>
      <c r="S74" s="15" t="s">
        <v>1040</v>
      </c>
      <c r="V74" t="s">
        <v>949</v>
      </c>
      <c r="W74" t="s">
        <v>948</v>
      </c>
    </row>
    <row r="75" spans="7:23" x14ac:dyDescent="0.25">
      <c r="G75" s="20" t="s">
        <v>135</v>
      </c>
      <c r="H75" s="9">
        <f t="shared" si="0"/>
        <v>64</v>
      </c>
      <c r="I75" s="48" t="s">
        <v>2</v>
      </c>
      <c r="J75" s="41" t="s">
        <v>4</v>
      </c>
      <c r="K75" s="41" t="s">
        <v>1044</v>
      </c>
      <c r="L75" s="42" t="s">
        <v>70</v>
      </c>
      <c r="M75" s="43" t="s">
        <v>69</v>
      </c>
      <c r="N75" s="44" t="s">
        <v>182</v>
      </c>
      <c r="O75" s="76" t="str">
        <f>"Comparativo mensual de "&amp;B2&amp;""&amp;" de Berries por "&amp;Tabla1[[#This Row],[Variable]]&amp;" y "&amp;Tabla1[[#This Row],[Filtro Int]]</f>
        <v>Comparativo mensual de Exportaciones en Kg de Berries por Cultivo y Procesamiento - CULTIVO</v>
      </c>
      <c r="P75" s="45"/>
      <c r="Q75" s="46">
        <v>0</v>
      </c>
      <c r="R75" s="47">
        <v>7</v>
      </c>
      <c r="S75" s="15" t="s">
        <v>1041</v>
      </c>
      <c r="V75" t="s">
        <v>949</v>
      </c>
      <c r="W75" t="s">
        <v>947</v>
      </c>
    </row>
    <row r="76" spans="7:23" x14ac:dyDescent="0.25">
      <c r="G76" s="20" t="s">
        <v>136</v>
      </c>
      <c r="H76" s="9">
        <f t="shared" ref="H76:H119" si="1">+ROW()-11</f>
        <v>65</v>
      </c>
      <c r="I76" s="48" t="s">
        <v>2</v>
      </c>
      <c r="J76" s="41" t="s">
        <v>4</v>
      </c>
      <c r="K76" s="41" t="s">
        <v>1044</v>
      </c>
      <c r="L76" s="42" t="s">
        <v>70</v>
      </c>
      <c r="M76" s="43" t="s">
        <v>69</v>
      </c>
      <c r="N76" s="44" t="s">
        <v>182</v>
      </c>
      <c r="O76" s="77" t="str">
        <f>"Comparativo mensual de "&amp;B3&amp;""&amp;" de Berries por "&amp;Tabla1[[#This Row],[Variable]]&amp;" y "&amp;Tabla1[[#This Row],[Filtro Int]]</f>
        <v>Comparativo mensual de Exportaciones en USD de Berries por Cultivo y Procesamiento - CULTIVO</v>
      </c>
      <c r="P76" s="45"/>
      <c r="Q76" s="46">
        <v>0</v>
      </c>
      <c r="R76" s="47">
        <v>7</v>
      </c>
      <c r="S76" s="15" t="s">
        <v>1042</v>
      </c>
      <c r="V76" t="s">
        <v>949</v>
      </c>
      <c r="W76" t="s">
        <v>946</v>
      </c>
    </row>
    <row r="77" spans="7:23" x14ac:dyDescent="0.25">
      <c r="G77" s="20" t="s">
        <v>137</v>
      </c>
      <c r="H77" s="9">
        <f t="shared" si="1"/>
        <v>66</v>
      </c>
      <c r="I77" s="48" t="s">
        <v>2</v>
      </c>
      <c r="J77" s="41" t="s">
        <v>4</v>
      </c>
      <c r="K77" s="41" t="s">
        <v>1044</v>
      </c>
      <c r="L77" s="42" t="s">
        <v>70</v>
      </c>
      <c r="M77" s="43" t="s">
        <v>69</v>
      </c>
      <c r="N77" s="44" t="s">
        <v>182</v>
      </c>
      <c r="O77" s="78" t="str">
        <f>"Comparativo mensual de "&amp;B4&amp;""&amp;" de Berries por "&amp;Tabla1[[#This Row],[Variable]]&amp;" y "&amp;Tabla1[[#This Row],[Filtro Int]]</f>
        <v>Comparativo mensual de Exportaciones en USD/Kg de Berries por Cultivo y Procesamiento - CULTIVO</v>
      </c>
      <c r="P77" s="45"/>
      <c r="Q77" s="46">
        <v>0</v>
      </c>
      <c r="R77" s="47">
        <v>7</v>
      </c>
      <c r="S77" s="15" t="s">
        <v>1043</v>
      </c>
      <c r="V77" t="s">
        <v>949</v>
      </c>
      <c r="W77" t="s">
        <v>948</v>
      </c>
    </row>
    <row r="78" spans="7:23" x14ac:dyDescent="0.25">
      <c r="G78" s="20" t="s">
        <v>138</v>
      </c>
      <c r="H78" s="9">
        <f t="shared" si="1"/>
        <v>67</v>
      </c>
      <c r="I78" s="48" t="s">
        <v>2</v>
      </c>
      <c r="J78" s="41" t="s">
        <v>4</v>
      </c>
      <c r="K78" s="41" t="s">
        <v>624</v>
      </c>
      <c r="L78" s="42" t="s">
        <v>70</v>
      </c>
      <c r="M78" s="43" t="s">
        <v>69</v>
      </c>
      <c r="N78" s="44" t="s">
        <v>182</v>
      </c>
      <c r="O78" s="76" t="str">
        <f>"Comparativo mensual de "&amp;B2&amp;""&amp;" de Berries por "&amp;Tabla1[[#This Row],[Variable]]&amp;" y "&amp;Tabla1[[#This Row],[Filtro Int]]</f>
        <v>Comparativo mensual de Exportaciones en Kg de Berries por Cultivo y País de Destino</v>
      </c>
      <c r="P78" s="45"/>
      <c r="Q78" s="46">
        <v>0</v>
      </c>
      <c r="R78" s="47">
        <v>7</v>
      </c>
      <c r="S78" s="15" t="s">
        <v>1045</v>
      </c>
      <c r="V78" t="s">
        <v>949</v>
      </c>
      <c r="W78" t="s">
        <v>947</v>
      </c>
    </row>
    <row r="79" spans="7:23" x14ac:dyDescent="0.25">
      <c r="G79" s="20" t="s">
        <v>139</v>
      </c>
      <c r="H79" s="9">
        <f t="shared" si="1"/>
        <v>68</v>
      </c>
      <c r="I79" s="48" t="s">
        <v>2</v>
      </c>
      <c r="J79" s="41" t="s">
        <v>4</v>
      </c>
      <c r="K79" s="41" t="s">
        <v>624</v>
      </c>
      <c r="L79" s="42" t="s">
        <v>70</v>
      </c>
      <c r="M79" s="43" t="s">
        <v>69</v>
      </c>
      <c r="N79" s="44" t="s">
        <v>182</v>
      </c>
      <c r="O79" s="77" t="str">
        <f>"Comparativo mensual de "&amp;B3&amp;""&amp;" de Berries por "&amp;Tabla1[[#This Row],[Variable]]&amp;" y "&amp;Tabla1[[#This Row],[Filtro Int]]</f>
        <v>Comparativo mensual de Exportaciones en USD de Berries por Cultivo y País de Destino</v>
      </c>
      <c r="P79" s="45"/>
      <c r="Q79" s="46">
        <v>0</v>
      </c>
      <c r="R79" s="47">
        <v>7</v>
      </c>
      <c r="S79" s="15" t="s">
        <v>1046</v>
      </c>
      <c r="V79" t="s">
        <v>949</v>
      </c>
      <c r="W79" t="s">
        <v>946</v>
      </c>
    </row>
    <row r="80" spans="7:23" x14ac:dyDescent="0.25">
      <c r="G80" s="20" t="s">
        <v>140</v>
      </c>
      <c r="H80" s="9">
        <f t="shared" si="1"/>
        <v>69</v>
      </c>
      <c r="I80" s="48" t="s">
        <v>2</v>
      </c>
      <c r="J80" s="41" t="s">
        <v>4</v>
      </c>
      <c r="K80" s="41" t="s">
        <v>624</v>
      </c>
      <c r="L80" s="42" t="s">
        <v>70</v>
      </c>
      <c r="M80" s="43" t="s">
        <v>69</v>
      </c>
      <c r="N80" s="44" t="s">
        <v>182</v>
      </c>
      <c r="O80" s="78" t="str">
        <f>"Comparativo mensual de "&amp;B4&amp;""&amp;" de Berries por "&amp;Tabla1[[#This Row],[Variable]]&amp;" y "&amp;Tabla1[[#This Row],[Filtro Int]]</f>
        <v>Comparativo mensual de Exportaciones en USD/Kg de Berries por Cultivo y País de Destino</v>
      </c>
      <c r="P80" s="45"/>
      <c r="Q80" s="46">
        <v>0</v>
      </c>
      <c r="R80" s="47">
        <v>7</v>
      </c>
      <c r="S80" s="15" t="s">
        <v>1047</v>
      </c>
      <c r="V80" t="s">
        <v>949</v>
      </c>
      <c r="W80" t="s">
        <v>948</v>
      </c>
    </row>
    <row r="81" spans="7:23" x14ac:dyDescent="0.25">
      <c r="G81" s="20" t="s">
        <v>141</v>
      </c>
      <c r="H81" s="9">
        <v>70</v>
      </c>
      <c r="I81" s="40" t="s">
        <v>2</v>
      </c>
      <c r="J81" s="41" t="s">
        <v>4</v>
      </c>
      <c r="K81" s="41" t="s">
        <v>178</v>
      </c>
      <c r="L81" s="42" t="s">
        <v>177</v>
      </c>
      <c r="M81" s="43" t="s">
        <v>70</v>
      </c>
      <c r="N81" s="44" t="s">
        <v>182</v>
      </c>
      <c r="O81" s="76" t="str">
        <f>"Comparativo mensual de "&amp;B2&amp;""&amp;" de arándano por "&amp;Tabla1[[#This Row],[Variable]]</f>
        <v>Comparativo mensual de Exportaciones en Kg de arándano por Tipo (Orgánico/No orgánico)</v>
      </c>
      <c r="P81" s="45"/>
      <c r="Q81" s="46">
        <v>0</v>
      </c>
      <c r="R81" s="47">
        <v>110</v>
      </c>
      <c r="S81" s="15" t="s">
        <v>1048</v>
      </c>
      <c r="V81" t="s">
        <v>949</v>
      </c>
      <c r="W81" t="s">
        <v>947</v>
      </c>
    </row>
    <row r="82" spans="7:23" x14ac:dyDescent="0.25">
      <c r="G82" s="20" t="s">
        <v>142</v>
      </c>
      <c r="H82" s="9">
        <f t="shared" si="1"/>
        <v>71</v>
      </c>
      <c r="I82" s="40" t="s">
        <v>2</v>
      </c>
      <c r="J82" s="41" t="s">
        <v>4</v>
      </c>
      <c r="K82" s="41" t="s">
        <v>178</v>
      </c>
      <c r="L82" s="42" t="s">
        <v>177</v>
      </c>
      <c r="M82" s="43" t="s">
        <v>70</v>
      </c>
      <c r="N82" s="44" t="s">
        <v>182</v>
      </c>
      <c r="O82" s="77" t="str">
        <f>"Comparativo mensual de "&amp;B3&amp;""&amp;" de arándano por "&amp;Tabla1[[#This Row],[Variable]]</f>
        <v>Comparativo mensual de Exportaciones en USD de arándano por Tipo (Orgánico/No orgánico)</v>
      </c>
      <c r="P82" s="45"/>
      <c r="Q82" s="46">
        <v>0</v>
      </c>
      <c r="R82" s="47">
        <v>110</v>
      </c>
      <c r="S82" s="15" t="s">
        <v>1049</v>
      </c>
      <c r="V82" t="s">
        <v>949</v>
      </c>
      <c r="W82" t="s">
        <v>946</v>
      </c>
    </row>
    <row r="83" spans="7:23" x14ac:dyDescent="0.25">
      <c r="G83" s="20" t="s">
        <v>143</v>
      </c>
      <c r="H83" s="9">
        <f t="shared" si="1"/>
        <v>72</v>
      </c>
      <c r="I83" s="40" t="s">
        <v>2</v>
      </c>
      <c r="J83" s="41" t="s">
        <v>4</v>
      </c>
      <c r="K83" s="41" t="s">
        <v>178</v>
      </c>
      <c r="L83" s="42" t="s">
        <v>177</v>
      </c>
      <c r="M83" s="43" t="s">
        <v>70</v>
      </c>
      <c r="N83" s="44" t="s">
        <v>182</v>
      </c>
      <c r="O83" s="78" t="str">
        <f>"Comparativo mensual de "&amp;B4&amp;""&amp;" de arándano por "&amp;Tabla1[[#This Row],[Variable]]</f>
        <v>Comparativo mensual de Exportaciones en USD/Kg de arándano por Tipo (Orgánico/No orgánico)</v>
      </c>
      <c r="P83" s="45"/>
      <c r="Q83" s="46">
        <v>0</v>
      </c>
      <c r="R83" s="47">
        <v>110</v>
      </c>
      <c r="S83" s="15" t="s">
        <v>1050</v>
      </c>
      <c r="V83" t="s">
        <v>949</v>
      </c>
      <c r="W83" t="s">
        <v>948</v>
      </c>
    </row>
    <row r="84" spans="7:23" x14ac:dyDescent="0.25">
      <c r="G84" s="20" t="s">
        <v>144</v>
      </c>
      <c r="H84" s="9">
        <f t="shared" si="1"/>
        <v>73</v>
      </c>
      <c r="I84" s="40" t="s">
        <v>2</v>
      </c>
      <c r="J84" s="41" t="s">
        <v>4</v>
      </c>
      <c r="K84" s="49" t="s">
        <v>180</v>
      </c>
      <c r="L84" s="42" t="s">
        <v>179</v>
      </c>
      <c r="M84" s="43" t="s">
        <v>70</v>
      </c>
      <c r="N84" s="44" t="s">
        <v>182</v>
      </c>
      <c r="O84" s="76" t="str">
        <f>"Comparativo mensual de "&amp;B2&amp;""&amp;" de arándano por "&amp;Tabla1[[#This Row],[Variable]]</f>
        <v>Comparativo mensual de Exportaciones en Kg de arándano por Año</v>
      </c>
      <c r="P84" s="45"/>
      <c r="Q84" s="46">
        <v>0</v>
      </c>
      <c r="R84" s="47">
        <v>110</v>
      </c>
      <c r="S84" t="s">
        <v>1051</v>
      </c>
      <c r="V84" t="s">
        <v>949</v>
      </c>
      <c r="W84" t="s">
        <v>947</v>
      </c>
    </row>
    <row r="85" spans="7:23" x14ac:dyDescent="0.25">
      <c r="G85" s="20" t="s">
        <v>145</v>
      </c>
      <c r="H85" s="9">
        <f t="shared" si="1"/>
        <v>74</v>
      </c>
      <c r="I85" s="40" t="s">
        <v>2</v>
      </c>
      <c r="J85" s="41" t="s">
        <v>4</v>
      </c>
      <c r="K85" s="49" t="s">
        <v>180</v>
      </c>
      <c r="L85" s="42" t="s">
        <v>179</v>
      </c>
      <c r="M85" s="43" t="s">
        <v>70</v>
      </c>
      <c r="N85" s="44" t="s">
        <v>182</v>
      </c>
      <c r="O85" s="77" t="str">
        <f>"Comparativo mensual de "&amp;B3&amp;""&amp;" de arándano por "&amp;Tabla1[[#This Row],[Variable]]</f>
        <v>Comparativo mensual de Exportaciones en USD de arándano por Año</v>
      </c>
      <c r="P85" s="45"/>
      <c r="Q85" s="46">
        <v>0</v>
      </c>
      <c r="R85" s="47">
        <v>110</v>
      </c>
      <c r="S85" t="s">
        <v>1052</v>
      </c>
      <c r="V85" t="s">
        <v>949</v>
      </c>
      <c r="W85" t="s">
        <v>946</v>
      </c>
    </row>
    <row r="86" spans="7:23" x14ac:dyDescent="0.25">
      <c r="G86" s="20" t="s">
        <v>146</v>
      </c>
      <c r="H86" s="9">
        <f t="shared" si="1"/>
        <v>75</v>
      </c>
      <c r="I86" s="40" t="s">
        <v>2</v>
      </c>
      <c r="J86" s="41" t="s">
        <v>4</v>
      </c>
      <c r="K86" s="49" t="s">
        <v>180</v>
      </c>
      <c r="L86" s="42" t="s">
        <v>179</v>
      </c>
      <c r="M86" s="43" t="s">
        <v>70</v>
      </c>
      <c r="N86" s="44" t="s">
        <v>182</v>
      </c>
      <c r="O86" s="78" t="str">
        <f>"Comparativo mensual de "&amp;B4&amp;""&amp;" de arándano por "&amp;Tabla1[[#This Row],[Variable]]</f>
        <v>Comparativo mensual de Exportaciones en USD/Kg de arándano por Año</v>
      </c>
      <c r="P86" s="45"/>
      <c r="Q86" s="46">
        <v>0</v>
      </c>
      <c r="R86" s="47">
        <v>110</v>
      </c>
      <c r="S86" t="s">
        <v>1053</v>
      </c>
      <c r="V86" t="s">
        <v>949</v>
      </c>
      <c r="W86" t="s">
        <v>948</v>
      </c>
    </row>
    <row r="87" spans="7:23" x14ac:dyDescent="0.25">
      <c r="G87" s="20" t="s">
        <v>147</v>
      </c>
      <c r="H87" s="9">
        <v>76</v>
      </c>
      <c r="I87" s="40" t="s">
        <v>2</v>
      </c>
      <c r="J87" s="41" t="s">
        <v>4</v>
      </c>
      <c r="K87" s="49" t="s">
        <v>180</v>
      </c>
      <c r="L87" s="42" t="s">
        <v>181</v>
      </c>
      <c r="M87" s="43" t="s">
        <v>70</v>
      </c>
      <c r="N87" s="44" t="s">
        <v>182</v>
      </c>
      <c r="O87" s="76" t="str">
        <f>"Comparativo mensual de "&amp;B2&amp;""&amp;" de arándano por "&amp;Tabla1[[#This Row],[Variable]]</f>
        <v>Comparativo mensual de Exportaciones en Kg de arándano por Procesamiento</v>
      </c>
      <c r="P87" s="45"/>
      <c r="Q87" s="46">
        <v>0</v>
      </c>
      <c r="R87" s="47">
        <v>110</v>
      </c>
      <c r="S87" s="15" t="s">
        <v>1054</v>
      </c>
      <c r="V87" t="s">
        <v>949</v>
      </c>
      <c r="W87" t="s">
        <v>947</v>
      </c>
    </row>
    <row r="88" spans="7:23" x14ac:dyDescent="0.25">
      <c r="G88" s="20" t="s">
        <v>148</v>
      </c>
      <c r="H88" s="9">
        <f t="shared" si="1"/>
        <v>77</v>
      </c>
      <c r="I88" s="40" t="s">
        <v>2</v>
      </c>
      <c r="J88" s="41" t="s">
        <v>4</v>
      </c>
      <c r="K88" s="49" t="s">
        <v>180</v>
      </c>
      <c r="L88" s="42" t="s">
        <v>181</v>
      </c>
      <c r="M88" s="43" t="s">
        <v>70</v>
      </c>
      <c r="N88" s="44" t="s">
        <v>182</v>
      </c>
      <c r="O88" s="77" t="str">
        <f>"Comparativo mensual de "&amp;B3&amp;""&amp;" de arándano por "&amp;Tabla1[[#This Row],[Variable]]</f>
        <v>Comparativo mensual de Exportaciones en USD de arándano por Procesamiento</v>
      </c>
      <c r="P88" s="45"/>
      <c r="Q88" s="46">
        <v>0</v>
      </c>
      <c r="R88" s="47">
        <v>110</v>
      </c>
      <c r="S88" s="15" t="s">
        <v>1055</v>
      </c>
      <c r="V88" t="s">
        <v>949</v>
      </c>
      <c r="W88" t="s">
        <v>946</v>
      </c>
    </row>
    <row r="89" spans="7:23" x14ac:dyDescent="0.25">
      <c r="G89" s="20" t="s">
        <v>149</v>
      </c>
      <c r="H89" s="9">
        <f t="shared" si="1"/>
        <v>78</v>
      </c>
      <c r="I89" s="40" t="s">
        <v>2</v>
      </c>
      <c r="J89" s="41" t="s">
        <v>4</v>
      </c>
      <c r="K89" s="49" t="s">
        <v>180</v>
      </c>
      <c r="L89" s="42" t="s">
        <v>181</v>
      </c>
      <c r="M89" s="43" t="s">
        <v>70</v>
      </c>
      <c r="N89" s="44" t="s">
        <v>182</v>
      </c>
      <c r="O89" s="78" t="str">
        <f>"Comparativo mensual de "&amp;B4&amp;""&amp;" de arándano por "&amp;Tabla1[[#This Row],[Variable]]</f>
        <v>Comparativo mensual de Exportaciones en USD/Kg de arándano por Procesamiento</v>
      </c>
      <c r="P89" s="45"/>
      <c r="Q89" s="46">
        <v>0</v>
      </c>
      <c r="R89" s="47">
        <v>110</v>
      </c>
      <c r="S89" s="15" t="s">
        <v>1056</v>
      </c>
      <c r="V89" t="s">
        <v>949</v>
      </c>
      <c r="W89" t="s">
        <v>948</v>
      </c>
    </row>
    <row r="90" spans="7:23" x14ac:dyDescent="0.25">
      <c r="G90" s="20" t="s">
        <v>150</v>
      </c>
      <c r="H90" s="9">
        <f t="shared" si="1"/>
        <v>79</v>
      </c>
      <c r="I90" s="40" t="s">
        <v>2</v>
      </c>
      <c r="J90" s="41" t="s">
        <v>4</v>
      </c>
      <c r="K90" s="49" t="s">
        <v>180</v>
      </c>
      <c r="L90" s="42" t="s">
        <v>621</v>
      </c>
      <c r="M90" s="43" t="s">
        <v>70</v>
      </c>
      <c r="N90" s="44" t="s">
        <v>182</v>
      </c>
      <c r="O90" s="76" t="str">
        <f>"Comparativo mensual de "&amp;B2&amp;""&amp;" de arándano por "&amp;Tabla1[[#This Row],[Variable]]</f>
        <v>Comparativo mensual de Exportaciones en Kg de arándano por País de destino</v>
      </c>
      <c r="P90" s="45"/>
      <c r="Q90" s="46">
        <v>0</v>
      </c>
      <c r="R90" s="47">
        <v>110</v>
      </c>
      <c r="S90" s="15" t="s">
        <v>1057</v>
      </c>
      <c r="V90" t="s">
        <v>949</v>
      </c>
      <c r="W90" t="s">
        <v>947</v>
      </c>
    </row>
    <row r="91" spans="7:23" x14ac:dyDescent="0.25">
      <c r="G91" s="20" t="s">
        <v>151</v>
      </c>
      <c r="H91" s="9">
        <f t="shared" si="1"/>
        <v>80</v>
      </c>
      <c r="I91" s="40" t="s">
        <v>2</v>
      </c>
      <c r="J91" s="41" t="s">
        <v>4</v>
      </c>
      <c r="K91" s="49" t="s">
        <v>180</v>
      </c>
      <c r="L91" s="42" t="s">
        <v>621</v>
      </c>
      <c r="M91" s="43" t="s">
        <v>70</v>
      </c>
      <c r="N91" s="44" t="s">
        <v>182</v>
      </c>
      <c r="O91" s="77" t="str">
        <f>"Comparativo mensual de "&amp;B3&amp;""&amp;" de arándano por "&amp;Tabla1[[#This Row],[Variable]]</f>
        <v>Comparativo mensual de Exportaciones en USD de arándano por País de destino</v>
      </c>
      <c r="P91" s="45"/>
      <c r="Q91" s="46">
        <v>0</v>
      </c>
      <c r="R91" s="47">
        <v>110</v>
      </c>
      <c r="S91" s="15" t="s">
        <v>1058</v>
      </c>
      <c r="V91" t="s">
        <v>949</v>
      </c>
      <c r="W91" t="s">
        <v>946</v>
      </c>
    </row>
    <row r="92" spans="7:23" ht="15.75" thickBot="1" x14ac:dyDescent="0.3">
      <c r="G92" s="20" t="s">
        <v>152</v>
      </c>
      <c r="H92" s="9">
        <f t="shared" si="1"/>
        <v>81</v>
      </c>
      <c r="I92" s="50" t="s">
        <v>2</v>
      </c>
      <c r="J92" s="51" t="s">
        <v>4</v>
      </c>
      <c r="K92" s="52" t="s">
        <v>180</v>
      </c>
      <c r="L92" s="53" t="s">
        <v>621</v>
      </c>
      <c r="M92" s="54" t="s">
        <v>70</v>
      </c>
      <c r="N92" s="55" t="s">
        <v>182</v>
      </c>
      <c r="O92" s="78" t="str">
        <f>"Comparativo mensual de "&amp;B4&amp;""&amp;" de arándano por "&amp;Tabla1[[#This Row],[Variable]]</f>
        <v>Comparativo mensual de Exportaciones en USD/Kg de arándano por País de destino</v>
      </c>
      <c r="P92" s="56"/>
      <c r="Q92" s="57">
        <v>0</v>
      </c>
      <c r="R92" s="58">
        <v>110</v>
      </c>
      <c r="S92" s="15" t="s">
        <v>1059</v>
      </c>
      <c r="V92" t="s">
        <v>949</v>
      </c>
      <c r="W92" t="s">
        <v>948</v>
      </c>
    </row>
    <row r="93" spans="7:23" ht="15.75" thickTop="1" x14ac:dyDescent="0.25">
      <c r="G93" s="20" t="s">
        <v>153</v>
      </c>
      <c r="H93" s="9">
        <f t="shared" si="1"/>
        <v>82</v>
      </c>
      <c r="I93" s="40" t="s">
        <v>2</v>
      </c>
      <c r="J93" s="41" t="s">
        <v>4</v>
      </c>
      <c r="K93" s="80" t="s">
        <v>1033</v>
      </c>
      <c r="L93" s="42" t="s">
        <v>70</v>
      </c>
      <c r="M93" s="43" t="s">
        <v>10</v>
      </c>
      <c r="N93" s="44" t="s">
        <v>935</v>
      </c>
      <c r="O93" s="76" t="str">
        <f>"Comparativo mensual últimos dos años de "&amp;B2&amp;""&amp;" de arándano por "&amp;Tabla1[[#This Row],[Variable]]</f>
        <v>Comparativo mensual últimos dos años de Exportaciones en Kg de arándano por Cultivo</v>
      </c>
      <c r="P93" s="45"/>
      <c r="Q93" s="46">
        <v>0</v>
      </c>
      <c r="R93" s="47">
        <v>1</v>
      </c>
      <c r="S93" s="15" t="s">
        <v>1063</v>
      </c>
      <c r="V93" t="s">
        <v>949</v>
      </c>
      <c r="W93" t="s">
        <v>947</v>
      </c>
    </row>
    <row r="94" spans="7:23" x14ac:dyDescent="0.25">
      <c r="G94" s="20" t="s">
        <v>154</v>
      </c>
      <c r="H94" s="9">
        <f t="shared" si="1"/>
        <v>83</v>
      </c>
      <c r="I94" s="40" t="s">
        <v>2</v>
      </c>
      <c r="J94" s="41" t="s">
        <v>4</v>
      </c>
      <c r="K94" s="80" t="s">
        <v>1033</v>
      </c>
      <c r="L94" s="42" t="s">
        <v>70</v>
      </c>
      <c r="M94" s="43" t="s">
        <v>10</v>
      </c>
      <c r="N94" s="44" t="s">
        <v>935</v>
      </c>
      <c r="O94" s="77" t="str">
        <f>"Comparativo mensual últimos dos años de "&amp;B3&amp;""&amp;" de arándano por "&amp;Tabla1[[#This Row],[Variable]]</f>
        <v>Comparativo mensual últimos dos años de Exportaciones en USD de arándano por Cultivo</v>
      </c>
      <c r="P94" s="45"/>
      <c r="Q94" s="46">
        <v>0</v>
      </c>
      <c r="R94" s="47">
        <v>1</v>
      </c>
      <c r="S94" s="15" t="s">
        <v>1064</v>
      </c>
      <c r="V94" t="s">
        <v>949</v>
      </c>
      <c r="W94" t="s">
        <v>946</v>
      </c>
    </row>
    <row r="95" spans="7:23" x14ac:dyDescent="0.25">
      <c r="G95" s="20" t="s">
        <v>155</v>
      </c>
      <c r="H95" s="9">
        <f t="shared" si="1"/>
        <v>84</v>
      </c>
      <c r="I95" s="40" t="s">
        <v>2</v>
      </c>
      <c r="J95" s="41" t="s">
        <v>4</v>
      </c>
      <c r="K95" s="80" t="s">
        <v>1033</v>
      </c>
      <c r="L95" s="42" t="s">
        <v>70</v>
      </c>
      <c r="M95" s="43" t="s">
        <v>10</v>
      </c>
      <c r="N95" s="44" t="s">
        <v>935</v>
      </c>
      <c r="O95" s="78" t="str">
        <f>"Comparativo mensual últimos dos años de "&amp;B4&amp;""&amp;" de arándano por "&amp;Tabla1[[#This Row],[Variable]]</f>
        <v>Comparativo mensual últimos dos años de Exportaciones en USD/Kg de arándano por Cultivo</v>
      </c>
      <c r="P95" s="45"/>
      <c r="Q95" s="46">
        <v>0</v>
      </c>
      <c r="R95" s="47">
        <v>1</v>
      </c>
      <c r="S95" s="15" t="s">
        <v>1065</v>
      </c>
      <c r="V95" t="s">
        <v>949</v>
      </c>
      <c r="W95" t="s">
        <v>948</v>
      </c>
    </row>
    <row r="96" spans="7:23" x14ac:dyDescent="0.25">
      <c r="G96" s="20" t="s">
        <v>156</v>
      </c>
      <c r="H96" s="9">
        <f t="shared" si="1"/>
        <v>85</v>
      </c>
      <c r="I96" s="48" t="s">
        <v>2</v>
      </c>
      <c r="J96" s="41" t="s">
        <v>4</v>
      </c>
      <c r="K96" s="80" t="s">
        <v>1033</v>
      </c>
      <c r="L96" s="42" t="s">
        <v>70</v>
      </c>
      <c r="M96" s="43" t="s">
        <v>69</v>
      </c>
      <c r="N96" s="44" t="s">
        <v>935</v>
      </c>
      <c r="O96" s="76" t="str">
        <f>"Comparativo mensual últimos dos años de "&amp;B2&amp;""&amp;" de berries por "&amp;Tabla1[[#This Row],[Variable]]</f>
        <v>Comparativo mensual últimos dos años de Exportaciones en Kg de berries por Cultivo</v>
      </c>
      <c r="P96" s="45"/>
      <c r="Q96" s="46">
        <v>0</v>
      </c>
      <c r="R96" s="47">
        <v>7</v>
      </c>
      <c r="S96" s="15" t="s">
        <v>1060</v>
      </c>
      <c r="V96" t="s">
        <v>949</v>
      </c>
      <c r="W96" t="s">
        <v>947</v>
      </c>
    </row>
    <row r="97" spans="7:23" x14ac:dyDescent="0.25">
      <c r="G97" s="20" t="s">
        <v>157</v>
      </c>
      <c r="H97" s="9">
        <f t="shared" si="1"/>
        <v>86</v>
      </c>
      <c r="I97" s="48" t="s">
        <v>2</v>
      </c>
      <c r="J97" s="41" t="s">
        <v>4</v>
      </c>
      <c r="K97" s="80" t="s">
        <v>1033</v>
      </c>
      <c r="L97" s="42" t="s">
        <v>70</v>
      </c>
      <c r="M97" s="43" t="s">
        <v>69</v>
      </c>
      <c r="N97" s="44" t="s">
        <v>935</v>
      </c>
      <c r="O97" s="77" t="str">
        <f>"Comparativo mensual últimos dos años de "&amp;B3&amp;""&amp;" de berries por "&amp;Tabla1[[#This Row],[Variable]]</f>
        <v>Comparativo mensual últimos dos años de Exportaciones en USD de berries por Cultivo</v>
      </c>
      <c r="P97" s="45"/>
      <c r="Q97" s="46">
        <v>0</v>
      </c>
      <c r="R97" s="47">
        <v>7</v>
      </c>
      <c r="S97" s="15" t="s">
        <v>1061</v>
      </c>
      <c r="V97" t="s">
        <v>949</v>
      </c>
      <c r="W97" t="s">
        <v>946</v>
      </c>
    </row>
    <row r="98" spans="7:23" x14ac:dyDescent="0.25">
      <c r="G98" s="20" t="s">
        <v>158</v>
      </c>
      <c r="H98" s="9">
        <f t="shared" si="1"/>
        <v>87</v>
      </c>
      <c r="I98" s="48" t="s">
        <v>2</v>
      </c>
      <c r="J98" s="41" t="s">
        <v>4</v>
      </c>
      <c r="K98" s="80" t="s">
        <v>1033</v>
      </c>
      <c r="L98" s="42" t="s">
        <v>70</v>
      </c>
      <c r="M98" s="43" t="s">
        <v>69</v>
      </c>
      <c r="N98" s="44" t="s">
        <v>935</v>
      </c>
      <c r="O98" s="78" t="str">
        <f>"Comparativo mensual últimos dos años de "&amp;B4&amp;""&amp;" de berries por "&amp;Tabla1[[#This Row],[Variable]]</f>
        <v>Comparativo mensual últimos dos años de Exportaciones en USD/Kg de berries por Cultivo</v>
      </c>
      <c r="P98" s="45"/>
      <c r="Q98" s="46">
        <v>0</v>
      </c>
      <c r="R98" s="47">
        <v>7</v>
      </c>
      <c r="S98" s="15" t="s">
        <v>1062</v>
      </c>
      <c r="V98" t="s">
        <v>949</v>
      </c>
      <c r="W98" t="s">
        <v>948</v>
      </c>
    </row>
    <row r="99" spans="7:23" x14ac:dyDescent="0.25">
      <c r="G99" s="20" t="s">
        <v>159</v>
      </c>
      <c r="H99" s="9">
        <f t="shared" si="1"/>
        <v>88</v>
      </c>
      <c r="I99" s="48" t="s">
        <v>2</v>
      </c>
      <c r="J99" s="41" t="s">
        <v>4</v>
      </c>
      <c r="K99" s="41" t="s">
        <v>1037</v>
      </c>
      <c r="L99" s="42" t="s">
        <v>70</v>
      </c>
      <c r="M99" s="43" t="s">
        <v>69</v>
      </c>
      <c r="N99" s="44" t="s">
        <v>935</v>
      </c>
      <c r="O99" s="76" t="str">
        <f>"Comparativo mensual últimos dos años de "&amp;B2&amp;""&amp;" de Berries por "&amp;Tabla1[[#This Row],[Variable]]&amp;" y "&amp;Tabla1[[#This Row],[Filtro Int]]</f>
        <v>Comparativo mensual últimos dos años de Exportaciones en Kg de Berries por Cultivo y Tipo (Orgánico/No orgánico) - CULTIVO</v>
      </c>
      <c r="P99" s="45"/>
      <c r="Q99" s="46">
        <v>0</v>
      </c>
      <c r="R99" s="47">
        <v>7</v>
      </c>
      <c r="S99" s="15" t="s">
        <v>1066</v>
      </c>
      <c r="V99" t="s">
        <v>949</v>
      </c>
      <c r="W99" t="s">
        <v>947</v>
      </c>
    </row>
    <row r="100" spans="7:23" x14ac:dyDescent="0.25">
      <c r="G100" s="20" t="s">
        <v>160</v>
      </c>
      <c r="H100" s="9">
        <f t="shared" si="1"/>
        <v>89</v>
      </c>
      <c r="I100" s="48" t="s">
        <v>2</v>
      </c>
      <c r="J100" s="41" t="s">
        <v>4</v>
      </c>
      <c r="K100" s="41" t="s">
        <v>1037</v>
      </c>
      <c r="L100" s="42" t="s">
        <v>70</v>
      </c>
      <c r="M100" s="43" t="s">
        <v>69</v>
      </c>
      <c r="N100" s="44" t="s">
        <v>935</v>
      </c>
      <c r="O100" s="77" t="str">
        <f>"Comparativo mensual últimos dos años de "&amp;B3&amp;""&amp;" de Berries por "&amp;Tabla1[[#This Row],[Variable]]&amp;" y "&amp;Tabla1[[#This Row],[Filtro Int]]</f>
        <v>Comparativo mensual últimos dos años de Exportaciones en USD de Berries por Cultivo y Tipo (Orgánico/No orgánico) - CULTIVO</v>
      </c>
      <c r="P100" s="45"/>
      <c r="Q100" s="46">
        <v>0</v>
      </c>
      <c r="R100" s="47">
        <v>7</v>
      </c>
      <c r="S100" s="15" t="s">
        <v>1067</v>
      </c>
      <c r="V100" t="s">
        <v>949</v>
      </c>
      <c r="W100" t="s">
        <v>946</v>
      </c>
    </row>
    <row r="101" spans="7:23" x14ac:dyDescent="0.25">
      <c r="G101" s="20" t="s">
        <v>161</v>
      </c>
      <c r="H101" s="9">
        <f t="shared" si="1"/>
        <v>90</v>
      </c>
      <c r="I101" s="48" t="s">
        <v>2</v>
      </c>
      <c r="J101" s="41" t="s">
        <v>4</v>
      </c>
      <c r="K101" s="41" t="s">
        <v>1037</v>
      </c>
      <c r="L101" s="42" t="s">
        <v>70</v>
      </c>
      <c r="M101" s="43" t="s">
        <v>69</v>
      </c>
      <c r="N101" s="44" t="s">
        <v>935</v>
      </c>
      <c r="O101" s="78" t="str">
        <f>"Comparativo mensual últimos dos años de "&amp;B4&amp;""&amp;" de Berries por "&amp;Tabla1[[#This Row],[Variable]]&amp;" y "&amp;Tabla1[[#This Row],[Filtro Int]]</f>
        <v>Comparativo mensual últimos dos años de Exportaciones en USD/Kg de Berries por Cultivo y Tipo (Orgánico/No orgánico) - CULTIVO</v>
      </c>
      <c r="P101" s="45"/>
      <c r="Q101" s="46">
        <v>0</v>
      </c>
      <c r="R101" s="47">
        <v>7</v>
      </c>
      <c r="S101" s="15" t="s">
        <v>1068</v>
      </c>
      <c r="V101" t="s">
        <v>949</v>
      </c>
      <c r="W101" t="s">
        <v>948</v>
      </c>
    </row>
    <row r="102" spans="7:23" x14ac:dyDescent="0.25">
      <c r="G102" s="20" t="s">
        <v>162</v>
      </c>
      <c r="H102" s="9">
        <f t="shared" si="1"/>
        <v>91</v>
      </c>
      <c r="I102" s="48" t="s">
        <v>2</v>
      </c>
      <c r="J102" s="41" t="s">
        <v>4</v>
      </c>
      <c r="K102" s="41" t="s">
        <v>1044</v>
      </c>
      <c r="L102" s="42" t="s">
        <v>70</v>
      </c>
      <c r="M102" s="43" t="s">
        <v>69</v>
      </c>
      <c r="N102" s="44" t="s">
        <v>935</v>
      </c>
      <c r="O102" s="76" t="str">
        <f>"Comparativo mensual últimos dos años de "&amp;B2&amp;""&amp;" de Berries por "&amp;Tabla1[[#This Row],[Variable]]&amp;" y "&amp;Tabla1[[#This Row],[Filtro Int]]</f>
        <v>Comparativo mensual últimos dos años de Exportaciones en Kg de Berries por Cultivo y Procesamiento - CULTIVO</v>
      </c>
      <c r="P102" s="45"/>
      <c r="Q102" s="46">
        <v>0</v>
      </c>
      <c r="R102" s="47">
        <v>7</v>
      </c>
      <c r="S102" s="15" t="s">
        <v>1069</v>
      </c>
      <c r="V102" t="s">
        <v>949</v>
      </c>
      <c r="W102" t="s">
        <v>947</v>
      </c>
    </row>
    <row r="103" spans="7:23" x14ac:dyDescent="0.25">
      <c r="G103" s="20" t="s">
        <v>163</v>
      </c>
      <c r="H103" s="9">
        <f t="shared" si="1"/>
        <v>92</v>
      </c>
      <c r="I103" s="48" t="s">
        <v>2</v>
      </c>
      <c r="J103" s="41" t="s">
        <v>4</v>
      </c>
      <c r="K103" s="41" t="s">
        <v>1044</v>
      </c>
      <c r="L103" s="42" t="s">
        <v>70</v>
      </c>
      <c r="M103" s="43" t="s">
        <v>69</v>
      </c>
      <c r="N103" s="44" t="s">
        <v>935</v>
      </c>
      <c r="O103" s="77" t="str">
        <f>"Comparativo mensual últimos dos años de "&amp;B3&amp;""&amp;" de Berries por "&amp;Tabla1[[#This Row],[Variable]]&amp;" y "&amp;Tabla1[[#This Row],[Filtro Int]]</f>
        <v>Comparativo mensual últimos dos años de Exportaciones en USD de Berries por Cultivo y Procesamiento - CULTIVO</v>
      </c>
      <c r="P103" s="45"/>
      <c r="Q103" s="46">
        <v>0</v>
      </c>
      <c r="R103" s="47">
        <v>7</v>
      </c>
      <c r="S103" s="15" t="s">
        <v>1070</v>
      </c>
      <c r="V103" t="s">
        <v>949</v>
      </c>
      <c r="W103" t="s">
        <v>946</v>
      </c>
    </row>
    <row r="104" spans="7:23" x14ac:dyDescent="0.25">
      <c r="G104" s="20" t="s">
        <v>164</v>
      </c>
      <c r="H104" s="9">
        <f t="shared" si="1"/>
        <v>93</v>
      </c>
      <c r="I104" s="48" t="s">
        <v>2</v>
      </c>
      <c r="J104" s="41" t="s">
        <v>4</v>
      </c>
      <c r="K104" s="41" t="s">
        <v>1044</v>
      </c>
      <c r="L104" s="42" t="s">
        <v>70</v>
      </c>
      <c r="M104" s="43" t="s">
        <v>69</v>
      </c>
      <c r="N104" s="44" t="s">
        <v>935</v>
      </c>
      <c r="O104" s="78" t="str">
        <f>"Comparativo mensual últimos dos años de "&amp;B4&amp;""&amp;" de Berries por "&amp;Tabla1[[#This Row],[Variable]]&amp;" y "&amp;Tabla1[[#This Row],[Filtro Int]]</f>
        <v>Comparativo mensual últimos dos años de Exportaciones en USD/Kg de Berries por Cultivo y Procesamiento - CULTIVO</v>
      </c>
      <c r="P104" s="45"/>
      <c r="Q104" s="46">
        <v>0</v>
      </c>
      <c r="R104" s="47">
        <v>7</v>
      </c>
      <c r="S104" s="15" t="s">
        <v>1071</v>
      </c>
      <c r="V104" t="s">
        <v>949</v>
      </c>
      <c r="W104" t="s">
        <v>948</v>
      </c>
    </row>
    <row r="105" spans="7:23" x14ac:dyDescent="0.25">
      <c r="G105" s="20" t="s">
        <v>165</v>
      </c>
      <c r="H105" s="9">
        <f t="shared" si="1"/>
        <v>94</v>
      </c>
      <c r="I105" s="48" t="s">
        <v>2</v>
      </c>
      <c r="J105" s="41" t="s">
        <v>4</v>
      </c>
      <c r="K105" s="41" t="s">
        <v>624</v>
      </c>
      <c r="L105" s="42" t="s">
        <v>70</v>
      </c>
      <c r="M105" s="43" t="s">
        <v>69</v>
      </c>
      <c r="N105" s="44" t="s">
        <v>935</v>
      </c>
      <c r="O105" s="76" t="str">
        <f>"Comparativo mensual últimos dos años de "&amp;B2&amp;""&amp;" de Berries por "&amp;Tabla1[[#This Row],[Variable]]&amp;" y "&amp;Tabla1[[#This Row],[Filtro Int]]</f>
        <v>Comparativo mensual últimos dos años de Exportaciones en Kg de Berries por Cultivo y País de Destino</v>
      </c>
      <c r="P105" s="45"/>
      <c r="Q105" s="46">
        <v>0</v>
      </c>
      <c r="R105" s="47">
        <v>7</v>
      </c>
      <c r="S105" s="15" t="s">
        <v>1072</v>
      </c>
      <c r="V105" t="s">
        <v>949</v>
      </c>
      <c r="W105" t="s">
        <v>947</v>
      </c>
    </row>
    <row r="106" spans="7:23" x14ac:dyDescent="0.25">
      <c r="G106" s="20" t="s">
        <v>166</v>
      </c>
      <c r="H106" s="9">
        <f t="shared" si="1"/>
        <v>95</v>
      </c>
      <c r="I106" s="48" t="s">
        <v>2</v>
      </c>
      <c r="J106" s="41" t="s">
        <v>4</v>
      </c>
      <c r="K106" s="41" t="s">
        <v>624</v>
      </c>
      <c r="L106" s="42" t="s">
        <v>70</v>
      </c>
      <c r="M106" s="43" t="s">
        <v>69</v>
      </c>
      <c r="N106" s="44" t="s">
        <v>935</v>
      </c>
      <c r="O106" s="77" t="str">
        <f>"Comparativo mensual últimos dos años de "&amp;B3&amp;""&amp;" de Berries por "&amp;Tabla1[[#This Row],[Variable]]&amp;" y "&amp;Tabla1[[#This Row],[Filtro Int]]</f>
        <v>Comparativo mensual últimos dos años de Exportaciones en USD de Berries por Cultivo y País de Destino</v>
      </c>
      <c r="P106" s="45"/>
      <c r="Q106" s="46">
        <v>0</v>
      </c>
      <c r="R106" s="47">
        <v>7</v>
      </c>
      <c r="S106" s="15" t="s">
        <v>1073</v>
      </c>
      <c r="V106" t="s">
        <v>949</v>
      </c>
      <c r="W106" t="s">
        <v>946</v>
      </c>
    </row>
    <row r="107" spans="7:23" x14ac:dyDescent="0.25">
      <c r="G107" s="20" t="s">
        <v>167</v>
      </c>
      <c r="H107" s="9">
        <f t="shared" si="1"/>
        <v>96</v>
      </c>
      <c r="I107" s="48" t="s">
        <v>2</v>
      </c>
      <c r="J107" s="41" t="s">
        <v>4</v>
      </c>
      <c r="K107" s="41" t="s">
        <v>624</v>
      </c>
      <c r="L107" s="42" t="s">
        <v>70</v>
      </c>
      <c r="M107" s="43" t="s">
        <v>69</v>
      </c>
      <c r="N107" s="44" t="s">
        <v>935</v>
      </c>
      <c r="O107" s="78" t="str">
        <f>"Comparativo mensual últimos dos años de "&amp;B4&amp;""&amp;" de Berries por "&amp;Tabla1[[#This Row],[Variable]]&amp;" y "&amp;Tabla1[[#This Row],[Filtro Int]]</f>
        <v>Comparativo mensual últimos dos años de Exportaciones en USD/Kg de Berries por Cultivo y País de Destino</v>
      </c>
      <c r="P107" s="45"/>
      <c r="Q107" s="46">
        <v>0</v>
      </c>
      <c r="R107" s="47">
        <v>7</v>
      </c>
      <c r="S107" s="15" t="s">
        <v>1074</v>
      </c>
      <c r="V107" t="s">
        <v>949</v>
      </c>
      <c r="W107" t="s">
        <v>948</v>
      </c>
    </row>
    <row r="108" spans="7:23" x14ac:dyDescent="0.25">
      <c r="G108" s="20" t="s">
        <v>168</v>
      </c>
      <c r="H108" s="9">
        <f t="shared" si="1"/>
        <v>97</v>
      </c>
      <c r="I108" s="40" t="s">
        <v>2</v>
      </c>
      <c r="J108" s="41" t="s">
        <v>4</v>
      </c>
      <c r="K108" s="41" t="s">
        <v>178</v>
      </c>
      <c r="L108" s="42" t="s">
        <v>177</v>
      </c>
      <c r="M108" s="43" t="s">
        <v>70</v>
      </c>
      <c r="N108" s="44" t="s">
        <v>935</v>
      </c>
      <c r="O108" s="76" t="str">
        <f>"Comparativo mensual últimos dos años de "&amp;B2&amp;""&amp;" de arándano por "&amp;Tabla1[[#This Row],[Variable]]</f>
        <v>Comparativo mensual últimos dos años de Exportaciones en Kg de arándano por Tipo (Orgánico/No orgánico)</v>
      </c>
      <c r="P108" s="45"/>
      <c r="Q108" s="46">
        <v>0</v>
      </c>
      <c r="R108" s="47">
        <v>110</v>
      </c>
      <c r="S108" s="15" t="s">
        <v>1075</v>
      </c>
      <c r="V108" t="s">
        <v>949</v>
      </c>
      <c r="W108" t="s">
        <v>947</v>
      </c>
    </row>
    <row r="109" spans="7:23" x14ac:dyDescent="0.25">
      <c r="G109" s="20" t="s">
        <v>169</v>
      </c>
      <c r="H109" s="9">
        <f t="shared" si="1"/>
        <v>98</v>
      </c>
      <c r="I109" s="40" t="s">
        <v>2</v>
      </c>
      <c r="J109" s="41" t="s">
        <v>4</v>
      </c>
      <c r="K109" s="41" t="s">
        <v>178</v>
      </c>
      <c r="L109" s="42" t="s">
        <v>177</v>
      </c>
      <c r="M109" s="43" t="s">
        <v>70</v>
      </c>
      <c r="N109" s="44" t="s">
        <v>935</v>
      </c>
      <c r="O109" s="77" t="str">
        <f>"Comparativo mensual últimos dos años de "&amp;B3&amp;""&amp;" de arándano por "&amp;Tabla1[[#This Row],[Variable]]</f>
        <v>Comparativo mensual últimos dos años de Exportaciones en USD de arándano por Tipo (Orgánico/No orgánico)</v>
      </c>
      <c r="P109" s="45"/>
      <c r="Q109" s="46">
        <v>0</v>
      </c>
      <c r="R109" s="47">
        <v>110</v>
      </c>
      <c r="S109" s="15" t="s">
        <v>1076</v>
      </c>
      <c r="V109" t="s">
        <v>949</v>
      </c>
      <c r="W109" t="s">
        <v>946</v>
      </c>
    </row>
    <row r="110" spans="7:23" x14ac:dyDescent="0.25">
      <c r="G110" s="20" t="s">
        <v>170</v>
      </c>
      <c r="H110" s="9">
        <f t="shared" si="1"/>
        <v>99</v>
      </c>
      <c r="I110" s="40" t="s">
        <v>2</v>
      </c>
      <c r="J110" s="41" t="s">
        <v>4</v>
      </c>
      <c r="K110" s="41" t="s">
        <v>178</v>
      </c>
      <c r="L110" s="42" t="s">
        <v>177</v>
      </c>
      <c r="M110" s="43" t="s">
        <v>70</v>
      </c>
      <c r="N110" s="44" t="s">
        <v>935</v>
      </c>
      <c r="O110" s="78" t="str">
        <f>"Comparativo mensual últimos dos años de "&amp;B4&amp;""&amp;" de arándano por "&amp;Tabla1[[#This Row],[Variable]]</f>
        <v>Comparativo mensual últimos dos años de Exportaciones en USD/Kg de arándano por Tipo (Orgánico/No orgánico)</v>
      </c>
      <c r="P110" s="45"/>
      <c r="Q110" s="46">
        <v>0</v>
      </c>
      <c r="R110" s="47">
        <v>110</v>
      </c>
      <c r="S110" s="15" t="s">
        <v>1077</v>
      </c>
      <c r="V110" t="s">
        <v>949</v>
      </c>
      <c r="W110" t="s">
        <v>948</v>
      </c>
    </row>
    <row r="111" spans="7:23" x14ac:dyDescent="0.25">
      <c r="G111" s="20" t="s">
        <v>936</v>
      </c>
      <c r="H111" s="9">
        <f t="shared" si="1"/>
        <v>100</v>
      </c>
      <c r="I111" s="40" t="s">
        <v>2</v>
      </c>
      <c r="J111" s="41" t="s">
        <v>4</v>
      </c>
      <c r="K111" s="49" t="s">
        <v>180</v>
      </c>
      <c r="L111" s="42" t="s">
        <v>179</v>
      </c>
      <c r="M111" s="43" t="s">
        <v>70</v>
      </c>
      <c r="N111" s="44" t="s">
        <v>935</v>
      </c>
      <c r="O111" s="76" t="str">
        <f>"Comparativo mensual últimos dos años de "&amp;B2&amp;""&amp;" de arándano por "&amp;Tabla1[[#This Row],[Variable]]</f>
        <v>Comparativo mensual últimos dos años de Exportaciones en Kg de arándano por Año</v>
      </c>
      <c r="P111" s="45"/>
      <c r="Q111" s="46">
        <v>0</v>
      </c>
      <c r="R111" s="47">
        <v>110</v>
      </c>
      <c r="S111" s="15" t="s">
        <v>1078</v>
      </c>
      <c r="V111" t="s">
        <v>949</v>
      </c>
      <c r="W111" t="s">
        <v>947</v>
      </c>
    </row>
    <row r="112" spans="7:23" x14ac:dyDescent="0.25">
      <c r="G112" s="20" t="s">
        <v>937</v>
      </c>
      <c r="H112" s="9">
        <f t="shared" si="1"/>
        <v>101</v>
      </c>
      <c r="I112" s="40" t="s">
        <v>2</v>
      </c>
      <c r="J112" s="41" t="s">
        <v>4</v>
      </c>
      <c r="K112" s="49" t="s">
        <v>180</v>
      </c>
      <c r="L112" s="42" t="s">
        <v>179</v>
      </c>
      <c r="M112" s="43" t="s">
        <v>70</v>
      </c>
      <c r="N112" s="44" t="s">
        <v>935</v>
      </c>
      <c r="O112" s="77" t="str">
        <f>"Comparativo mensual últimos dos años de "&amp;B3&amp;""&amp;" de arándano por "&amp;Tabla1[[#This Row],[Variable]]</f>
        <v>Comparativo mensual últimos dos años de Exportaciones en USD de arándano por Año</v>
      </c>
      <c r="P112" s="45"/>
      <c r="Q112" s="46">
        <v>0</v>
      </c>
      <c r="R112" s="47">
        <v>110</v>
      </c>
      <c r="S112" s="15" t="s">
        <v>1079</v>
      </c>
      <c r="V112" t="s">
        <v>949</v>
      </c>
      <c r="W112" t="s">
        <v>946</v>
      </c>
    </row>
    <row r="113" spans="7:23" x14ac:dyDescent="0.25">
      <c r="G113" s="20" t="s">
        <v>938</v>
      </c>
      <c r="H113" s="9">
        <f t="shared" si="1"/>
        <v>102</v>
      </c>
      <c r="I113" s="40" t="s">
        <v>2</v>
      </c>
      <c r="J113" s="41" t="s">
        <v>4</v>
      </c>
      <c r="K113" s="49" t="s">
        <v>180</v>
      </c>
      <c r="L113" s="42" t="s">
        <v>179</v>
      </c>
      <c r="M113" s="43" t="s">
        <v>70</v>
      </c>
      <c r="N113" s="44" t="s">
        <v>935</v>
      </c>
      <c r="O113" s="78" t="str">
        <f>"Comparativo mensual últimos dos años de "&amp;B4&amp;""&amp;" de arándano por "&amp;Tabla1[[#This Row],[Variable]]</f>
        <v>Comparativo mensual últimos dos años de Exportaciones en USD/Kg de arándano por Año</v>
      </c>
      <c r="P113" s="45"/>
      <c r="Q113" s="46">
        <v>0</v>
      </c>
      <c r="R113" s="47">
        <v>110</v>
      </c>
      <c r="S113" s="15" t="s">
        <v>1080</v>
      </c>
      <c r="V113" t="s">
        <v>949</v>
      </c>
      <c r="W113" t="s">
        <v>948</v>
      </c>
    </row>
    <row r="114" spans="7:23" x14ac:dyDescent="0.25">
      <c r="G114" s="20" t="s">
        <v>939</v>
      </c>
      <c r="H114" s="9">
        <f t="shared" si="1"/>
        <v>103</v>
      </c>
      <c r="I114" s="40" t="s">
        <v>2</v>
      </c>
      <c r="J114" s="41" t="s">
        <v>4</v>
      </c>
      <c r="K114" s="49" t="s">
        <v>180</v>
      </c>
      <c r="L114" s="42" t="s">
        <v>181</v>
      </c>
      <c r="M114" s="43" t="s">
        <v>70</v>
      </c>
      <c r="N114" s="44" t="s">
        <v>935</v>
      </c>
      <c r="O114" s="76" t="str">
        <f>"Comparativo mensual últimos dos años de "&amp;B2&amp;""&amp;" de arándano por "&amp;Tabla1[[#This Row],[Variable]]</f>
        <v>Comparativo mensual últimos dos años de Exportaciones en Kg de arándano por Procesamiento</v>
      </c>
      <c r="P114" s="45"/>
      <c r="Q114" s="46">
        <v>0</v>
      </c>
      <c r="R114" s="47">
        <v>110</v>
      </c>
      <c r="S114" s="15" t="s">
        <v>1081</v>
      </c>
      <c r="V114" t="s">
        <v>949</v>
      </c>
      <c r="W114" t="s">
        <v>947</v>
      </c>
    </row>
    <row r="115" spans="7:23" x14ac:dyDescent="0.25">
      <c r="G115" s="20" t="s">
        <v>940</v>
      </c>
      <c r="H115" s="9">
        <f t="shared" si="1"/>
        <v>104</v>
      </c>
      <c r="I115" s="40" t="s">
        <v>2</v>
      </c>
      <c r="J115" s="41" t="s">
        <v>4</v>
      </c>
      <c r="K115" s="49" t="s">
        <v>180</v>
      </c>
      <c r="L115" s="42" t="s">
        <v>181</v>
      </c>
      <c r="M115" s="43" t="s">
        <v>70</v>
      </c>
      <c r="N115" s="44" t="s">
        <v>935</v>
      </c>
      <c r="O115" s="77" t="str">
        <f>"Comparativo mensual últimos dos años de "&amp;B3&amp;""&amp;" de arándano por "&amp;Tabla1[[#This Row],[Variable]]</f>
        <v>Comparativo mensual últimos dos años de Exportaciones en USD de arándano por Procesamiento</v>
      </c>
      <c r="P115" s="45"/>
      <c r="Q115" s="46">
        <v>0</v>
      </c>
      <c r="R115" s="47">
        <v>110</v>
      </c>
      <c r="S115" s="15" t="s">
        <v>1082</v>
      </c>
      <c r="V115" t="s">
        <v>949</v>
      </c>
      <c r="W115" t="s">
        <v>946</v>
      </c>
    </row>
    <row r="116" spans="7:23" x14ac:dyDescent="0.25">
      <c r="G116" s="20" t="s">
        <v>941</v>
      </c>
      <c r="H116" s="9">
        <f t="shared" si="1"/>
        <v>105</v>
      </c>
      <c r="I116" s="40" t="s">
        <v>2</v>
      </c>
      <c r="J116" s="41" t="s">
        <v>4</v>
      </c>
      <c r="K116" s="49" t="s">
        <v>180</v>
      </c>
      <c r="L116" s="42" t="s">
        <v>181</v>
      </c>
      <c r="M116" s="43" t="s">
        <v>70</v>
      </c>
      <c r="N116" s="44" t="s">
        <v>935</v>
      </c>
      <c r="O116" s="78" t="str">
        <f>"Comparativo mensual últimos dos años de "&amp;B4&amp;""&amp;" de arándano por "&amp;Tabla1[[#This Row],[Variable]]</f>
        <v>Comparativo mensual últimos dos años de Exportaciones en USD/Kg de arándano por Procesamiento</v>
      </c>
      <c r="P116" s="45"/>
      <c r="Q116" s="46">
        <v>0</v>
      </c>
      <c r="R116" s="47">
        <v>110</v>
      </c>
      <c r="S116" s="15" t="s">
        <v>1083</v>
      </c>
      <c r="V116" t="s">
        <v>949</v>
      </c>
      <c r="W116" t="s">
        <v>948</v>
      </c>
    </row>
    <row r="117" spans="7:23" x14ac:dyDescent="0.25">
      <c r="G117" s="20" t="s">
        <v>942</v>
      </c>
      <c r="H117" s="9">
        <f t="shared" si="1"/>
        <v>106</v>
      </c>
      <c r="I117" s="40" t="s">
        <v>2</v>
      </c>
      <c r="J117" s="41" t="s">
        <v>4</v>
      </c>
      <c r="K117" s="49" t="s">
        <v>180</v>
      </c>
      <c r="L117" s="42" t="s">
        <v>621</v>
      </c>
      <c r="M117" s="43" t="s">
        <v>70</v>
      </c>
      <c r="N117" s="44" t="s">
        <v>935</v>
      </c>
      <c r="O117" s="76" t="str">
        <f>"Comparativo mensual últimos dos años de "&amp;B2&amp;""&amp;" de arándano por "&amp;Tabla1[[#This Row],[Variable]]</f>
        <v>Comparativo mensual últimos dos años de Exportaciones en Kg de arándano por País de destino</v>
      </c>
      <c r="P117" s="45"/>
      <c r="Q117" s="46">
        <v>0</v>
      </c>
      <c r="R117" s="47">
        <v>110</v>
      </c>
      <c r="S117" s="15" t="s">
        <v>1084</v>
      </c>
      <c r="V117" t="s">
        <v>949</v>
      </c>
      <c r="W117" t="s">
        <v>947</v>
      </c>
    </row>
    <row r="118" spans="7:23" ht="15.6" customHeight="1" x14ac:dyDescent="0.25">
      <c r="G118" s="20" t="s">
        <v>943</v>
      </c>
      <c r="H118" s="9">
        <f t="shared" si="1"/>
        <v>107</v>
      </c>
      <c r="I118" s="40" t="s">
        <v>2</v>
      </c>
      <c r="J118" s="41" t="s">
        <v>4</v>
      </c>
      <c r="K118" s="49" t="s">
        <v>180</v>
      </c>
      <c r="L118" s="42" t="s">
        <v>621</v>
      </c>
      <c r="M118" s="43" t="s">
        <v>70</v>
      </c>
      <c r="N118" s="44" t="s">
        <v>935</v>
      </c>
      <c r="O118" s="77" t="str">
        <f>"Comparativo mensual últimos dos años de "&amp;B3&amp;""&amp;" de arándano por "&amp;Tabla1[[#This Row],[Variable]]</f>
        <v>Comparativo mensual últimos dos años de Exportaciones en USD de arándano por País de destino</v>
      </c>
      <c r="P118" s="45"/>
      <c r="Q118" s="46">
        <v>0</v>
      </c>
      <c r="R118" s="47">
        <v>110</v>
      </c>
      <c r="S118" s="15" t="s">
        <v>1085</v>
      </c>
      <c r="V118" t="s">
        <v>949</v>
      </c>
      <c r="W118" t="s">
        <v>946</v>
      </c>
    </row>
    <row r="119" spans="7:23" ht="15.75" thickBot="1" x14ac:dyDescent="0.3">
      <c r="G119" s="20" t="s">
        <v>944</v>
      </c>
      <c r="H119" s="9">
        <f t="shared" si="1"/>
        <v>108</v>
      </c>
      <c r="I119" s="50" t="s">
        <v>2</v>
      </c>
      <c r="J119" s="51" t="s">
        <v>4</v>
      </c>
      <c r="K119" s="52" t="s">
        <v>180</v>
      </c>
      <c r="L119" s="53" t="s">
        <v>621</v>
      </c>
      <c r="M119" s="54" t="s">
        <v>70</v>
      </c>
      <c r="N119" s="55" t="s">
        <v>935</v>
      </c>
      <c r="O119" s="78" t="str">
        <f>"Comparativo mensual últimos dos años de "&amp;B4&amp;""&amp;" de arándano por "&amp;Tabla1[[#This Row],[Variable]]</f>
        <v>Comparativo mensual últimos dos años de Exportaciones en USD/Kg de arándano por País de destino</v>
      </c>
      <c r="P119" s="56"/>
      <c r="Q119" s="57">
        <v>0</v>
      </c>
      <c r="R119" s="58">
        <v>110</v>
      </c>
      <c r="S119" s="15" t="s">
        <v>1086</v>
      </c>
      <c r="V119" t="s">
        <v>949</v>
      </c>
      <c r="W119" t="s">
        <v>948</v>
      </c>
    </row>
    <row r="120" spans="7:23" ht="15.75" thickTop="1" x14ac:dyDescent="0.25">
      <c r="G120" s="20" t="s">
        <v>951</v>
      </c>
      <c r="H120" s="9">
        <f t="shared" ref="H120:H146" si="2">+ROW()-11</f>
        <v>109</v>
      </c>
      <c r="I120" s="48" t="s">
        <v>2</v>
      </c>
      <c r="J120" s="41" t="s">
        <v>4</v>
      </c>
      <c r="K120" s="41" t="s">
        <v>10</v>
      </c>
      <c r="L120" s="42" t="s">
        <v>70</v>
      </c>
      <c r="M120" s="43" t="s">
        <v>10</v>
      </c>
      <c r="N120" s="44" t="s">
        <v>950</v>
      </c>
      <c r="O120" s="76" t="str">
        <f>"Volumen mensual de "&amp;B2&amp;""&amp;" de arándano por "&amp;Tabla1[[#This Row],[Variable]]</f>
        <v>Volumen mensual de Exportaciones en Kg de arándano por Cultivo</v>
      </c>
      <c r="P120" s="45"/>
      <c r="Q120" s="46">
        <v>0</v>
      </c>
      <c r="R120" s="47">
        <v>1</v>
      </c>
      <c r="S120" s="15" t="s">
        <v>1087</v>
      </c>
      <c r="V120" t="s">
        <v>949</v>
      </c>
      <c r="W120" t="s">
        <v>947</v>
      </c>
    </row>
    <row r="121" spans="7:23" x14ac:dyDescent="0.25">
      <c r="G121" s="20" t="s">
        <v>952</v>
      </c>
      <c r="H121" s="9">
        <f t="shared" si="2"/>
        <v>110</v>
      </c>
      <c r="I121" s="48" t="s">
        <v>2</v>
      </c>
      <c r="J121" s="41" t="s">
        <v>4</v>
      </c>
      <c r="K121" s="41" t="s">
        <v>10</v>
      </c>
      <c r="L121" s="42" t="s">
        <v>70</v>
      </c>
      <c r="M121" s="43" t="s">
        <v>10</v>
      </c>
      <c r="N121" s="44" t="s">
        <v>950</v>
      </c>
      <c r="O121" s="77" t="str">
        <f>"Valor mensual de "&amp;B3&amp;""&amp;" de arándano por "&amp;Tabla1[[#This Row],[Variable]]</f>
        <v>Valor mensual de Exportaciones en USD de arándano por Cultivo</v>
      </c>
      <c r="P121" s="45"/>
      <c r="Q121" s="46">
        <v>0</v>
      </c>
      <c r="R121" s="47">
        <v>1</v>
      </c>
      <c r="S121" s="15" t="s">
        <v>1088</v>
      </c>
      <c r="V121" t="s">
        <v>949</v>
      </c>
      <c r="W121" t="s">
        <v>946</v>
      </c>
    </row>
    <row r="122" spans="7:23" x14ac:dyDescent="0.25">
      <c r="G122" s="20" t="s">
        <v>953</v>
      </c>
      <c r="H122" s="9">
        <f t="shared" si="2"/>
        <v>111</v>
      </c>
      <c r="I122" s="48" t="s">
        <v>2</v>
      </c>
      <c r="J122" s="41" t="s">
        <v>4</v>
      </c>
      <c r="K122" s="41" t="s">
        <v>10</v>
      </c>
      <c r="L122" s="42" t="s">
        <v>70</v>
      </c>
      <c r="M122" s="43" t="s">
        <v>10</v>
      </c>
      <c r="N122" s="44" t="s">
        <v>950</v>
      </c>
      <c r="O122" s="78" t="str">
        <f>"Precio mensual de "&amp;B4&amp;""&amp;" de arándano por "&amp;Tabla1[[#This Row],[Variable]]</f>
        <v>Precio mensual de Exportaciones en USD/Kg de arándano por Cultivo</v>
      </c>
      <c r="P122" s="45"/>
      <c r="Q122" s="46">
        <v>0</v>
      </c>
      <c r="R122" s="47">
        <v>1</v>
      </c>
      <c r="S122" s="15" t="s">
        <v>1089</v>
      </c>
      <c r="V122" t="s">
        <v>949</v>
      </c>
      <c r="W122" t="s">
        <v>948</v>
      </c>
    </row>
    <row r="123" spans="7:23" x14ac:dyDescent="0.25">
      <c r="G123" s="20" t="s">
        <v>954</v>
      </c>
      <c r="H123" s="9">
        <f t="shared" si="2"/>
        <v>112</v>
      </c>
      <c r="I123" s="48" t="s">
        <v>2</v>
      </c>
      <c r="J123" s="41" t="s">
        <v>4</v>
      </c>
      <c r="K123" s="41" t="s">
        <v>177</v>
      </c>
      <c r="L123" s="42" t="s">
        <v>70</v>
      </c>
      <c r="M123" s="43" t="s">
        <v>69</v>
      </c>
      <c r="N123" s="44" t="s">
        <v>950</v>
      </c>
      <c r="O123" s="76" t="str">
        <f>"Volumen mensual de "&amp;B2&amp;""&amp;" de berries por "&amp;Tabla1[[#This Row],[Variable]]</f>
        <v>Volumen mensual de Exportaciones en Kg de berries por Cultivo</v>
      </c>
      <c r="P123" s="45"/>
      <c r="Q123" s="46">
        <v>0</v>
      </c>
      <c r="R123" s="47">
        <v>7</v>
      </c>
      <c r="S123" s="15" t="s">
        <v>1090</v>
      </c>
      <c r="V123" t="s">
        <v>949</v>
      </c>
      <c r="W123" t="s">
        <v>947</v>
      </c>
    </row>
    <row r="124" spans="7:23" x14ac:dyDescent="0.25">
      <c r="G124" s="20" t="s">
        <v>955</v>
      </c>
      <c r="H124" s="9">
        <f t="shared" si="2"/>
        <v>113</v>
      </c>
      <c r="I124" s="48" t="s">
        <v>2</v>
      </c>
      <c r="J124" s="41" t="s">
        <v>4</v>
      </c>
      <c r="K124" s="41" t="s">
        <v>177</v>
      </c>
      <c r="L124" s="42" t="s">
        <v>70</v>
      </c>
      <c r="M124" s="43" t="s">
        <v>69</v>
      </c>
      <c r="N124" s="44" t="s">
        <v>950</v>
      </c>
      <c r="O124" s="77" t="str">
        <f>"Valor mensual de "&amp;B3&amp;""&amp;" de berries por "&amp;Tabla1[[#This Row],[Variable]]</f>
        <v>Valor mensual de Exportaciones en USD de berries por Cultivo</v>
      </c>
      <c r="P124" s="45"/>
      <c r="Q124" s="46">
        <v>0</v>
      </c>
      <c r="R124" s="47">
        <v>7</v>
      </c>
      <c r="S124" s="15" t="s">
        <v>1091</v>
      </c>
      <c r="V124" t="s">
        <v>949</v>
      </c>
      <c r="W124" t="s">
        <v>946</v>
      </c>
    </row>
    <row r="125" spans="7:23" x14ac:dyDescent="0.25">
      <c r="G125" s="20" t="s">
        <v>956</v>
      </c>
      <c r="H125" s="9">
        <f t="shared" si="2"/>
        <v>114</v>
      </c>
      <c r="I125" s="48" t="s">
        <v>2</v>
      </c>
      <c r="J125" s="41" t="s">
        <v>4</v>
      </c>
      <c r="K125" s="41" t="s">
        <v>177</v>
      </c>
      <c r="L125" s="42" t="s">
        <v>70</v>
      </c>
      <c r="M125" s="43" t="s">
        <v>69</v>
      </c>
      <c r="N125" s="44" t="s">
        <v>950</v>
      </c>
      <c r="O125" s="78" t="str">
        <f>"Precio mensual de "&amp;B4&amp;""&amp;" de berries por "&amp;Tabla1[[#This Row],[Variable]]</f>
        <v>Precio mensual de Exportaciones en USD/Kg de berries por Cultivo</v>
      </c>
      <c r="P125" s="45"/>
      <c r="Q125" s="46">
        <v>0</v>
      </c>
      <c r="R125" s="47">
        <v>7</v>
      </c>
      <c r="S125" s="15" t="s">
        <v>1092</v>
      </c>
      <c r="V125" t="s">
        <v>949</v>
      </c>
      <c r="W125" t="s">
        <v>948</v>
      </c>
    </row>
    <row r="126" spans="7:23" x14ac:dyDescent="0.25">
      <c r="G126" s="20" t="s">
        <v>957</v>
      </c>
      <c r="H126" s="9">
        <f t="shared" si="2"/>
        <v>115</v>
      </c>
      <c r="I126" s="48" t="s">
        <v>2</v>
      </c>
      <c r="J126" s="41" t="s">
        <v>4</v>
      </c>
      <c r="K126" s="41" t="s">
        <v>181</v>
      </c>
      <c r="L126" s="42" t="s">
        <v>70</v>
      </c>
      <c r="M126" s="43" t="s">
        <v>69</v>
      </c>
      <c r="N126" s="44" t="s">
        <v>950</v>
      </c>
      <c r="O126" s="76" t="str">
        <f>"Volumen mensual de "&amp;B2&amp;""&amp;" de Berries por "&amp;Tabla1[[#This Row],[Variable]]&amp;" y "&amp;Tabla1[[#This Row],[Filtro Int]]</f>
        <v>Volumen mensual de Exportaciones en Kg de Berries por Cultivo y Procesamiento</v>
      </c>
      <c r="P126" s="45"/>
      <c r="Q126" s="46">
        <v>0</v>
      </c>
      <c r="R126" s="47">
        <v>7</v>
      </c>
      <c r="S126" s="15" t="s">
        <v>1093</v>
      </c>
      <c r="V126" t="s">
        <v>949</v>
      </c>
      <c r="W126" t="s">
        <v>947</v>
      </c>
    </row>
    <row r="127" spans="7:23" x14ac:dyDescent="0.25">
      <c r="G127" s="20" t="s">
        <v>958</v>
      </c>
      <c r="H127" s="9">
        <f t="shared" si="2"/>
        <v>116</v>
      </c>
      <c r="I127" s="48" t="s">
        <v>2</v>
      </c>
      <c r="J127" s="41" t="s">
        <v>4</v>
      </c>
      <c r="K127" s="41" t="s">
        <v>181</v>
      </c>
      <c r="L127" s="42" t="s">
        <v>70</v>
      </c>
      <c r="M127" s="43" t="s">
        <v>69</v>
      </c>
      <c r="N127" s="44" t="s">
        <v>950</v>
      </c>
      <c r="O127" s="77" t="str">
        <f>"Valor mensual de "&amp;B3&amp;""&amp;" de Berries por "&amp;Tabla1[[#This Row],[Variable]]&amp;" y "&amp;Tabla1[[#This Row],[Filtro Int]]</f>
        <v>Valor mensual de Exportaciones en USD de Berries por Cultivo y Procesamiento</v>
      </c>
      <c r="P127" s="45"/>
      <c r="Q127" s="46">
        <v>0</v>
      </c>
      <c r="R127" s="47">
        <v>7</v>
      </c>
      <c r="S127" s="15" t="s">
        <v>1094</v>
      </c>
      <c r="V127" t="s">
        <v>949</v>
      </c>
      <c r="W127" t="s">
        <v>946</v>
      </c>
    </row>
    <row r="128" spans="7:23" x14ac:dyDescent="0.25">
      <c r="G128" s="20" t="s">
        <v>959</v>
      </c>
      <c r="H128" s="9">
        <f t="shared" si="2"/>
        <v>117</v>
      </c>
      <c r="I128" s="48" t="s">
        <v>2</v>
      </c>
      <c r="J128" s="41" t="s">
        <v>4</v>
      </c>
      <c r="K128" s="41" t="s">
        <v>181</v>
      </c>
      <c r="L128" s="42" t="s">
        <v>70</v>
      </c>
      <c r="M128" s="43" t="s">
        <v>69</v>
      </c>
      <c r="N128" s="44" t="s">
        <v>950</v>
      </c>
      <c r="O128" s="78" t="str">
        <f>"Precio mensual de "&amp;B4&amp;""&amp;" de Berries por "&amp;Tabla1[[#This Row],[Variable]]&amp;" y "&amp;Tabla1[[#This Row],[Filtro Int]]</f>
        <v>Precio mensual de Exportaciones en USD/Kg de Berries por Cultivo y Procesamiento</v>
      </c>
      <c r="P128" s="45"/>
      <c r="Q128" s="46">
        <v>0</v>
      </c>
      <c r="R128" s="47">
        <v>7</v>
      </c>
      <c r="S128" s="15" t="s">
        <v>1095</v>
      </c>
      <c r="V128" t="s">
        <v>949</v>
      </c>
      <c r="W128" t="s">
        <v>948</v>
      </c>
    </row>
    <row r="129" spans="7:23" x14ac:dyDescent="0.25">
      <c r="G129" s="20" t="s">
        <v>960</v>
      </c>
      <c r="H129" s="9">
        <f t="shared" si="2"/>
        <v>118</v>
      </c>
      <c r="I129" s="48" t="s">
        <v>2</v>
      </c>
      <c r="J129" s="41" t="s">
        <v>4</v>
      </c>
      <c r="K129" s="41" t="s">
        <v>624</v>
      </c>
      <c r="L129" s="42" t="s">
        <v>70</v>
      </c>
      <c r="M129" s="43" t="s">
        <v>69</v>
      </c>
      <c r="N129" s="44" t="s">
        <v>950</v>
      </c>
      <c r="O129" s="76" t="str">
        <f>"Volumen mensual de "&amp;B2&amp;""&amp;" de Berries por "&amp;Tabla1[[#This Row],[Variable]]&amp;" y "&amp;Tabla1[[#This Row],[Filtro Int]]</f>
        <v>Volumen mensual de Exportaciones en Kg de Berries por Cultivo y País de Destino</v>
      </c>
      <c r="P129" s="45"/>
      <c r="Q129" s="46">
        <v>0</v>
      </c>
      <c r="R129" s="47">
        <v>7</v>
      </c>
      <c r="S129" s="15" t="s">
        <v>1096</v>
      </c>
      <c r="V129" t="s">
        <v>949</v>
      </c>
      <c r="W129" t="s">
        <v>947</v>
      </c>
    </row>
    <row r="130" spans="7:23" x14ac:dyDescent="0.25">
      <c r="G130" s="20" t="s">
        <v>961</v>
      </c>
      <c r="H130" s="9">
        <f t="shared" si="2"/>
        <v>119</v>
      </c>
      <c r="I130" s="48" t="s">
        <v>2</v>
      </c>
      <c r="J130" s="41" t="s">
        <v>4</v>
      </c>
      <c r="K130" s="41" t="s">
        <v>624</v>
      </c>
      <c r="L130" s="42" t="s">
        <v>70</v>
      </c>
      <c r="M130" s="43" t="s">
        <v>69</v>
      </c>
      <c r="N130" s="44" t="s">
        <v>950</v>
      </c>
      <c r="O130" s="77" t="str">
        <f>"Valor mensual de "&amp;B3&amp;""&amp;" de Berries por "&amp;Tabla1[[#This Row],[Variable]]&amp;" y "&amp;Tabla1[[#This Row],[Filtro Int]]</f>
        <v>Valor mensual de Exportaciones en USD de Berries por Cultivo y País de Destino</v>
      </c>
      <c r="P130" s="45"/>
      <c r="Q130" s="46">
        <v>0</v>
      </c>
      <c r="R130" s="47">
        <v>7</v>
      </c>
      <c r="S130" s="15" t="s">
        <v>1097</v>
      </c>
      <c r="V130" t="s">
        <v>949</v>
      </c>
      <c r="W130" t="s">
        <v>946</v>
      </c>
    </row>
    <row r="131" spans="7:23" x14ac:dyDescent="0.25">
      <c r="G131" s="20" t="s">
        <v>962</v>
      </c>
      <c r="H131" s="9">
        <f t="shared" si="2"/>
        <v>120</v>
      </c>
      <c r="I131" s="48" t="s">
        <v>2</v>
      </c>
      <c r="J131" s="41" t="s">
        <v>4</v>
      </c>
      <c r="K131" s="41" t="s">
        <v>624</v>
      </c>
      <c r="L131" s="42" t="s">
        <v>70</v>
      </c>
      <c r="M131" s="43" t="s">
        <v>69</v>
      </c>
      <c r="N131" s="44" t="s">
        <v>950</v>
      </c>
      <c r="O131" s="78" t="str">
        <f>"Precio mensual de "&amp;B4&amp;""&amp;" de Berries por "&amp;Tabla1[[#This Row],[Variable]]&amp;" y "&amp;Tabla1[[#This Row],[Filtro Int]]</f>
        <v>Precio mensual de Exportaciones en USD/Kg de Berries por Cultivo y País de Destino</v>
      </c>
      <c r="P131" s="45"/>
      <c r="Q131" s="46">
        <v>0</v>
      </c>
      <c r="R131" s="47">
        <v>7</v>
      </c>
      <c r="S131" s="15" t="s">
        <v>1098</v>
      </c>
      <c r="V131" t="s">
        <v>949</v>
      </c>
      <c r="W131" t="s">
        <v>948</v>
      </c>
    </row>
    <row r="132" spans="7:23" x14ac:dyDescent="0.25">
      <c r="G132" s="20" t="s">
        <v>963</v>
      </c>
      <c r="H132" s="9">
        <f t="shared" si="2"/>
        <v>121</v>
      </c>
      <c r="I132" s="48" t="s">
        <v>2</v>
      </c>
      <c r="J132" s="41" t="s">
        <v>4</v>
      </c>
      <c r="K132" s="41" t="s">
        <v>176</v>
      </c>
      <c r="L132" s="42" t="s">
        <v>177</v>
      </c>
      <c r="M132" s="43" t="s">
        <v>70</v>
      </c>
      <c r="N132" s="44" t="s">
        <v>950</v>
      </c>
      <c r="O132" s="76" t="str">
        <f>"Volumen mensual de "&amp;B2&amp;""&amp;" de arándano por "&amp;Tabla1[[#This Row],[Variable]]</f>
        <v>Volumen mensual de Exportaciones en Kg de arándano por Tipo (Orgánico/No orgánico)</v>
      </c>
      <c r="P132" s="45"/>
      <c r="Q132" s="46">
        <v>0</v>
      </c>
      <c r="R132" s="47">
        <v>110</v>
      </c>
      <c r="S132" s="15" t="s">
        <v>1099</v>
      </c>
      <c r="V132" t="s">
        <v>949</v>
      </c>
      <c r="W132" t="s">
        <v>947</v>
      </c>
    </row>
    <row r="133" spans="7:23" x14ac:dyDescent="0.25">
      <c r="G133" s="20" t="s">
        <v>964</v>
      </c>
      <c r="H133" s="9">
        <f t="shared" si="2"/>
        <v>122</v>
      </c>
      <c r="I133" s="48" t="s">
        <v>2</v>
      </c>
      <c r="J133" s="41" t="s">
        <v>4</v>
      </c>
      <c r="K133" s="41" t="s">
        <v>176</v>
      </c>
      <c r="L133" s="42" t="s">
        <v>177</v>
      </c>
      <c r="M133" s="43" t="s">
        <v>70</v>
      </c>
      <c r="N133" s="44" t="s">
        <v>950</v>
      </c>
      <c r="O133" s="77" t="str">
        <f>"Valor mensual de "&amp;B3&amp;""&amp;" de arándano por "&amp;Tabla1[[#This Row],[Variable]]</f>
        <v>Valor mensual de Exportaciones en USD de arándano por Tipo (Orgánico/No orgánico)</v>
      </c>
      <c r="P133" s="45"/>
      <c r="Q133" s="46">
        <v>0</v>
      </c>
      <c r="R133" s="47">
        <v>110</v>
      </c>
      <c r="S133" s="15" t="s">
        <v>1100</v>
      </c>
      <c r="V133" t="s">
        <v>949</v>
      </c>
      <c r="W133" t="s">
        <v>946</v>
      </c>
    </row>
    <row r="134" spans="7:23" x14ac:dyDescent="0.25">
      <c r="G134" s="20" t="s">
        <v>965</v>
      </c>
      <c r="H134" s="9">
        <f t="shared" si="2"/>
        <v>123</v>
      </c>
      <c r="I134" s="48" t="s">
        <v>2</v>
      </c>
      <c r="J134" s="41" t="s">
        <v>4</v>
      </c>
      <c r="K134" s="41" t="s">
        <v>176</v>
      </c>
      <c r="L134" s="42" t="s">
        <v>177</v>
      </c>
      <c r="M134" s="43" t="s">
        <v>70</v>
      </c>
      <c r="N134" s="44" t="s">
        <v>950</v>
      </c>
      <c r="O134" s="78" t="str">
        <f>"Precio mensual de "&amp;B4&amp;""&amp;" de arándano por "&amp;Tabla1[[#This Row],[Variable]]</f>
        <v>Precio mensual de Exportaciones en USD/Kg de arándano por Tipo (Orgánico/No orgánico)</v>
      </c>
      <c r="P134" s="45"/>
      <c r="Q134" s="46">
        <v>0</v>
      </c>
      <c r="R134" s="47">
        <v>110</v>
      </c>
      <c r="S134" s="15" t="s">
        <v>1101</v>
      </c>
      <c r="V134" t="s">
        <v>949</v>
      </c>
      <c r="W134" t="s">
        <v>948</v>
      </c>
    </row>
    <row r="135" spans="7:23" x14ac:dyDescent="0.25">
      <c r="G135" s="20" t="s">
        <v>966</v>
      </c>
      <c r="H135" s="9">
        <f t="shared" si="2"/>
        <v>124</v>
      </c>
      <c r="I135" s="48" t="s">
        <v>2</v>
      </c>
      <c r="J135" s="41" t="s">
        <v>4</v>
      </c>
      <c r="K135" s="49" t="s">
        <v>180</v>
      </c>
      <c r="L135" s="42" t="s">
        <v>181</v>
      </c>
      <c r="M135" s="43" t="s">
        <v>70</v>
      </c>
      <c r="N135" s="44" t="s">
        <v>950</v>
      </c>
      <c r="O135" s="76" t="str">
        <f>"Volumen mensual de "&amp;B2&amp;""&amp;" de arándano por "&amp;Tabla1[[#This Row],[Variable]]</f>
        <v>Volumen mensual de Exportaciones en Kg de arándano por Procesamiento</v>
      </c>
      <c r="P135" s="45"/>
      <c r="Q135" s="46">
        <v>0</v>
      </c>
      <c r="R135" s="47">
        <v>110</v>
      </c>
      <c r="S135" s="15" t="s">
        <v>1102</v>
      </c>
      <c r="V135" t="s">
        <v>949</v>
      </c>
      <c r="W135" t="s">
        <v>947</v>
      </c>
    </row>
    <row r="136" spans="7:23" x14ac:dyDescent="0.25">
      <c r="G136" s="20" t="s">
        <v>967</v>
      </c>
      <c r="H136" s="9">
        <f t="shared" si="2"/>
        <v>125</v>
      </c>
      <c r="I136" s="48" t="s">
        <v>2</v>
      </c>
      <c r="J136" s="41" t="s">
        <v>4</v>
      </c>
      <c r="K136" s="49" t="s">
        <v>180</v>
      </c>
      <c r="L136" s="42" t="s">
        <v>181</v>
      </c>
      <c r="M136" s="43" t="s">
        <v>70</v>
      </c>
      <c r="N136" s="44" t="s">
        <v>950</v>
      </c>
      <c r="O136" s="77" t="str">
        <f>"Valor mensual de "&amp;B3&amp;""&amp;" de arándano por "&amp;Tabla1[[#This Row],[Variable]]</f>
        <v>Valor mensual de Exportaciones en USD de arándano por Procesamiento</v>
      </c>
      <c r="P136" s="45"/>
      <c r="Q136" s="46">
        <v>0</v>
      </c>
      <c r="R136" s="47">
        <v>110</v>
      </c>
      <c r="S136" s="15" t="s">
        <v>1103</v>
      </c>
      <c r="V136" t="s">
        <v>949</v>
      </c>
      <c r="W136" t="s">
        <v>946</v>
      </c>
    </row>
    <row r="137" spans="7:23" x14ac:dyDescent="0.25">
      <c r="G137" s="20" t="s">
        <v>968</v>
      </c>
      <c r="H137" s="9">
        <f t="shared" si="2"/>
        <v>126</v>
      </c>
      <c r="I137" s="48" t="s">
        <v>2</v>
      </c>
      <c r="J137" s="41" t="s">
        <v>4</v>
      </c>
      <c r="K137" s="49" t="s">
        <v>180</v>
      </c>
      <c r="L137" s="42" t="s">
        <v>181</v>
      </c>
      <c r="M137" s="43" t="s">
        <v>70</v>
      </c>
      <c r="N137" s="44" t="s">
        <v>950</v>
      </c>
      <c r="O137" s="78" t="str">
        <f>"Precio mensual de "&amp;B4&amp;""&amp;" de arándano por "&amp;Tabla1[[#This Row],[Variable]]</f>
        <v>Precio mensual de Exportaciones en USD/Kg de arándano por Procesamiento</v>
      </c>
      <c r="P137" s="45"/>
      <c r="Q137" s="46">
        <v>0</v>
      </c>
      <c r="R137" s="47">
        <v>110</v>
      </c>
      <c r="S137" s="15" t="s">
        <v>1104</v>
      </c>
      <c r="V137" t="s">
        <v>949</v>
      </c>
      <c r="W137" t="s">
        <v>948</v>
      </c>
    </row>
    <row r="138" spans="7:23" x14ac:dyDescent="0.25">
      <c r="G138" s="20" t="s">
        <v>969</v>
      </c>
      <c r="H138" s="9">
        <f t="shared" si="2"/>
        <v>127</v>
      </c>
      <c r="I138" s="48" t="s">
        <v>2</v>
      </c>
      <c r="J138" s="41" t="s">
        <v>4</v>
      </c>
      <c r="K138" s="49" t="s">
        <v>180</v>
      </c>
      <c r="L138" s="42" t="s">
        <v>621</v>
      </c>
      <c r="M138" s="43" t="s">
        <v>70</v>
      </c>
      <c r="N138" s="44" t="s">
        <v>950</v>
      </c>
      <c r="O138" s="76" t="str">
        <f>"Volumen mensual de "&amp;B2&amp;""&amp;" de arándano por "&amp;Tabla1[[#This Row],[Variable]]</f>
        <v>Volumen mensual de Exportaciones en Kg de arándano por País de destino</v>
      </c>
      <c r="P138" s="45"/>
      <c r="Q138" s="46">
        <v>0</v>
      </c>
      <c r="R138" s="47">
        <v>110</v>
      </c>
      <c r="S138" s="15" t="s">
        <v>1105</v>
      </c>
      <c r="V138" t="s">
        <v>949</v>
      </c>
      <c r="W138" t="s">
        <v>947</v>
      </c>
    </row>
    <row r="139" spans="7:23" x14ac:dyDescent="0.25">
      <c r="G139" s="75" t="s">
        <v>970</v>
      </c>
      <c r="H139" s="66">
        <f t="shared" si="2"/>
        <v>128</v>
      </c>
      <c r="I139" s="59" t="s">
        <v>2</v>
      </c>
      <c r="J139" s="60" t="s">
        <v>4</v>
      </c>
      <c r="K139" s="67" t="s">
        <v>180</v>
      </c>
      <c r="L139" s="68" t="s">
        <v>621</v>
      </c>
      <c r="M139" s="69" t="s">
        <v>70</v>
      </c>
      <c r="N139" s="70" t="s">
        <v>950</v>
      </c>
      <c r="O139" s="77" t="str">
        <f>"Valor mensual de "&amp;B3&amp;""&amp;" de arándano por "&amp;Tabla1[[#This Row],[Variable]]</f>
        <v>Valor mensual de Exportaciones en USD de arándano por País de destino</v>
      </c>
      <c r="P139" s="71"/>
      <c r="Q139" s="72">
        <v>0</v>
      </c>
      <c r="R139" s="73">
        <v>110</v>
      </c>
      <c r="S139" s="15" t="s">
        <v>1106</v>
      </c>
      <c r="V139" t="s">
        <v>949</v>
      </c>
      <c r="W139" t="s">
        <v>946</v>
      </c>
    </row>
    <row r="140" spans="7:23" ht="15.75" thickBot="1" x14ac:dyDescent="0.3">
      <c r="G140" s="38" t="s">
        <v>971</v>
      </c>
      <c r="H140" s="39">
        <f t="shared" si="2"/>
        <v>129</v>
      </c>
      <c r="I140" s="65" t="s">
        <v>2</v>
      </c>
      <c r="J140" s="51" t="s">
        <v>4</v>
      </c>
      <c r="K140" s="52" t="s">
        <v>180</v>
      </c>
      <c r="L140" s="53" t="s">
        <v>621</v>
      </c>
      <c r="M140" s="54" t="s">
        <v>70</v>
      </c>
      <c r="N140" s="55" t="s">
        <v>950</v>
      </c>
      <c r="O140" s="78" t="str">
        <f>"Precio mensual de "&amp;B4&amp;""&amp;" de arándano por "&amp;Tabla1[[#This Row],[Variable]]</f>
        <v>Precio mensual de Exportaciones en USD/Kg de arándano por País de destino</v>
      </c>
      <c r="P140" s="56"/>
      <c r="Q140" s="57">
        <v>0</v>
      </c>
      <c r="R140" s="58">
        <v>110</v>
      </c>
      <c r="S140" s="81" t="s">
        <v>1107</v>
      </c>
      <c r="T140" s="74"/>
      <c r="U140" s="74"/>
      <c r="V140" t="s">
        <v>949</v>
      </c>
      <c r="W140" t="s">
        <v>948</v>
      </c>
    </row>
    <row r="141" spans="7:23" ht="15.75" thickTop="1" x14ac:dyDescent="0.25">
      <c r="G141" s="20" t="s">
        <v>972</v>
      </c>
      <c r="H141" s="9">
        <f t="shared" si="2"/>
        <v>130</v>
      </c>
      <c r="I141" s="48" t="s">
        <v>2</v>
      </c>
      <c r="J141" s="41" t="s">
        <v>4</v>
      </c>
      <c r="K141" s="80" t="s">
        <v>1108</v>
      </c>
      <c r="L141" s="42" t="s">
        <v>625</v>
      </c>
      <c r="M141" s="43" t="s">
        <v>181</v>
      </c>
      <c r="N141" s="44" t="s">
        <v>182</v>
      </c>
      <c r="O141" s="76" t="str">
        <f>"Comparativo mensual de "&amp;B2&amp;""&amp;" de congelados por "&amp;Tabla1[[#This Row],[Variable]]</f>
        <v>Comparativo mensual de Exportaciones en Kg de congelados por Tipo de Cultivo</v>
      </c>
      <c r="P141" s="45"/>
      <c r="Q141" s="46">
        <v>0</v>
      </c>
      <c r="R141" s="47">
        <v>6</v>
      </c>
      <c r="S141" s="81" t="s">
        <v>1109</v>
      </c>
      <c r="T141" s="74"/>
      <c r="U141" s="74"/>
      <c r="V141" t="s">
        <v>949</v>
      </c>
      <c r="W141" t="s">
        <v>947</v>
      </c>
    </row>
    <row r="142" spans="7:23" x14ac:dyDescent="0.25">
      <c r="G142" s="20" t="s">
        <v>973</v>
      </c>
      <c r="H142" s="66">
        <f t="shared" si="2"/>
        <v>131</v>
      </c>
      <c r="I142" s="48" t="s">
        <v>2</v>
      </c>
      <c r="J142" s="41" t="s">
        <v>4</v>
      </c>
      <c r="K142" s="80" t="s">
        <v>1108</v>
      </c>
      <c r="L142" s="42" t="s">
        <v>625</v>
      </c>
      <c r="M142" s="43" t="s">
        <v>181</v>
      </c>
      <c r="N142" s="44" t="s">
        <v>182</v>
      </c>
      <c r="O142" s="77" t="str">
        <f>"Comparativo mensual de "&amp;B3&amp;""&amp;" de congelados por "&amp;Tabla1[[#This Row],[Variable]]</f>
        <v>Comparativo mensual de Exportaciones en USD de congelados por Tipo de Cultivo</v>
      </c>
      <c r="P142" s="45"/>
      <c r="Q142" s="46">
        <v>0</v>
      </c>
      <c r="R142" s="47">
        <v>6</v>
      </c>
      <c r="S142" s="81" t="s">
        <v>1110</v>
      </c>
      <c r="T142" s="74"/>
      <c r="U142" s="74"/>
      <c r="V142" t="s">
        <v>949</v>
      </c>
      <c r="W142" t="s">
        <v>946</v>
      </c>
    </row>
    <row r="143" spans="7:23" x14ac:dyDescent="0.25">
      <c r="G143" s="20" t="s">
        <v>974</v>
      </c>
      <c r="H143" s="9">
        <f t="shared" si="2"/>
        <v>132</v>
      </c>
      <c r="I143" s="48" t="s">
        <v>2</v>
      </c>
      <c r="J143" s="41" t="s">
        <v>4</v>
      </c>
      <c r="K143" s="80" t="s">
        <v>1108</v>
      </c>
      <c r="L143" s="42" t="s">
        <v>625</v>
      </c>
      <c r="M143" s="43" t="s">
        <v>181</v>
      </c>
      <c r="N143" s="44" t="s">
        <v>182</v>
      </c>
      <c r="O143" s="78" t="str">
        <f>"Comparativo mensual de "&amp;B4&amp;""&amp;" de congelados por "&amp;Tabla1[[#This Row],[Variable]]</f>
        <v>Comparativo mensual de Exportaciones en USD/Kg de congelados por Tipo de Cultivo</v>
      </c>
      <c r="P143" s="45"/>
      <c r="Q143" s="46">
        <v>0</v>
      </c>
      <c r="R143" s="47">
        <v>6</v>
      </c>
      <c r="S143" s="81" t="s">
        <v>1111</v>
      </c>
      <c r="T143" s="74"/>
      <c r="U143" s="74"/>
      <c r="V143" t="s">
        <v>949</v>
      </c>
      <c r="W143" t="s">
        <v>948</v>
      </c>
    </row>
    <row r="144" spans="7:23" x14ac:dyDescent="0.25">
      <c r="G144" s="20" t="s">
        <v>975</v>
      </c>
      <c r="H144" s="66">
        <f t="shared" si="2"/>
        <v>133</v>
      </c>
      <c r="I144" s="48" t="s">
        <v>2</v>
      </c>
      <c r="J144" s="41" t="s">
        <v>4</v>
      </c>
      <c r="K144" s="41" t="s">
        <v>1115</v>
      </c>
      <c r="L144" s="42" t="s">
        <v>70</v>
      </c>
      <c r="M144" s="43" t="s">
        <v>181</v>
      </c>
      <c r="N144" s="44" t="s">
        <v>182</v>
      </c>
      <c r="O144" s="76" t="str">
        <f>"Comparativo mensual de "&amp;B2&amp;""&amp;" de congelados por "&amp;Tabla1[[#This Row],[Variable]]</f>
        <v>Comparativo mensual de Exportaciones en Kg de congelados por Cultivo</v>
      </c>
      <c r="P144" s="45"/>
      <c r="Q144" s="46">
        <v>0</v>
      </c>
      <c r="R144" s="47">
        <v>6</v>
      </c>
      <c r="S144" s="81" t="s">
        <v>1112</v>
      </c>
      <c r="T144" s="74"/>
      <c r="U144" s="74"/>
      <c r="V144" t="s">
        <v>949</v>
      </c>
      <c r="W144" t="s">
        <v>947</v>
      </c>
    </row>
    <row r="145" spans="7:23" x14ac:dyDescent="0.25">
      <c r="G145" s="20" t="s">
        <v>976</v>
      </c>
      <c r="H145" s="9">
        <f t="shared" si="2"/>
        <v>134</v>
      </c>
      <c r="I145" s="48" t="s">
        <v>2</v>
      </c>
      <c r="J145" s="41" t="s">
        <v>4</v>
      </c>
      <c r="K145" s="41" t="s">
        <v>1115</v>
      </c>
      <c r="L145" s="42" t="s">
        <v>70</v>
      </c>
      <c r="M145" s="43" t="s">
        <v>181</v>
      </c>
      <c r="N145" s="44" t="s">
        <v>182</v>
      </c>
      <c r="O145" s="77" t="str">
        <f>"Comparativo mensual de "&amp;B3&amp;""&amp;" de congelados por "&amp;Tabla1[[#This Row],[Variable]]</f>
        <v>Comparativo mensual de Exportaciones en USD de congelados por Cultivo</v>
      </c>
      <c r="P145" s="45"/>
      <c r="Q145" s="46">
        <v>0</v>
      </c>
      <c r="R145" s="47">
        <v>6</v>
      </c>
      <c r="S145" s="81" t="s">
        <v>1113</v>
      </c>
      <c r="T145" s="74"/>
      <c r="U145" s="74"/>
      <c r="V145" t="s">
        <v>949</v>
      </c>
      <c r="W145" t="s">
        <v>946</v>
      </c>
    </row>
    <row r="146" spans="7:23" ht="15.75" thickBot="1" x14ac:dyDescent="0.3">
      <c r="G146" s="38" t="s">
        <v>977</v>
      </c>
      <c r="H146" s="39">
        <f t="shared" si="2"/>
        <v>135</v>
      </c>
      <c r="I146" s="65" t="s">
        <v>2</v>
      </c>
      <c r="J146" s="51" t="s">
        <v>4</v>
      </c>
      <c r="K146" s="41" t="s">
        <v>1115</v>
      </c>
      <c r="L146" s="53" t="s">
        <v>70</v>
      </c>
      <c r="M146" s="54" t="s">
        <v>181</v>
      </c>
      <c r="N146" s="55" t="s">
        <v>182</v>
      </c>
      <c r="O146" s="78" t="str">
        <f>"Comparativo mensual de "&amp;B4&amp;""&amp;" de congelados por "&amp;Tabla1[[#This Row],[Variable]]</f>
        <v>Comparativo mensual de Exportaciones en USD/Kg de congelados por Cultivo</v>
      </c>
      <c r="P146" s="56"/>
      <c r="Q146" s="57">
        <v>0</v>
      </c>
      <c r="R146" s="58">
        <v>6</v>
      </c>
      <c r="S146" s="81" t="s">
        <v>1114</v>
      </c>
      <c r="T146" s="74"/>
      <c r="U146" s="74"/>
      <c r="V146" t="s">
        <v>949</v>
      </c>
      <c r="W146" t="s">
        <v>948</v>
      </c>
    </row>
    <row r="147" spans="7:23" ht="15.75" thickTop="1" x14ac:dyDescent="0.25"/>
  </sheetData>
  <phoneticPr fontId="9" type="noConversion"/>
  <hyperlinks>
    <hyperlink ref="S12" r:id="rId1" xr:uid="{92E197B2-B6E3-4219-A5AF-40BFEAA078B3}"/>
    <hyperlink ref="S13" r:id="rId2" xr:uid="{D4BDDE89-47BB-4A30-A74B-ACD5689A241A}"/>
    <hyperlink ref="S14" r:id="rId3" xr:uid="{F01D4E79-5AC8-473E-9915-60CFF2CA78C2}"/>
    <hyperlink ref="S24" r:id="rId4" xr:uid="{486F9F99-6040-4E15-92BC-12ABA62F49E4}"/>
    <hyperlink ref="S25" r:id="rId5" xr:uid="{2C580C19-14F5-4E5C-BDB9-03125962C0FD}"/>
    <hyperlink ref="S26" r:id="rId6" xr:uid="{3731900F-7698-49B4-9CF2-1349DC3386CE}"/>
    <hyperlink ref="S15" r:id="rId7" xr:uid="{FC0D2906-AD12-4496-8DA2-0CD563667CB0}"/>
    <hyperlink ref="S18" r:id="rId8" xr:uid="{4A164919-AFBB-4724-9E06-8C5D16EA7A0A}"/>
    <hyperlink ref="S41" r:id="rId9" xr:uid="{AA7B7BAC-DCFB-4DA5-94A2-4C9FC74BF06A}"/>
    <hyperlink ref="S42" r:id="rId10" xr:uid="{140FB9D6-6B08-42DA-B195-59300C1C563E}"/>
    <hyperlink ref="S43" r:id="rId11" xr:uid="{3DFEF9F9-E090-4384-B5A1-1DE34C6186E3}"/>
    <hyperlink ref="S44" r:id="rId12" xr:uid="{DC2EC6ED-264A-40F6-BFD0-F4831959A076}"/>
    <hyperlink ref="S56" r:id="rId13" xr:uid="{792B04A5-6447-4B8F-A5D7-C4785C67BC58}"/>
    <hyperlink ref="S60" r:id="rId14" xr:uid="{F8FBB1A4-9405-400A-B596-D30F2255D5D4}"/>
    <hyperlink ref="S61" r:id="rId15" xr:uid="{F14DAA16-2206-4E01-931F-F916100E93B9}"/>
    <hyperlink ref="S62" r:id="rId16" xr:uid="{E654B389-7159-47A9-AD0E-69D711425CD0}"/>
    <hyperlink ref="S63" r:id="rId17" xr:uid="{6F59DD78-E79A-41B4-AB26-E44238A08374}"/>
    <hyperlink ref="S64" r:id="rId18" xr:uid="{01A3A8EF-4269-4592-AB2E-F0865F943963}"/>
    <hyperlink ref="S69" r:id="rId19" xr:uid="{EB8B6851-B573-445B-B9B1-A4A3E14F5ACE}"/>
    <hyperlink ref="S71" r:id="rId20" xr:uid="{35ED0CD8-C178-4A56-A845-D60410487C26}"/>
    <hyperlink ref="S72" r:id="rId21" xr:uid="{6D68FEFC-89B1-49F4-B080-8DEE40EB6BAD}"/>
    <hyperlink ref="S73" r:id="rId22" xr:uid="{EFEF7BF8-F3A8-4E76-BAEE-1C924ECC1583}"/>
    <hyperlink ref="S74" r:id="rId23" xr:uid="{24BFAE0A-121E-4340-BDAF-3B6DE7894C63}"/>
    <hyperlink ref="S75" r:id="rId24" xr:uid="{63383D14-F069-4298-94B1-F323656A4DB3}"/>
    <hyperlink ref="S76" r:id="rId25" xr:uid="{AB4DC9DD-97C4-467E-B108-B7DFF5EDDF89}"/>
    <hyperlink ref="S77" r:id="rId26" xr:uid="{46FCB078-4927-4DCF-AC31-6773F776F0B1}"/>
    <hyperlink ref="S78" r:id="rId27" xr:uid="{FB3305E0-20B0-404E-8041-515BD855B1CE}"/>
    <hyperlink ref="S79" r:id="rId28" xr:uid="{85081A43-D38E-44DE-83E4-B0548171F455}"/>
    <hyperlink ref="S80" r:id="rId29" xr:uid="{2F893D31-2121-4598-A030-63B7580692A6}"/>
    <hyperlink ref="S81" r:id="rId30" xr:uid="{AC3324F9-A513-41D0-9C98-0D752138EAE7}"/>
    <hyperlink ref="S82" r:id="rId31" xr:uid="{1A2E31E9-DC0E-4690-86F4-9AD35C37DAF4}"/>
    <hyperlink ref="S83" r:id="rId32" xr:uid="{F4BF8B80-F618-4568-ADC9-665354456562}"/>
    <hyperlink ref="S87" r:id="rId33" xr:uid="{64C2D2AA-043B-41E1-B941-66F5E35EB472}"/>
    <hyperlink ref="S88" r:id="rId34" xr:uid="{A8FF3DB2-7CDD-48F8-B497-7FC262DB0897}"/>
    <hyperlink ref="S89" r:id="rId35" xr:uid="{F060C1D8-2D37-4559-A090-0C89CA6B9DF2}"/>
    <hyperlink ref="S90" r:id="rId36" xr:uid="{B9909DC0-7527-40B5-A7FD-370458CB49D2}"/>
    <hyperlink ref="S91" r:id="rId37" xr:uid="{7F6402D0-31DC-45AA-846D-21A2A0752916}"/>
    <hyperlink ref="S92" r:id="rId38" xr:uid="{13462F16-1488-45BA-8C73-C23C5E4B96F9}"/>
    <hyperlink ref="S96" r:id="rId39" xr:uid="{CC173AA4-2485-4E6C-8FAC-05E724843750}"/>
    <hyperlink ref="S97" r:id="rId40" xr:uid="{D77F183B-826B-47CE-9F8D-D4A442C4A62F}"/>
    <hyperlink ref="S98" r:id="rId41" xr:uid="{6832C325-DB67-47B0-BE1D-BDBEE7AE9A42}"/>
    <hyperlink ref="S93" r:id="rId42" xr:uid="{1B39369E-1872-4C6A-8498-2E0F7F256D75}"/>
    <hyperlink ref="S94" r:id="rId43" xr:uid="{71167866-4317-448D-8400-297AF98DF054}"/>
    <hyperlink ref="S95" r:id="rId44" xr:uid="{1C451EA8-5F9F-41B2-99DD-DD43C0837A28}"/>
    <hyperlink ref="S99" r:id="rId45" xr:uid="{BEB17728-5EEE-43B5-862F-357E686EAB6C}"/>
    <hyperlink ref="S100" r:id="rId46" xr:uid="{C81138A4-FC34-4A30-8555-0D306A6F4FDE}"/>
    <hyperlink ref="S101" r:id="rId47" xr:uid="{ACEEF2FE-C5EE-4E42-BC45-803BBE3640A0}"/>
    <hyperlink ref="S102" r:id="rId48" xr:uid="{16A1AC9E-C55A-43C0-8702-3B1463E1E182}"/>
    <hyperlink ref="S103" r:id="rId49" xr:uid="{66F3999E-2C4E-45F0-84F1-C0A0C1FA0F41}"/>
    <hyperlink ref="S104" r:id="rId50" xr:uid="{DE4EC9CA-CCCF-437C-9C14-9ADCE52C25AE}"/>
    <hyperlink ref="S105" r:id="rId51" xr:uid="{F9C80E50-857D-414E-8128-0288648A4071}"/>
    <hyperlink ref="S106" r:id="rId52" xr:uid="{EAB3202E-7796-4841-9381-95249F0D1EA6}"/>
    <hyperlink ref="S107" r:id="rId53" xr:uid="{16F76CE1-73AF-4DDE-9F59-CA10AC66FD2F}"/>
    <hyperlink ref="S108" r:id="rId54" xr:uid="{A86E9668-0DBD-4F35-B121-AAC399602CD4}"/>
    <hyperlink ref="S109" r:id="rId55" xr:uid="{299A979C-728F-489A-B427-45E1D4126A74}"/>
    <hyperlink ref="S110" r:id="rId56" xr:uid="{8B6136DE-FA74-467D-B591-3545881D3F8F}"/>
    <hyperlink ref="S111" r:id="rId57" xr:uid="{B81FF752-4431-4FB6-91EE-8F25A0A61A2C}"/>
    <hyperlink ref="S112" r:id="rId58" xr:uid="{93F9F7EE-6518-4C4F-8031-CF6D71FAC12E}"/>
    <hyperlink ref="S113" r:id="rId59" xr:uid="{97C58B6B-52AE-4380-A2D7-B34D1FA22CAD}"/>
    <hyperlink ref="S114" r:id="rId60" xr:uid="{16E1A70A-42BC-4837-B7A2-E2ACFA6AB478}"/>
    <hyperlink ref="S115" r:id="rId61" xr:uid="{1D1BBC63-D3CB-4A62-8258-44AA977EDFAC}"/>
    <hyperlink ref="S116" r:id="rId62" xr:uid="{A91D4270-26A0-491A-BC75-2105EBC23C84}"/>
    <hyperlink ref="S117" r:id="rId63" xr:uid="{E58DAE36-E035-4655-98F4-BD13FAAC7C62}"/>
    <hyperlink ref="S118" r:id="rId64" xr:uid="{D5A5EDCD-2377-4495-B527-A5A1217FD73B}"/>
    <hyperlink ref="S119" r:id="rId65" xr:uid="{B763B26F-ADAC-4A6A-8382-0B41A33126B9}"/>
    <hyperlink ref="S120" r:id="rId66" xr:uid="{57A0C9FC-9E39-4E31-B801-A3B171535849}"/>
    <hyperlink ref="S121" r:id="rId67" xr:uid="{F3532A5E-DB89-43D9-9657-D74D31572088}"/>
    <hyperlink ref="S122" r:id="rId68" xr:uid="{6EFB6527-6DB3-4DAE-AB03-5FD774F30FA4}"/>
    <hyperlink ref="S123" r:id="rId69" xr:uid="{CA68C421-6FAA-416D-84F9-B6A715B7C1FB}"/>
    <hyperlink ref="S124" r:id="rId70" xr:uid="{BB0B9557-DD15-4C5C-AFC0-AFAD352C618D}"/>
    <hyperlink ref="S125" r:id="rId71" xr:uid="{5CE5E8E8-C7AB-4665-A26A-D8C4F813C518}"/>
    <hyperlink ref="S126" r:id="rId72" xr:uid="{E7E0C75A-99EA-4D04-872E-F6A372364887}"/>
    <hyperlink ref="S127" r:id="rId73" xr:uid="{3B63280D-47D0-4964-A201-4D3DDF3B781A}"/>
    <hyperlink ref="S128" r:id="rId74" xr:uid="{9C3106CD-9551-493E-9FD0-5622405EBD7F}"/>
    <hyperlink ref="S129" r:id="rId75" xr:uid="{E9EC645F-D7A9-4EC5-8098-9C00C0BB84E0}"/>
    <hyperlink ref="S130" r:id="rId76" xr:uid="{4698A89A-0ABD-41B5-9567-3886DE5AED1A}"/>
    <hyperlink ref="S131" r:id="rId77" xr:uid="{C98EFA8F-A2F1-4B80-A8A2-99E386884066}"/>
    <hyperlink ref="S132" r:id="rId78" xr:uid="{23BA8AC4-E407-42BA-9CC3-8E442722FC0D}"/>
    <hyperlink ref="S133" r:id="rId79" xr:uid="{634DFEC8-686C-4233-8084-C3C121FBE6C1}"/>
    <hyperlink ref="S134" r:id="rId80" xr:uid="{4BD79C5A-203C-49A9-AA0B-CB0716F100C0}"/>
    <hyperlink ref="S135" r:id="rId81" xr:uid="{116AA143-3E0B-403D-BB21-E29D1863DFD8}"/>
    <hyperlink ref="S136" r:id="rId82" xr:uid="{4FFAF665-A0A0-4A41-993B-4A1EFDEDD97E}"/>
    <hyperlink ref="S137" r:id="rId83" xr:uid="{F4704E8A-C839-47A0-826D-FC7333C85D5E}"/>
    <hyperlink ref="S138" r:id="rId84" xr:uid="{44966BDA-5CB8-4532-815A-14421F816E81}"/>
    <hyperlink ref="S139" r:id="rId85" xr:uid="{66B69BC6-B24E-4659-B4CE-D01873ECA6F3}"/>
    <hyperlink ref="S140" r:id="rId86" xr:uid="{C13B0C14-B7AD-48A3-B06D-065C6864720F}"/>
    <hyperlink ref="S141" r:id="rId87" xr:uid="{71669452-46C4-4ECB-B5F6-CA5082932F79}"/>
    <hyperlink ref="S142" r:id="rId88" xr:uid="{34138367-7577-4209-9F42-7E33BB078CA5}"/>
    <hyperlink ref="S143" r:id="rId89" xr:uid="{3066703E-F79D-4DE8-B9DB-D5F75CE81835}"/>
    <hyperlink ref="S144" r:id="rId90" xr:uid="{C337587C-5076-4B3A-A6D2-FD9CC472AF41}"/>
    <hyperlink ref="S145" r:id="rId91" xr:uid="{EDDD3F10-5107-4371-8738-CEEB3327608B}"/>
    <hyperlink ref="S146" r:id="rId92" xr:uid="{5214C2B2-64D2-4F18-8DA9-4C5264C299D0}"/>
  </hyperlinks>
  <pageMargins left="0.7" right="0.7" top="0.75" bottom="0.75" header="0.3" footer="0.3"/>
  <pageSetup orientation="portrait" r:id="rId93"/>
  <drawing r:id="rId94"/>
  <tableParts count="1">
    <tablePart r:id="rId95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96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DB1E-0189-4AFF-A253-5255DEA11ACB}">
  <dimension ref="B2:L251"/>
  <sheetViews>
    <sheetView topLeftCell="A10" workbookViewId="0">
      <selection activeCell="C24" sqref="C24"/>
    </sheetView>
  </sheetViews>
  <sheetFormatPr baseColWidth="10" defaultRowHeight="15" x14ac:dyDescent="0.25"/>
  <cols>
    <col min="2" max="2" width="15.42578125" customWidth="1"/>
    <col min="7" max="7" width="13.7109375" customWidth="1"/>
    <col min="8" max="8" width="16.85546875" customWidth="1"/>
    <col min="9" max="9" width="13.7109375" customWidth="1"/>
    <col min="10" max="10" width="14.5703125" customWidth="1"/>
    <col min="11" max="11" width="14.140625" customWidth="1"/>
    <col min="12" max="12" width="19" customWidth="1"/>
  </cols>
  <sheetData>
    <row r="2" spans="2:12" x14ac:dyDescent="0.25">
      <c r="B2" s="23" t="s">
        <v>70</v>
      </c>
      <c r="C2" s="24" t="s">
        <v>620</v>
      </c>
      <c r="F2" t="s">
        <v>290</v>
      </c>
      <c r="G2" t="s">
        <v>70</v>
      </c>
      <c r="H2" t="s">
        <v>291</v>
      </c>
      <c r="I2" t="s">
        <v>181</v>
      </c>
      <c r="J2" t="s">
        <v>292</v>
      </c>
      <c r="K2" t="s">
        <v>293</v>
      </c>
      <c r="L2" t="s">
        <v>294</v>
      </c>
    </row>
    <row r="3" spans="2:12" x14ac:dyDescent="0.25">
      <c r="B3" s="25" t="s">
        <v>187</v>
      </c>
      <c r="C3" s="26">
        <v>100114016</v>
      </c>
      <c r="F3" s="22" t="s">
        <v>295</v>
      </c>
      <c r="G3" t="s">
        <v>183</v>
      </c>
      <c r="H3" t="s">
        <v>174</v>
      </c>
      <c r="I3" t="s">
        <v>296</v>
      </c>
      <c r="J3" t="s">
        <v>297</v>
      </c>
      <c r="K3" t="s">
        <v>298</v>
      </c>
      <c r="L3" t="s">
        <v>299</v>
      </c>
    </row>
    <row r="4" spans="2:12" x14ac:dyDescent="0.25">
      <c r="B4" s="31" t="s">
        <v>217</v>
      </c>
      <c r="C4" s="32">
        <v>100112009</v>
      </c>
      <c r="F4" s="22" t="s">
        <v>300</v>
      </c>
      <c r="G4" t="s">
        <v>183</v>
      </c>
      <c r="H4" t="s">
        <v>175</v>
      </c>
      <c r="I4" t="s">
        <v>296</v>
      </c>
      <c r="J4" t="s">
        <v>297</v>
      </c>
      <c r="K4" t="s">
        <v>298</v>
      </c>
      <c r="L4" t="s">
        <v>299</v>
      </c>
    </row>
    <row r="5" spans="2:12" x14ac:dyDescent="0.25">
      <c r="B5" s="25" t="s">
        <v>188</v>
      </c>
      <c r="C5" s="26">
        <v>100112010</v>
      </c>
      <c r="F5" s="22" t="s">
        <v>301</v>
      </c>
      <c r="G5" t="s">
        <v>183</v>
      </c>
      <c r="H5" t="s">
        <v>174</v>
      </c>
      <c r="I5" t="s">
        <v>296</v>
      </c>
      <c r="J5" t="s">
        <v>297</v>
      </c>
      <c r="K5" t="s">
        <v>298</v>
      </c>
      <c r="L5" t="s">
        <v>302</v>
      </c>
    </row>
    <row r="6" spans="2:12" x14ac:dyDescent="0.25">
      <c r="B6" s="25" t="s">
        <v>185</v>
      </c>
      <c r="C6" s="26">
        <v>100112021</v>
      </c>
      <c r="F6" s="22" t="s">
        <v>303</v>
      </c>
      <c r="G6" t="s">
        <v>183</v>
      </c>
      <c r="H6" t="s">
        <v>175</v>
      </c>
      <c r="I6" t="s">
        <v>296</v>
      </c>
      <c r="J6" t="s">
        <v>297</v>
      </c>
      <c r="K6" t="s">
        <v>298</v>
      </c>
      <c r="L6" t="s">
        <v>302</v>
      </c>
    </row>
    <row r="7" spans="2:12" x14ac:dyDescent="0.25">
      <c r="B7" s="25" t="s">
        <v>189</v>
      </c>
      <c r="C7" s="26">
        <v>100112003</v>
      </c>
      <c r="F7" s="22" t="s">
        <v>304</v>
      </c>
      <c r="G7" t="s">
        <v>183</v>
      </c>
      <c r="H7" t="s">
        <v>175</v>
      </c>
      <c r="I7" t="s">
        <v>305</v>
      </c>
      <c r="J7" t="s">
        <v>297</v>
      </c>
      <c r="K7" t="s">
        <v>298</v>
      </c>
      <c r="L7" t="s">
        <v>306</v>
      </c>
    </row>
    <row r="8" spans="2:12" x14ac:dyDescent="0.25">
      <c r="B8" s="25" t="s">
        <v>190</v>
      </c>
      <c r="C8" s="26">
        <v>100112013</v>
      </c>
      <c r="F8" s="22" t="s">
        <v>307</v>
      </c>
      <c r="G8" t="s">
        <v>183</v>
      </c>
      <c r="H8" t="s">
        <v>175</v>
      </c>
      <c r="I8" t="s">
        <v>308</v>
      </c>
      <c r="J8" t="s">
        <v>297</v>
      </c>
      <c r="K8" t="s">
        <v>298</v>
      </c>
      <c r="L8" t="s">
        <v>306</v>
      </c>
    </row>
    <row r="9" spans="2:12" x14ac:dyDescent="0.25">
      <c r="B9" s="25" t="s">
        <v>186</v>
      </c>
      <c r="C9" s="26">
        <v>100105001</v>
      </c>
      <c r="F9" s="22" t="s">
        <v>309</v>
      </c>
      <c r="G9" t="s">
        <v>183</v>
      </c>
      <c r="H9" t="s">
        <v>174</v>
      </c>
      <c r="I9" t="s">
        <v>310</v>
      </c>
      <c r="J9" t="s">
        <v>297</v>
      </c>
      <c r="K9" t="s">
        <v>298</v>
      </c>
      <c r="L9" t="s">
        <v>306</v>
      </c>
    </row>
    <row r="10" spans="2:12" x14ac:dyDescent="0.25">
      <c r="B10" s="25" t="s">
        <v>191</v>
      </c>
      <c r="C10" s="26">
        <v>100112017</v>
      </c>
      <c r="F10" s="22" t="s">
        <v>311</v>
      </c>
      <c r="G10" t="s">
        <v>183</v>
      </c>
      <c r="H10" t="s">
        <v>175</v>
      </c>
      <c r="I10" t="s">
        <v>310</v>
      </c>
      <c r="J10" t="s">
        <v>297</v>
      </c>
      <c r="K10" t="s">
        <v>298</v>
      </c>
      <c r="L10" t="s">
        <v>306</v>
      </c>
    </row>
    <row r="11" spans="2:12" x14ac:dyDescent="0.25">
      <c r="B11" s="25" t="s">
        <v>183</v>
      </c>
      <c r="C11" s="26">
        <v>100101001</v>
      </c>
      <c r="F11" s="22" t="s">
        <v>312</v>
      </c>
      <c r="G11" t="s">
        <v>183</v>
      </c>
      <c r="H11" t="s">
        <v>174</v>
      </c>
      <c r="I11" t="s">
        <v>313</v>
      </c>
      <c r="J11" t="s">
        <v>297</v>
      </c>
      <c r="K11" t="s">
        <v>298</v>
      </c>
      <c r="L11" t="s">
        <v>306</v>
      </c>
    </row>
    <row r="12" spans="2:12" x14ac:dyDescent="0.25">
      <c r="B12" s="31" t="s">
        <v>218</v>
      </c>
      <c r="C12" s="32">
        <v>100111001</v>
      </c>
      <c r="F12" s="22" t="s">
        <v>314</v>
      </c>
      <c r="G12" t="s">
        <v>183</v>
      </c>
      <c r="H12" t="s">
        <v>175</v>
      </c>
      <c r="I12" t="s">
        <v>313</v>
      </c>
      <c r="J12" t="s">
        <v>297</v>
      </c>
      <c r="K12" t="s">
        <v>298</v>
      </c>
      <c r="L12" t="s">
        <v>306</v>
      </c>
    </row>
    <row r="13" spans="2:12" x14ac:dyDescent="0.25">
      <c r="B13" s="31" t="s">
        <v>219</v>
      </c>
      <c r="C13" s="32">
        <v>100112022</v>
      </c>
      <c r="F13" s="22" t="s">
        <v>315</v>
      </c>
      <c r="G13" t="s">
        <v>266</v>
      </c>
      <c r="H13" t="s">
        <v>316</v>
      </c>
      <c r="I13" t="s">
        <v>296</v>
      </c>
      <c r="J13" t="s">
        <v>317</v>
      </c>
      <c r="K13" t="s">
        <v>318</v>
      </c>
      <c r="L13" t="s">
        <v>306</v>
      </c>
    </row>
    <row r="14" spans="2:12" x14ac:dyDescent="0.25">
      <c r="B14" s="25" t="s">
        <v>192</v>
      </c>
      <c r="C14" s="26">
        <v>100105002</v>
      </c>
      <c r="F14" s="22" t="s">
        <v>319</v>
      </c>
      <c r="G14" t="s">
        <v>266</v>
      </c>
      <c r="H14" t="s">
        <v>316</v>
      </c>
      <c r="I14" t="s">
        <v>296</v>
      </c>
      <c r="J14" t="s">
        <v>317</v>
      </c>
      <c r="K14" t="s">
        <v>318</v>
      </c>
      <c r="L14" t="s">
        <v>306</v>
      </c>
    </row>
    <row r="15" spans="2:12" x14ac:dyDescent="0.25">
      <c r="B15" s="31" t="s">
        <v>220</v>
      </c>
      <c r="C15" s="32">
        <v>100111005</v>
      </c>
      <c r="F15" s="22" t="s">
        <v>320</v>
      </c>
      <c r="G15" t="s">
        <v>266</v>
      </c>
      <c r="H15" t="s">
        <v>316</v>
      </c>
      <c r="I15" t="s">
        <v>296</v>
      </c>
      <c r="J15" t="s">
        <v>317</v>
      </c>
      <c r="K15" t="s">
        <v>318</v>
      </c>
      <c r="L15" t="s">
        <v>306</v>
      </c>
    </row>
    <row r="16" spans="2:12" x14ac:dyDescent="0.25">
      <c r="B16" s="25" t="s">
        <v>193</v>
      </c>
      <c r="C16" s="26">
        <v>100112001</v>
      </c>
      <c r="F16" s="22" t="s">
        <v>321</v>
      </c>
      <c r="G16" t="s">
        <v>282</v>
      </c>
      <c r="H16" t="s">
        <v>306</v>
      </c>
      <c r="I16" t="s">
        <v>296</v>
      </c>
      <c r="J16" t="s">
        <v>322</v>
      </c>
      <c r="K16" t="s">
        <v>318</v>
      </c>
      <c r="L16" t="s">
        <v>306</v>
      </c>
    </row>
    <row r="17" spans="2:12" x14ac:dyDescent="0.25">
      <c r="B17" s="31" t="s">
        <v>221</v>
      </c>
      <c r="C17" s="32">
        <v>100114014</v>
      </c>
      <c r="F17" s="22" t="s">
        <v>323</v>
      </c>
      <c r="G17" t="s">
        <v>199</v>
      </c>
      <c r="H17" t="s">
        <v>174</v>
      </c>
      <c r="I17" t="s">
        <v>296</v>
      </c>
      <c r="J17" t="s">
        <v>322</v>
      </c>
      <c r="K17" t="s">
        <v>318</v>
      </c>
      <c r="L17" t="s">
        <v>306</v>
      </c>
    </row>
    <row r="18" spans="2:12" x14ac:dyDescent="0.25">
      <c r="B18" s="25" t="s">
        <v>194</v>
      </c>
      <c r="C18" s="26">
        <v>100112023</v>
      </c>
      <c r="F18" s="22" t="s">
        <v>324</v>
      </c>
      <c r="G18" t="s">
        <v>199</v>
      </c>
      <c r="H18" t="s">
        <v>175</v>
      </c>
      <c r="I18" t="s">
        <v>296</v>
      </c>
      <c r="J18" t="s">
        <v>322</v>
      </c>
      <c r="K18" t="s">
        <v>318</v>
      </c>
      <c r="L18" t="s">
        <v>306</v>
      </c>
    </row>
    <row r="19" spans="2:12" x14ac:dyDescent="0.25">
      <c r="B19" s="25" t="s">
        <v>195</v>
      </c>
      <c r="C19" s="26">
        <v>100114018</v>
      </c>
      <c r="F19" s="22" t="s">
        <v>325</v>
      </c>
      <c r="G19" t="s">
        <v>224</v>
      </c>
      <c r="H19" t="s">
        <v>306</v>
      </c>
      <c r="I19" t="s">
        <v>296</v>
      </c>
      <c r="J19" t="s">
        <v>322</v>
      </c>
      <c r="K19" t="s">
        <v>318</v>
      </c>
      <c r="L19" t="s">
        <v>306</v>
      </c>
    </row>
    <row r="20" spans="2:12" x14ac:dyDescent="0.25">
      <c r="B20" s="31" t="s">
        <v>222</v>
      </c>
      <c r="C20" s="32">
        <v>100112015</v>
      </c>
      <c r="F20" s="22" t="s">
        <v>326</v>
      </c>
      <c r="G20" t="s">
        <v>189</v>
      </c>
      <c r="H20" t="s">
        <v>174</v>
      </c>
      <c r="I20" t="s">
        <v>296</v>
      </c>
      <c r="J20" t="s">
        <v>322</v>
      </c>
      <c r="K20" t="s">
        <v>318</v>
      </c>
      <c r="L20" t="s">
        <v>306</v>
      </c>
    </row>
    <row r="21" spans="2:12" x14ac:dyDescent="0.25">
      <c r="B21" s="25" t="s">
        <v>196</v>
      </c>
      <c r="C21" s="26">
        <v>100114002</v>
      </c>
      <c r="F21" s="22" t="s">
        <v>327</v>
      </c>
      <c r="G21" t="s">
        <v>189</v>
      </c>
      <c r="H21" t="s">
        <v>328</v>
      </c>
      <c r="I21" t="s">
        <v>296</v>
      </c>
      <c r="J21" t="s">
        <v>322</v>
      </c>
      <c r="K21" t="s">
        <v>318</v>
      </c>
      <c r="L21" t="s">
        <v>306</v>
      </c>
    </row>
    <row r="22" spans="2:12" x14ac:dyDescent="0.25">
      <c r="B22" s="25" t="s">
        <v>197</v>
      </c>
      <c r="C22" s="26">
        <v>100107001</v>
      </c>
      <c r="F22" s="22" t="s">
        <v>329</v>
      </c>
      <c r="G22" t="s">
        <v>330</v>
      </c>
      <c r="H22" t="s">
        <v>306</v>
      </c>
      <c r="I22" t="s">
        <v>296</v>
      </c>
      <c r="J22" t="s">
        <v>322</v>
      </c>
      <c r="K22" t="s">
        <v>318</v>
      </c>
      <c r="L22" t="s">
        <v>306</v>
      </c>
    </row>
    <row r="23" spans="2:12" x14ac:dyDescent="0.25">
      <c r="B23" s="25" t="s">
        <v>198</v>
      </c>
      <c r="C23" s="26">
        <v>100105003</v>
      </c>
      <c r="F23" s="22" t="s">
        <v>331</v>
      </c>
      <c r="G23" t="s">
        <v>205</v>
      </c>
      <c r="H23" t="s">
        <v>306</v>
      </c>
      <c r="I23" t="s">
        <v>296</v>
      </c>
      <c r="J23" t="s">
        <v>322</v>
      </c>
      <c r="K23" t="s">
        <v>318</v>
      </c>
      <c r="L23" t="s">
        <v>306</v>
      </c>
    </row>
    <row r="24" spans="2:12" x14ac:dyDescent="0.25">
      <c r="B24" s="31" t="s">
        <v>223</v>
      </c>
      <c r="C24" s="32">
        <v>100111004</v>
      </c>
      <c r="F24" s="22" t="s">
        <v>332</v>
      </c>
      <c r="G24" t="s">
        <v>226</v>
      </c>
      <c r="H24" t="s">
        <v>306</v>
      </c>
      <c r="I24" t="s">
        <v>296</v>
      </c>
      <c r="J24" t="s">
        <v>322</v>
      </c>
      <c r="K24" t="s">
        <v>318</v>
      </c>
      <c r="L24" t="s">
        <v>306</v>
      </c>
    </row>
    <row r="25" spans="2:12" x14ac:dyDescent="0.25">
      <c r="B25" s="25" t="s">
        <v>199</v>
      </c>
      <c r="C25" s="26">
        <v>100112004</v>
      </c>
      <c r="F25" s="22" t="s">
        <v>333</v>
      </c>
      <c r="G25" t="s">
        <v>261</v>
      </c>
      <c r="H25" t="s">
        <v>306</v>
      </c>
      <c r="I25" t="s">
        <v>296</v>
      </c>
      <c r="J25" t="s">
        <v>322</v>
      </c>
      <c r="K25" t="s">
        <v>318</v>
      </c>
      <c r="L25" t="s">
        <v>306</v>
      </c>
    </row>
    <row r="26" spans="2:12" x14ac:dyDescent="0.25">
      <c r="B26" s="25" t="s">
        <v>200</v>
      </c>
      <c r="C26" s="26">
        <v>100103001</v>
      </c>
      <c r="F26" s="22" t="s">
        <v>334</v>
      </c>
      <c r="G26" t="s">
        <v>231</v>
      </c>
      <c r="H26" t="s">
        <v>306</v>
      </c>
      <c r="I26" t="s">
        <v>296</v>
      </c>
      <c r="J26" t="s">
        <v>322</v>
      </c>
      <c r="K26" t="s">
        <v>318</v>
      </c>
      <c r="L26" t="s">
        <v>306</v>
      </c>
    </row>
    <row r="27" spans="2:12" x14ac:dyDescent="0.25">
      <c r="B27" s="25" t="s">
        <v>224</v>
      </c>
      <c r="C27" s="26">
        <v>100114019</v>
      </c>
      <c r="F27" s="22" t="s">
        <v>335</v>
      </c>
      <c r="G27" t="s">
        <v>231</v>
      </c>
      <c r="H27" t="s">
        <v>306</v>
      </c>
      <c r="I27" t="s">
        <v>296</v>
      </c>
      <c r="J27" t="s">
        <v>322</v>
      </c>
      <c r="K27" t="s">
        <v>318</v>
      </c>
      <c r="L27" t="s">
        <v>306</v>
      </c>
    </row>
    <row r="28" spans="2:12" x14ac:dyDescent="0.25">
      <c r="B28" s="25" t="s">
        <v>201</v>
      </c>
      <c r="C28" s="26">
        <v>100107002</v>
      </c>
      <c r="F28" s="22" t="s">
        <v>336</v>
      </c>
      <c r="G28" t="s">
        <v>210</v>
      </c>
      <c r="H28" t="s">
        <v>306</v>
      </c>
      <c r="I28" t="s">
        <v>296</v>
      </c>
      <c r="J28" t="s">
        <v>322</v>
      </c>
      <c r="K28" t="s">
        <v>318</v>
      </c>
      <c r="L28" t="s">
        <v>306</v>
      </c>
    </row>
    <row r="29" spans="2:12" x14ac:dyDescent="0.25">
      <c r="B29" s="31" t="s">
        <v>225</v>
      </c>
      <c r="C29" s="32">
        <v>100112024</v>
      </c>
      <c r="F29" s="22" t="s">
        <v>337</v>
      </c>
      <c r="G29" t="s">
        <v>338</v>
      </c>
      <c r="H29" t="s">
        <v>306</v>
      </c>
      <c r="I29" t="s">
        <v>296</v>
      </c>
      <c r="J29" t="s">
        <v>322</v>
      </c>
      <c r="K29" t="s">
        <v>318</v>
      </c>
      <c r="L29" t="s">
        <v>306</v>
      </c>
    </row>
    <row r="30" spans="2:12" x14ac:dyDescent="0.25">
      <c r="B30" s="25" t="s">
        <v>202</v>
      </c>
      <c r="C30" s="26">
        <v>100103002</v>
      </c>
      <c r="F30" s="22" t="s">
        <v>339</v>
      </c>
      <c r="G30" t="s">
        <v>188</v>
      </c>
      <c r="H30" t="s">
        <v>306</v>
      </c>
      <c r="I30" t="s">
        <v>296</v>
      </c>
      <c r="J30" t="s">
        <v>322</v>
      </c>
      <c r="K30" t="s">
        <v>318</v>
      </c>
      <c r="L30" t="s">
        <v>306</v>
      </c>
    </row>
    <row r="31" spans="2:12" x14ac:dyDescent="0.25">
      <c r="B31" s="25" t="s">
        <v>203</v>
      </c>
      <c r="C31" s="26">
        <v>100114020</v>
      </c>
      <c r="F31" s="22" t="s">
        <v>340</v>
      </c>
      <c r="G31" t="s">
        <v>286</v>
      </c>
      <c r="H31" t="s">
        <v>306</v>
      </c>
      <c r="I31" t="s">
        <v>296</v>
      </c>
      <c r="J31" t="s">
        <v>322</v>
      </c>
      <c r="K31" t="s">
        <v>318</v>
      </c>
      <c r="L31" t="s">
        <v>306</v>
      </c>
    </row>
    <row r="32" spans="2:12" x14ac:dyDescent="0.25">
      <c r="B32" s="25" t="s">
        <v>204</v>
      </c>
      <c r="C32" s="26">
        <v>100108007</v>
      </c>
      <c r="F32" s="22" t="s">
        <v>341</v>
      </c>
      <c r="G32" t="s">
        <v>276</v>
      </c>
      <c r="H32" t="s">
        <v>306</v>
      </c>
      <c r="I32" t="s">
        <v>296</v>
      </c>
      <c r="J32" t="s">
        <v>322</v>
      </c>
      <c r="K32" t="s">
        <v>318</v>
      </c>
      <c r="L32" t="s">
        <v>306</v>
      </c>
    </row>
    <row r="33" spans="2:12" x14ac:dyDescent="0.25">
      <c r="B33" s="25" t="s">
        <v>226</v>
      </c>
      <c r="C33" s="26">
        <v>100114021</v>
      </c>
      <c r="F33" s="22" t="s">
        <v>342</v>
      </c>
      <c r="G33" t="s">
        <v>268</v>
      </c>
      <c r="H33" t="s">
        <v>306</v>
      </c>
      <c r="I33" t="s">
        <v>296</v>
      </c>
      <c r="J33" t="s">
        <v>322</v>
      </c>
      <c r="K33" t="s">
        <v>318</v>
      </c>
      <c r="L33" t="s">
        <v>343</v>
      </c>
    </row>
    <row r="34" spans="2:12" x14ac:dyDescent="0.25">
      <c r="B34" s="27" t="s">
        <v>205</v>
      </c>
      <c r="C34" s="26">
        <v>100112008</v>
      </c>
      <c r="F34" s="22" t="s">
        <v>344</v>
      </c>
      <c r="G34" t="s">
        <v>219</v>
      </c>
      <c r="H34" t="s">
        <v>306</v>
      </c>
      <c r="I34" t="s">
        <v>296</v>
      </c>
      <c r="J34" t="s">
        <v>322</v>
      </c>
      <c r="K34" t="s">
        <v>318</v>
      </c>
      <c r="L34" t="s">
        <v>306</v>
      </c>
    </row>
    <row r="35" spans="2:12" x14ac:dyDescent="0.25">
      <c r="B35" s="25" t="s">
        <v>206</v>
      </c>
      <c r="C35" s="26">
        <v>100114022</v>
      </c>
      <c r="F35" s="22" t="s">
        <v>345</v>
      </c>
      <c r="G35" t="s">
        <v>275</v>
      </c>
      <c r="H35" t="s">
        <v>306</v>
      </c>
      <c r="I35" t="s">
        <v>296</v>
      </c>
      <c r="J35" t="s">
        <v>322</v>
      </c>
      <c r="K35" t="s">
        <v>318</v>
      </c>
      <c r="L35" t="s">
        <v>306</v>
      </c>
    </row>
    <row r="36" spans="2:12" x14ac:dyDescent="0.25">
      <c r="B36" s="25" t="s">
        <v>207</v>
      </c>
      <c r="C36" s="26">
        <v>100103003</v>
      </c>
      <c r="F36" s="22" t="s">
        <v>346</v>
      </c>
      <c r="G36" t="s">
        <v>257</v>
      </c>
      <c r="H36" t="s">
        <v>306</v>
      </c>
      <c r="I36" t="s">
        <v>296</v>
      </c>
      <c r="J36" t="s">
        <v>322</v>
      </c>
      <c r="K36" t="s">
        <v>318</v>
      </c>
      <c r="L36" t="s">
        <v>306</v>
      </c>
    </row>
    <row r="37" spans="2:12" x14ac:dyDescent="0.25">
      <c r="B37" s="25" t="s">
        <v>208</v>
      </c>
      <c r="C37" s="26">
        <v>100114023</v>
      </c>
      <c r="F37" s="22" t="s">
        <v>347</v>
      </c>
      <c r="G37" t="s">
        <v>211</v>
      </c>
      <c r="H37" t="s">
        <v>174</v>
      </c>
      <c r="I37" t="s">
        <v>296</v>
      </c>
      <c r="J37" t="s">
        <v>322</v>
      </c>
      <c r="K37" t="s">
        <v>318</v>
      </c>
      <c r="L37" t="s">
        <v>306</v>
      </c>
    </row>
    <row r="38" spans="2:12" x14ac:dyDescent="0.25">
      <c r="B38" s="25" t="s">
        <v>209</v>
      </c>
      <c r="C38" s="26">
        <v>100103004</v>
      </c>
      <c r="F38" s="22" t="s">
        <v>348</v>
      </c>
      <c r="G38" t="s">
        <v>211</v>
      </c>
      <c r="H38" t="s">
        <v>328</v>
      </c>
      <c r="I38" t="s">
        <v>296</v>
      </c>
      <c r="J38" t="s">
        <v>322</v>
      </c>
      <c r="K38" t="s">
        <v>318</v>
      </c>
      <c r="L38" t="s">
        <v>306</v>
      </c>
    </row>
    <row r="39" spans="2:12" x14ac:dyDescent="0.25">
      <c r="B39" s="25" t="s">
        <v>210</v>
      </c>
      <c r="C39" s="26">
        <v>100114024</v>
      </c>
      <c r="F39" s="22" t="s">
        <v>349</v>
      </c>
      <c r="G39" t="s">
        <v>193</v>
      </c>
      <c r="H39" t="s">
        <v>306</v>
      </c>
      <c r="I39" t="s">
        <v>296</v>
      </c>
      <c r="J39" t="s">
        <v>322</v>
      </c>
      <c r="K39" t="s">
        <v>318</v>
      </c>
      <c r="L39" t="s">
        <v>306</v>
      </c>
    </row>
    <row r="40" spans="2:12" x14ac:dyDescent="0.25">
      <c r="B40" s="25" t="s">
        <v>211</v>
      </c>
      <c r="C40" s="26">
        <v>100112018</v>
      </c>
      <c r="F40" s="22" t="s">
        <v>350</v>
      </c>
      <c r="G40" t="s">
        <v>191</v>
      </c>
      <c r="H40" t="s">
        <v>306</v>
      </c>
      <c r="I40" t="s">
        <v>296</v>
      </c>
      <c r="J40" t="s">
        <v>322</v>
      </c>
      <c r="K40" t="s">
        <v>318</v>
      </c>
      <c r="L40" t="s">
        <v>306</v>
      </c>
    </row>
    <row r="41" spans="2:12" x14ac:dyDescent="0.25">
      <c r="B41" s="25" t="s">
        <v>212</v>
      </c>
      <c r="C41" s="26">
        <v>100112012</v>
      </c>
      <c r="F41" s="22" t="s">
        <v>351</v>
      </c>
      <c r="G41" t="s">
        <v>270</v>
      </c>
      <c r="H41" t="s">
        <v>306</v>
      </c>
      <c r="I41" t="s">
        <v>296</v>
      </c>
      <c r="J41" t="s">
        <v>322</v>
      </c>
      <c r="K41" t="s">
        <v>318</v>
      </c>
      <c r="L41" t="s">
        <v>306</v>
      </c>
    </row>
    <row r="42" spans="2:12" x14ac:dyDescent="0.25">
      <c r="B42" s="25" t="s">
        <v>213</v>
      </c>
      <c r="C42" s="26">
        <v>100101004</v>
      </c>
      <c r="F42" s="22" t="s">
        <v>352</v>
      </c>
      <c r="G42" t="s">
        <v>185</v>
      </c>
      <c r="H42" t="s">
        <v>306</v>
      </c>
      <c r="I42" t="s">
        <v>296</v>
      </c>
      <c r="J42" t="s">
        <v>322</v>
      </c>
      <c r="K42" t="s">
        <v>318</v>
      </c>
      <c r="L42" t="s">
        <v>306</v>
      </c>
    </row>
    <row r="43" spans="2:12" x14ac:dyDescent="0.25">
      <c r="B43" s="25" t="s">
        <v>214</v>
      </c>
      <c r="C43" s="26">
        <v>100112025</v>
      </c>
      <c r="F43" s="22" t="s">
        <v>353</v>
      </c>
      <c r="G43" t="s">
        <v>212</v>
      </c>
      <c r="H43" t="s">
        <v>306</v>
      </c>
      <c r="I43" t="s">
        <v>296</v>
      </c>
      <c r="J43" t="s">
        <v>322</v>
      </c>
      <c r="K43" t="s">
        <v>318</v>
      </c>
      <c r="L43" t="s">
        <v>306</v>
      </c>
    </row>
    <row r="44" spans="2:12" x14ac:dyDescent="0.25">
      <c r="B44" t="s">
        <v>215</v>
      </c>
      <c r="C44" s="26">
        <v>100110005</v>
      </c>
      <c r="F44" s="22" t="s">
        <v>354</v>
      </c>
      <c r="G44" t="s">
        <v>190</v>
      </c>
      <c r="H44" t="s">
        <v>306</v>
      </c>
      <c r="I44" t="s">
        <v>296</v>
      </c>
      <c r="J44" t="s">
        <v>322</v>
      </c>
      <c r="K44" t="s">
        <v>318</v>
      </c>
      <c r="L44" t="s">
        <v>306</v>
      </c>
    </row>
    <row r="45" spans="2:12" x14ac:dyDescent="0.25">
      <c r="B45" s="25" t="s">
        <v>216</v>
      </c>
      <c r="C45" s="26">
        <v>100114026</v>
      </c>
      <c r="F45" s="22" t="s">
        <v>355</v>
      </c>
      <c r="G45" t="s">
        <v>187</v>
      </c>
      <c r="H45" t="s">
        <v>306</v>
      </c>
      <c r="I45" t="s">
        <v>296</v>
      </c>
      <c r="J45" t="s">
        <v>322</v>
      </c>
      <c r="K45" t="s">
        <v>318</v>
      </c>
      <c r="L45" t="s">
        <v>306</v>
      </c>
    </row>
    <row r="46" spans="2:12" x14ac:dyDescent="0.25">
      <c r="B46" s="25" t="s">
        <v>228</v>
      </c>
      <c r="C46" s="26">
        <v>100112026</v>
      </c>
      <c r="F46" s="22" t="s">
        <v>356</v>
      </c>
      <c r="G46" t="s">
        <v>287</v>
      </c>
      <c r="H46" t="s">
        <v>306</v>
      </c>
      <c r="I46" t="s">
        <v>296</v>
      </c>
      <c r="J46" t="s">
        <v>322</v>
      </c>
      <c r="K46" t="s">
        <v>318</v>
      </c>
      <c r="L46" t="s">
        <v>357</v>
      </c>
    </row>
    <row r="47" spans="2:12" x14ac:dyDescent="0.25">
      <c r="B47" s="25" t="s">
        <v>229</v>
      </c>
      <c r="C47" s="26">
        <v>100101006</v>
      </c>
      <c r="F47" s="22" t="s">
        <v>358</v>
      </c>
      <c r="G47" t="s">
        <v>287</v>
      </c>
      <c r="H47" t="s">
        <v>306</v>
      </c>
      <c r="I47" t="s">
        <v>296</v>
      </c>
      <c r="J47" t="s">
        <v>322</v>
      </c>
      <c r="K47" t="s">
        <v>318</v>
      </c>
      <c r="L47" t="s">
        <v>359</v>
      </c>
    </row>
    <row r="48" spans="2:12" x14ac:dyDescent="0.25">
      <c r="B48" s="25" t="s">
        <v>230</v>
      </c>
      <c r="C48" s="26">
        <v>100101007</v>
      </c>
      <c r="F48" s="22" t="s">
        <v>360</v>
      </c>
      <c r="G48" t="s">
        <v>287</v>
      </c>
      <c r="H48" t="s">
        <v>306</v>
      </c>
      <c r="I48" t="s">
        <v>296</v>
      </c>
      <c r="J48" t="s">
        <v>322</v>
      </c>
      <c r="K48" t="s">
        <v>318</v>
      </c>
      <c r="L48" t="s">
        <v>306</v>
      </c>
    </row>
    <row r="49" spans="2:12" x14ac:dyDescent="0.25">
      <c r="B49" s="25" t="s">
        <v>231</v>
      </c>
      <c r="C49" s="26">
        <v>100112033</v>
      </c>
      <c r="F49" s="22" t="s">
        <v>361</v>
      </c>
      <c r="G49" t="s">
        <v>195</v>
      </c>
      <c r="H49" t="s">
        <v>306</v>
      </c>
      <c r="I49" t="s">
        <v>296</v>
      </c>
      <c r="J49" t="s">
        <v>322</v>
      </c>
      <c r="K49" t="s">
        <v>318</v>
      </c>
      <c r="L49" t="s">
        <v>306</v>
      </c>
    </row>
    <row r="50" spans="2:12" x14ac:dyDescent="0.25">
      <c r="B50" s="25" t="s">
        <v>232</v>
      </c>
      <c r="C50" s="26">
        <v>100110003</v>
      </c>
      <c r="F50" s="22" t="s">
        <v>362</v>
      </c>
      <c r="G50" t="s">
        <v>266</v>
      </c>
      <c r="H50" t="s">
        <v>306</v>
      </c>
      <c r="I50" t="s">
        <v>313</v>
      </c>
      <c r="J50" t="s">
        <v>317</v>
      </c>
      <c r="K50" t="s">
        <v>318</v>
      </c>
      <c r="L50" t="s">
        <v>306</v>
      </c>
    </row>
    <row r="51" spans="2:12" x14ac:dyDescent="0.25">
      <c r="B51" s="25" t="s">
        <v>233</v>
      </c>
      <c r="C51" s="26">
        <v>100114027</v>
      </c>
      <c r="F51" s="22" t="s">
        <v>363</v>
      </c>
      <c r="G51" t="s">
        <v>219</v>
      </c>
      <c r="H51" t="s">
        <v>306</v>
      </c>
      <c r="I51" t="s">
        <v>313</v>
      </c>
      <c r="J51" t="s">
        <v>322</v>
      </c>
      <c r="K51" t="s">
        <v>318</v>
      </c>
      <c r="L51" t="s">
        <v>306</v>
      </c>
    </row>
    <row r="52" spans="2:12" x14ac:dyDescent="0.25">
      <c r="B52" s="25" t="s">
        <v>234</v>
      </c>
      <c r="C52" s="26">
        <v>100102003</v>
      </c>
      <c r="F52" s="22" t="s">
        <v>364</v>
      </c>
      <c r="G52" t="s">
        <v>275</v>
      </c>
      <c r="H52" t="s">
        <v>306</v>
      </c>
      <c r="I52" t="s">
        <v>313</v>
      </c>
      <c r="J52" t="s">
        <v>322</v>
      </c>
      <c r="K52" t="s">
        <v>318</v>
      </c>
      <c r="L52" t="s">
        <v>306</v>
      </c>
    </row>
    <row r="53" spans="2:12" x14ac:dyDescent="0.25">
      <c r="B53" s="25" t="s">
        <v>235</v>
      </c>
      <c r="C53" s="26">
        <v>100113001</v>
      </c>
      <c r="F53" s="22" t="s">
        <v>365</v>
      </c>
      <c r="G53" t="s">
        <v>366</v>
      </c>
      <c r="H53" t="s">
        <v>306</v>
      </c>
      <c r="I53" t="s">
        <v>313</v>
      </c>
      <c r="J53" t="s">
        <v>322</v>
      </c>
      <c r="K53" t="s">
        <v>318</v>
      </c>
      <c r="L53" t="s">
        <v>306</v>
      </c>
    </row>
    <row r="54" spans="2:12" x14ac:dyDescent="0.25">
      <c r="B54" s="31" t="s">
        <v>236</v>
      </c>
      <c r="C54" s="32">
        <v>100114015</v>
      </c>
      <c r="F54" s="22" t="s">
        <v>367</v>
      </c>
      <c r="G54" t="s">
        <v>257</v>
      </c>
      <c r="H54" t="s">
        <v>306</v>
      </c>
      <c r="I54" t="s">
        <v>313</v>
      </c>
      <c r="J54" t="s">
        <v>322</v>
      </c>
      <c r="K54" t="s">
        <v>318</v>
      </c>
      <c r="L54" t="s">
        <v>306</v>
      </c>
    </row>
    <row r="55" spans="2:12" x14ac:dyDescent="0.25">
      <c r="B55" s="25" t="s">
        <v>237</v>
      </c>
      <c r="C55" s="26">
        <v>100114041</v>
      </c>
      <c r="F55" s="22" t="s">
        <v>368</v>
      </c>
      <c r="G55" t="s">
        <v>212</v>
      </c>
      <c r="H55" t="s">
        <v>306</v>
      </c>
      <c r="I55" t="s">
        <v>313</v>
      </c>
      <c r="J55" t="s">
        <v>322</v>
      </c>
      <c r="K55" t="s">
        <v>318</v>
      </c>
      <c r="L55" t="s">
        <v>306</v>
      </c>
    </row>
    <row r="56" spans="2:12" x14ac:dyDescent="0.25">
      <c r="B56" s="31" t="s">
        <v>238</v>
      </c>
      <c r="C56" s="32">
        <v>100102004</v>
      </c>
      <c r="F56" s="22" t="s">
        <v>369</v>
      </c>
      <c r="G56" t="s">
        <v>236</v>
      </c>
      <c r="H56" t="s">
        <v>306</v>
      </c>
      <c r="I56" t="s">
        <v>313</v>
      </c>
      <c r="J56" t="s">
        <v>322</v>
      </c>
      <c r="K56" t="s">
        <v>318</v>
      </c>
      <c r="L56" t="s">
        <v>370</v>
      </c>
    </row>
    <row r="57" spans="2:12" x14ac:dyDescent="0.25">
      <c r="B57" s="25" t="s">
        <v>239</v>
      </c>
      <c r="C57" s="26">
        <v>100114040</v>
      </c>
      <c r="F57" s="22" t="s">
        <v>371</v>
      </c>
      <c r="G57" t="s">
        <v>205</v>
      </c>
      <c r="H57" t="s">
        <v>306</v>
      </c>
      <c r="I57" t="s">
        <v>313</v>
      </c>
      <c r="J57" t="s">
        <v>322</v>
      </c>
      <c r="K57" t="s">
        <v>318</v>
      </c>
      <c r="L57" t="s">
        <v>306</v>
      </c>
    </row>
    <row r="58" spans="2:12" x14ac:dyDescent="0.25">
      <c r="B58" s="31" t="s">
        <v>240</v>
      </c>
      <c r="C58" s="32">
        <v>100108002</v>
      </c>
      <c r="F58" s="22" t="s">
        <v>372</v>
      </c>
      <c r="G58" t="s">
        <v>194</v>
      </c>
      <c r="H58" t="s">
        <v>306</v>
      </c>
      <c r="I58" t="s">
        <v>313</v>
      </c>
      <c r="J58" t="s">
        <v>322</v>
      </c>
      <c r="K58" t="s">
        <v>318</v>
      </c>
      <c r="L58" t="s">
        <v>306</v>
      </c>
    </row>
    <row r="59" spans="2:12" x14ac:dyDescent="0.25">
      <c r="B59" s="25" t="s">
        <v>241</v>
      </c>
      <c r="C59" s="26">
        <v>100104002</v>
      </c>
      <c r="F59" s="22" t="s">
        <v>373</v>
      </c>
      <c r="G59" t="s">
        <v>211</v>
      </c>
      <c r="H59" t="s">
        <v>174</v>
      </c>
      <c r="I59" t="s">
        <v>313</v>
      </c>
      <c r="J59" t="s">
        <v>322</v>
      </c>
      <c r="K59" t="s">
        <v>318</v>
      </c>
      <c r="L59" t="s">
        <v>306</v>
      </c>
    </row>
    <row r="60" spans="2:12" x14ac:dyDescent="0.25">
      <c r="B60" s="25" t="s">
        <v>242</v>
      </c>
      <c r="C60" s="26">
        <v>100114028</v>
      </c>
      <c r="F60" s="22" t="s">
        <v>374</v>
      </c>
      <c r="G60" t="s">
        <v>211</v>
      </c>
      <c r="H60" t="s">
        <v>328</v>
      </c>
      <c r="I60" t="s">
        <v>313</v>
      </c>
      <c r="J60" t="s">
        <v>322</v>
      </c>
      <c r="K60" t="s">
        <v>318</v>
      </c>
      <c r="L60" t="s">
        <v>306</v>
      </c>
    </row>
    <row r="61" spans="2:12" x14ac:dyDescent="0.25">
      <c r="B61" s="31" t="s">
        <v>243</v>
      </c>
      <c r="C61" s="32">
        <v>100113002</v>
      </c>
      <c r="F61" s="22" t="s">
        <v>375</v>
      </c>
      <c r="G61" t="s">
        <v>187</v>
      </c>
      <c r="H61" t="s">
        <v>306</v>
      </c>
      <c r="I61" t="s">
        <v>308</v>
      </c>
      <c r="J61" t="s">
        <v>322</v>
      </c>
      <c r="K61" t="s">
        <v>318</v>
      </c>
      <c r="L61" t="s">
        <v>306</v>
      </c>
    </row>
    <row r="62" spans="2:12" x14ac:dyDescent="0.25">
      <c r="B62" s="25" t="s">
        <v>244</v>
      </c>
      <c r="C62" s="26">
        <v>100112027</v>
      </c>
      <c r="F62" s="22" t="s">
        <v>376</v>
      </c>
      <c r="G62" t="s">
        <v>187</v>
      </c>
      <c r="H62" t="s">
        <v>306</v>
      </c>
      <c r="I62" t="s">
        <v>308</v>
      </c>
      <c r="J62" t="s">
        <v>322</v>
      </c>
      <c r="K62" t="s">
        <v>318</v>
      </c>
      <c r="L62" t="s">
        <v>306</v>
      </c>
    </row>
    <row r="63" spans="2:12" x14ac:dyDescent="0.25">
      <c r="B63" s="25" t="s">
        <v>245</v>
      </c>
      <c r="C63" s="26">
        <v>100104003</v>
      </c>
      <c r="F63" s="22" t="s">
        <v>377</v>
      </c>
      <c r="G63" t="s">
        <v>268</v>
      </c>
      <c r="H63" t="s">
        <v>306</v>
      </c>
      <c r="I63" t="s">
        <v>308</v>
      </c>
      <c r="J63" t="s">
        <v>322</v>
      </c>
      <c r="K63" t="s">
        <v>318</v>
      </c>
      <c r="L63" t="s">
        <v>343</v>
      </c>
    </row>
    <row r="64" spans="2:12" x14ac:dyDescent="0.25">
      <c r="B64" s="25" t="s">
        <v>246</v>
      </c>
      <c r="C64" s="26">
        <v>100114029</v>
      </c>
      <c r="F64" s="22" t="s">
        <v>378</v>
      </c>
      <c r="G64" t="s">
        <v>268</v>
      </c>
      <c r="H64" t="s">
        <v>306</v>
      </c>
      <c r="I64" t="s">
        <v>308</v>
      </c>
      <c r="J64" t="s">
        <v>322</v>
      </c>
      <c r="K64" t="s">
        <v>318</v>
      </c>
      <c r="L64" t="s">
        <v>343</v>
      </c>
    </row>
    <row r="65" spans="2:12" x14ac:dyDescent="0.25">
      <c r="B65" s="25" t="s">
        <v>247</v>
      </c>
      <c r="C65" s="26">
        <v>100101008</v>
      </c>
      <c r="F65" s="22" t="s">
        <v>379</v>
      </c>
      <c r="G65" t="s">
        <v>199</v>
      </c>
      <c r="H65" t="s">
        <v>306</v>
      </c>
      <c r="I65" t="s">
        <v>310</v>
      </c>
      <c r="J65" t="s">
        <v>322</v>
      </c>
      <c r="K65" t="s">
        <v>318</v>
      </c>
      <c r="L65" t="s">
        <v>306</v>
      </c>
    </row>
    <row r="66" spans="2:12" x14ac:dyDescent="0.25">
      <c r="B66" s="25" t="s">
        <v>248</v>
      </c>
      <c r="C66" s="26">
        <v>100114030</v>
      </c>
      <c r="F66" s="22" t="s">
        <v>380</v>
      </c>
      <c r="G66" t="s">
        <v>330</v>
      </c>
      <c r="H66" t="s">
        <v>306</v>
      </c>
      <c r="I66" t="s">
        <v>310</v>
      </c>
      <c r="J66" t="s">
        <v>322</v>
      </c>
      <c r="K66" t="s">
        <v>318</v>
      </c>
      <c r="L66" t="s">
        <v>306</v>
      </c>
    </row>
    <row r="67" spans="2:12" x14ac:dyDescent="0.25">
      <c r="B67" s="31" t="s">
        <v>249</v>
      </c>
      <c r="C67" s="32">
        <v>100102005</v>
      </c>
      <c r="F67" s="22" t="s">
        <v>381</v>
      </c>
      <c r="G67" t="s">
        <v>282</v>
      </c>
      <c r="H67" t="s">
        <v>174</v>
      </c>
      <c r="I67" t="s">
        <v>310</v>
      </c>
      <c r="J67" t="s">
        <v>322</v>
      </c>
      <c r="K67" t="s">
        <v>318</v>
      </c>
      <c r="L67" t="s">
        <v>306</v>
      </c>
    </row>
    <row r="68" spans="2:12" x14ac:dyDescent="0.25">
      <c r="B68" s="25" t="s">
        <v>250</v>
      </c>
      <c r="C68" s="26">
        <v>100103006</v>
      </c>
      <c r="F68" s="22" t="s">
        <v>382</v>
      </c>
      <c r="G68" t="s">
        <v>282</v>
      </c>
      <c r="H68" t="s">
        <v>328</v>
      </c>
      <c r="I68" t="s">
        <v>310</v>
      </c>
      <c r="J68" t="s">
        <v>322</v>
      </c>
      <c r="K68" t="s">
        <v>318</v>
      </c>
      <c r="L68" t="s">
        <v>306</v>
      </c>
    </row>
    <row r="69" spans="2:12" x14ac:dyDescent="0.25">
      <c r="B69" s="25" t="s">
        <v>251</v>
      </c>
      <c r="C69" s="26">
        <v>100114031</v>
      </c>
      <c r="F69" s="22" t="s">
        <v>383</v>
      </c>
      <c r="G69" t="s">
        <v>191</v>
      </c>
      <c r="H69" t="s">
        <v>306</v>
      </c>
      <c r="I69" t="s">
        <v>310</v>
      </c>
      <c r="J69" t="s">
        <v>322</v>
      </c>
      <c r="K69" t="s">
        <v>318</v>
      </c>
      <c r="L69" t="s">
        <v>306</v>
      </c>
    </row>
    <row r="70" spans="2:12" x14ac:dyDescent="0.25">
      <c r="B70" s="25" t="s">
        <v>184</v>
      </c>
      <c r="C70" s="26">
        <v>100105004</v>
      </c>
      <c r="F70" s="22" t="s">
        <v>384</v>
      </c>
      <c r="G70" t="s">
        <v>189</v>
      </c>
      <c r="H70" t="s">
        <v>306</v>
      </c>
      <c r="I70" t="s">
        <v>310</v>
      </c>
      <c r="J70" t="s">
        <v>322</v>
      </c>
      <c r="K70" t="s">
        <v>318</v>
      </c>
      <c r="L70" t="s">
        <v>306</v>
      </c>
    </row>
    <row r="71" spans="2:12" x14ac:dyDescent="0.25">
      <c r="B71" s="31" t="s">
        <v>252</v>
      </c>
      <c r="C71" s="32">
        <v>100106001</v>
      </c>
      <c r="F71" s="22" t="s">
        <v>385</v>
      </c>
      <c r="G71" t="s">
        <v>287</v>
      </c>
      <c r="H71" t="s">
        <v>174</v>
      </c>
      <c r="I71" t="s">
        <v>310</v>
      </c>
      <c r="J71" t="s">
        <v>322</v>
      </c>
      <c r="K71" t="s">
        <v>318</v>
      </c>
      <c r="L71" t="s">
        <v>306</v>
      </c>
    </row>
    <row r="72" spans="2:12" x14ac:dyDescent="0.25">
      <c r="B72" s="31" t="s">
        <v>253</v>
      </c>
      <c r="C72" s="32">
        <v>100112029</v>
      </c>
      <c r="F72" s="22" t="s">
        <v>386</v>
      </c>
      <c r="G72" t="s">
        <v>287</v>
      </c>
      <c r="H72" t="s">
        <v>328</v>
      </c>
      <c r="I72" t="s">
        <v>310</v>
      </c>
      <c r="J72" t="s">
        <v>322</v>
      </c>
      <c r="K72" t="s">
        <v>318</v>
      </c>
      <c r="L72" t="s">
        <v>306</v>
      </c>
    </row>
    <row r="73" spans="2:12" x14ac:dyDescent="0.25">
      <c r="B73" s="25" t="s">
        <v>254</v>
      </c>
      <c r="C73" s="26">
        <v>100112054</v>
      </c>
      <c r="F73" s="22" t="s">
        <v>387</v>
      </c>
      <c r="G73" t="s">
        <v>236</v>
      </c>
      <c r="H73" t="s">
        <v>316</v>
      </c>
      <c r="I73" t="s">
        <v>310</v>
      </c>
      <c r="J73" t="s">
        <v>322</v>
      </c>
      <c r="K73" t="s">
        <v>318</v>
      </c>
      <c r="L73" t="s">
        <v>370</v>
      </c>
    </row>
    <row r="74" spans="2:12" x14ac:dyDescent="0.25">
      <c r="B74" s="31" t="s">
        <v>255</v>
      </c>
      <c r="C74" s="32">
        <v>100113006</v>
      </c>
      <c r="F74" s="22" t="s">
        <v>388</v>
      </c>
      <c r="G74" t="s">
        <v>236</v>
      </c>
      <c r="H74" t="s">
        <v>389</v>
      </c>
      <c r="I74" t="s">
        <v>310</v>
      </c>
      <c r="J74" t="s">
        <v>322</v>
      </c>
      <c r="K74" t="s">
        <v>318</v>
      </c>
      <c r="L74" t="s">
        <v>370</v>
      </c>
    </row>
    <row r="75" spans="2:12" x14ac:dyDescent="0.25">
      <c r="B75" s="31" t="s">
        <v>256</v>
      </c>
      <c r="C75" s="32">
        <v>100110007</v>
      </c>
      <c r="F75" s="22" t="s">
        <v>390</v>
      </c>
      <c r="G75" t="s">
        <v>236</v>
      </c>
      <c r="H75" t="s">
        <v>306</v>
      </c>
      <c r="I75" t="s">
        <v>310</v>
      </c>
      <c r="J75" t="s">
        <v>322</v>
      </c>
      <c r="K75" t="s">
        <v>318</v>
      </c>
      <c r="L75" t="s">
        <v>370</v>
      </c>
    </row>
    <row r="76" spans="2:12" x14ac:dyDescent="0.25">
      <c r="B76" s="25" t="s">
        <v>257</v>
      </c>
      <c r="C76" s="26">
        <v>100114032</v>
      </c>
      <c r="F76" s="22" t="s">
        <v>391</v>
      </c>
      <c r="G76" t="s">
        <v>392</v>
      </c>
      <c r="H76" t="s">
        <v>174</v>
      </c>
      <c r="I76" t="s">
        <v>310</v>
      </c>
      <c r="J76" t="s">
        <v>322</v>
      </c>
      <c r="K76" t="s">
        <v>318</v>
      </c>
      <c r="L76" t="s">
        <v>306</v>
      </c>
    </row>
    <row r="77" spans="2:12" x14ac:dyDescent="0.25">
      <c r="B77" s="31" t="s">
        <v>258</v>
      </c>
      <c r="C77" s="32">
        <v>100101011</v>
      </c>
      <c r="F77" s="22" t="s">
        <v>393</v>
      </c>
      <c r="G77" t="s">
        <v>392</v>
      </c>
      <c r="H77" t="s">
        <v>175</v>
      </c>
      <c r="I77" t="s">
        <v>310</v>
      </c>
      <c r="J77" t="s">
        <v>322</v>
      </c>
      <c r="K77" t="s">
        <v>318</v>
      </c>
      <c r="L77" t="s">
        <v>306</v>
      </c>
    </row>
    <row r="78" spans="2:12" x14ac:dyDescent="0.25">
      <c r="B78" s="31" t="s">
        <v>259</v>
      </c>
      <c r="C78" s="32">
        <v>100111011</v>
      </c>
      <c r="F78" s="22" t="s">
        <v>394</v>
      </c>
      <c r="G78" t="s">
        <v>219</v>
      </c>
      <c r="H78" t="s">
        <v>316</v>
      </c>
      <c r="I78" t="s">
        <v>310</v>
      </c>
      <c r="J78" t="s">
        <v>395</v>
      </c>
      <c r="K78" t="s">
        <v>318</v>
      </c>
      <c r="L78" t="s">
        <v>306</v>
      </c>
    </row>
    <row r="79" spans="2:12" x14ac:dyDescent="0.25">
      <c r="B79" s="25" t="s">
        <v>260</v>
      </c>
      <c r="C79" s="26">
        <v>100102008</v>
      </c>
      <c r="F79" s="22" t="s">
        <v>396</v>
      </c>
      <c r="G79" t="s">
        <v>219</v>
      </c>
      <c r="H79" t="s">
        <v>389</v>
      </c>
      <c r="I79" t="s">
        <v>310</v>
      </c>
      <c r="J79" t="s">
        <v>395</v>
      </c>
      <c r="K79" t="s">
        <v>318</v>
      </c>
      <c r="L79" t="s">
        <v>306</v>
      </c>
    </row>
    <row r="80" spans="2:12" x14ac:dyDescent="0.25">
      <c r="B80" s="28" t="s">
        <v>261</v>
      </c>
      <c r="C80" s="29">
        <v>100114033</v>
      </c>
      <c r="F80" s="22" t="s">
        <v>397</v>
      </c>
      <c r="G80" t="s">
        <v>215</v>
      </c>
      <c r="H80" t="s">
        <v>306</v>
      </c>
      <c r="I80" t="s">
        <v>310</v>
      </c>
      <c r="J80" t="s">
        <v>395</v>
      </c>
      <c r="K80" t="s">
        <v>318</v>
      </c>
      <c r="L80" t="s">
        <v>306</v>
      </c>
    </row>
    <row r="81" spans="2:12" x14ac:dyDescent="0.25">
      <c r="B81" s="31" t="s">
        <v>262</v>
      </c>
      <c r="C81" s="32">
        <v>100107012</v>
      </c>
      <c r="F81" s="22" t="s">
        <v>398</v>
      </c>
      <c r="G81" t="s">
        <v>275</v>
      </c>
      <c r="H81" t="s">
        <v>316</v>
      </c>
      <c r="I81" t="s">
        <v>310</v>
      </c>
      <c r="J81" t="s">
        <v>395</v>
      </c>
      <c r="K81" t="s">
        <v>318</v>
      </c>
      <c r="L81" t="s">
        <v>399</v>
      </c>
    </row>
    <row r="82" spans="2:12" x14ac:dyDescent="0.25">
      <c r="B82" s="31" t="s">
        <v>263</v>
      </c>
      <c r="C82" s="32">
        <v>100105006</v>
      </c>
      <c r="F82" s="22" t="s">
        <v>400</v>
      </c>
      <c r="G82" t="s">
        <v>275</v>
      </c>
      <c r="H82" t="s">
        <v>389</v>
      </c>
      <c r="I82" t="s">
        <v>310</v>
      </c>
      <c r="J82" t="s">
        <v>395</v>
      </c>
      <c r="K82" t="s">
        <v>318</v>
      </c>
      <c r="L82" t="s">
        <v>399</v>
      </c>
    </row>
    <row r="83" spans="2:12" x14ac:dyDescent="0.25">
      <c r="B83" s="25" t="s">
        <v>264</v>
      </c>
      <c r="C83" s="26">
        <v>100114034</v>
      </c>
      <c r="F83" s="22" t="s">
        <v>401</v>
      </c>
      <c r="G83" t="s">
        <v>275</v>
      </c>
      <c r="H83" t="s">
        <v>316</v>
      </c>
      <c r="I83" t="s">
        <v>310</v>
      </c>
      <c r="J83" t="s">
        <v>395</v>
      </c>
      <c r="K83" t="s">
        <v>318</v>
      </c>
      <c r="L83" t="s">
        <v>402</v>
      </c>
    </row>
    <row r="84" spans="2:12" x14ac:dyDescent="0.25">
      <c r="B84" s="25" t="s">
        <v>265</v>
      </c>
      <c r="C84" s="26">
        <v>100106002</v>
      </c>
      <c r="F84" s="22" t="s">
        <v>403</v>
      </c>
      <c r="G84" t="s">
        <v>275</v>
      </c>
      <c r="H84" t="s">
        <v>389</v>
      </c>
      <c r="I84" t="s">
        <v>310</v>
      </c>
      <c r="J84" t="s">
        <v>395</v>
      </c>
      <c r="K84" t="s">
        <v>318</v>
      </c>
      <c r="L84" t="s">
        <v>402</v>
      </c>
    </row>
    <row r="85" spans="2:12" x14ac:dyDescent="0.25">
      <c r="B85" s="25" t="s">
        <v>266</v>
      </c>
      <c r="C85" s="26">
        <v>100114001</v>
      </c>
      <c r="F85" s="22" t="s">
        <v>404</v>
      </c>
      <c r="G85" t="s">
        <v>232</v>
      </c>
      <c r="H85" t="s">
        <v>306</v>
      </c>
      <c r="I85" t="s">
        <v>310</v>
      </c>
      <c r="J85" t="s">
        <v>395</v>
      </c>
      <c r="K85" t="s">
        <v>318</v>
      </c>
      <c r="L85" t="s">
        <v>306</v>
      </c>
    </row>
    <row r="86" spans="2:12" x14ac:dyDescent="0.25">
      <c r="B86" s="25" t="s">
        <v>267</v>
      </c>
      <c r="C86" s="26">
        <v>100108004</v>
      </c>
      <c r="F86" s="22" t="s">
        <v>405</v>
      </c>
      <c r="G86" t="s">
        <v>366</v>
      </c>
      <c r="H86" t="s">
        <v>316</v>
      </c>
      <c r="I86" t="s">
        <v>310</v>
      </c>
      <c r="J86" t="s">
        <v>395</v>
      </c>
      <c r="K86" t="s">
        <v>318</v>
      </c>
      <c r="L86" t="s">
        <v>306</v>
      </c>
    </row>
    <row r="87" spans="2:12" x14ac:dyDescent="0.25">
      <c r="B87" s="25" t="s">
        <v>268</v>
      </c>
      <c r="C87" s="26">
        <v>100112016</v>
      </c>
      <c r="F87" s="22" t="s">
        <v>406</v>
      </c>
      <c r="G87" t="s">
        <v>366</v>
      </c>
      <c r="H87" t="s">
        <v>389</v>
      </c>
      <c r="I87" t="s">
        <v>310</v>
      </c>
      <c r="J87" t="s">
        <v>395</v>
      </c>
      <c r="K87" t="s">
        <v>318</v>
      </c>
      <c r="L87" t="s">
        <v>306</v>
      </c>
    </row>
    <row r="88" spans="2:12" x14ac:dyDescent="0.25">
      <c r="B88" s="28" t="s">
        <v>269</v>
      </c>
      <c r="C88" s="26">
        <v>100104005</v>
      </c>
      <c r="F88" s="22" t="s">
        <v>407</v>
      </c>
      <c r="G88" t="s">
        <v>219</v>
      </c>
      <c r="H88" t="s">
        <v>389</v>
      </c>
      <c r="I88" t="s">
        <v>310</v>
      </c>
      <c r="J88" t="s">
        <v>395</v>
      </c>
      <c r="K88" t="s">
        <v>318</v>
      </c>
      <c r="L88" t="s">
        <v>306</v>
      </c>
    </row>
    <row r="89" spans="2:12" x14ac:dyDescent="0.25">
      <c r="B89" s="25" t="s">
        <v>270</v>
      </c>
      <c r="C89" s="26">
        <v>100112002</v>
      </c>
      <c r="F89" s="22" t="s">
        <v>408</v>
      </c>
      <c r="G89" t="s">
        <v>239</v>
      </c>
      <c r="H89" t="s">
        <v>389</v>
      </c>
      <c r="I89" t="s">
        <v>310</v>
      </c>
      <c r="J89" t="s">
        <v>317</v>
      </c>
      <c r="K89" t="s">
        <v>318</v>
      </c>
      <c r="L89" t="s">
        <v>306</v>
      </c>
    </row>
    <row r="90" spans="2:12" x14ac:dyDescent="0.25">
      <c r="B90" s="25" t="s">
        <v>271</v>
      </c>
      <c r="C90" s="26">
        <v>100108005</v>
      </c>
      <c r="F90" s="22" t="s">
        <v>409</v>
      </c>
      <c r="G90" t="s">
        <v>196</v>
      </c>
      <c r="H90" t="s">
        <v>389</v>
      </c>
      <c r="I90" t="s">
        <v>310</v>
      </c>
      <c r="J90" t="s">
        <v>317</v>
      </c>
      <c r="K90" t="s">
        <v>318</v>
      </c>
      <c r="L90" t="s">
        <v>306</v>
      </c>
    </row>
    <row r="91" spans="2:12" x14ac:dyDescent="0.25">
      <c r="B91" s="25" t="s">
        <v>272</v>
      </c>
      <c r="C91" s="26">
        <v>100105005</v>
      </c>
      <c r="F91" s="22" t="s">
        <v>410</v>
      </c>
      <c r="G91" t="s">
        <v>411</v>
      </c>
      <c r="H91" t="s">
        <v>389</v>
      </c>
      <c r="I91" t="s">
        <v>310</v>
      </c>
      <c r="J91" t="s">
        <v>317</v>
      </c>
      <c r="K91" t="s">
        <v>318</v>
      </c>
      <c r="L91" t="s">
        <v>306</v>
      </c>
    </row>
    <row r="92" spans="2:12" x14ac:dyDescent="0.25">
      <c r="B92" s="25" t="s">
        <v>273</v>
      </c>
      <c r="C92" s="26">
        <v>100108006</v>
      </c>
      <c r="F92" s="22" t="s">
        <v>412</v>
      </c>
      <c r="G92" t="s">
        <v>413</v>
      </c>
      <c r="H92" t="s">
        <v>389</v>
      </c>
      <c r="I92" t="s">
        <v>310</v>
      </c>
      <c r="J92" t="s">
        <v>317</v>
      </c>
      <c r="K92" t="s">
        <v>318</v>
      </c>
      <c r="L92" t="s">
        <v>306</v>
      </c>
    </row>
    <row r="93" spans="2:12" x14ac:dyDescent="0.25">
      <c r="B93" s="25" t="s">
        <v>582</v>
      </c>
      <c r="C93" s="26">
        <v>100107013</v>
      </c>
      <c r="F93" s="22" t="s">
        <v>414</v>
      </c>
      <c r="G93" t="s">
        <v>237</v>
      </c>
      <c r="H93" t="s">
        <v>389</v>
      </c>
      <c r="I93" t="s">
        <v>310</v>
      </c>
      <c r="J93" t="s">
        <v>317</v>
      </c>
      <c r="K93" t="s">
        <v>318</v>
      </c>
      <c r="L93" t="s">
        <v>306</v>
      </c>
    </row>
    <row r="94" spans="2:12" x14ac:dyDescent="0.25">
      <c r="B94" s="25" t="s">
        <v>274</v>
      </c>
      <c r="C94" s="26">
        <v>100102006</v>
      </c>
      <c r="F94" s="22" t="s">
        <v>415</v>
      </c>
      <c r="G94" t="s">
        <v>264</v>
      </c>
      <c r="H94" t="s">
        <v>389</v>
      </c>
      <c r="I94" t="s">
        <v>310</v>
      </c>
      <c r="J94" t="s">
        <v>317</v>
      </c>
      <c r="K94" t="s">
        <v>318</v>
      </c>
      <c r="L94" t="s">
        <v>306</v>
      </c>
    </row>
    <row r="95" spans="2:12" x14ac:dyDescent="0.25">
      <c r="B95" s="25" t="s">
        <v>275</v>
      </c>
      <c r="C95" s="26">
        <v>100110002</v>
      </c>
      <c r="F95" s="22" t="s">
        <v>416</v>
      </c>
      <c r="G95" t="s">
        <v>204</v>
      </c>
      <c r="H95" t="s">
        <v>306</v>
      </c>
      <c r="I95" t="s">
        <v>310</v>
      </c>
      <c r="J95" t="s">
        <v>417</v>
      </c>
      <c r="K95" t="s">
        <v>298</v>
      </c>
      <c r="L95" t="s">
        <v>306</v>
      </c>
    </row>
    <row r="96" spans="2:12" x14ac:dyDescent="0.25">
      <c r="B96" s="25" t="s">
        <v>330</v>
      </c>
      <c r="C96" s="26">
        <v>100114035</v>
      </c>
      <c r="F96" s="22" t="s">
        <v>418</v>
      </c>
      <c r="G96" t="s">
        <v>204</v>
      </c>
      <c r="H96" t="s">
        <v>419</v>
      </c>
      <c r="I96" t="s">
        <v>310</v>
      </c>
      <c r="J96" t="s">
        <v>417</v>
      </c>
      <c r="K96" t="s">
        <v>298</v>
      </c>
      <c r="L96" t="s">
        <v>306</v>
      </c>
    </row>
    <row r="97" spans="2:12" x14ac:dyDescent="0.25">
      <c r="B97" s="25" t="s">
        <v>276</v>
      </c>
      <c r="C97" s="26">
        <v>100114036</v>
      </c>
      <c r="F97" s="22" t="s">
        <v>420</v>
      </c>
      <c r="G97" t="s">
        <v>204</v>
      </c>
      <c r="H97" t="s">
        <v>306</v>
      </c>
      <c r="I97" t="s">
        <v>310</v>
      </c>
      <c r="J97" t="s">
        <v>417</v>
      </c>
      <c r="K97" t="s">
        <v>298</v>
      </c>
      <c r="L97" t="s">
        <v>306</v>
      </c>
    </row>
    <row r="98" spans="2:12" x14ac:dyDescent="0.25">
      <c r="B98" s="25" t="s">
        <v>338</v>
      </c>
      <c r="C98" s="26">
        <v>100114037</v>
      </c>
      <c r="F98" s="22" t="s">
        <v>421</v>
      </c>
      <c r="G98" t="s">
        <v>184</v>
      </c>
      <c r="H98" t="s">
        <v>419</v>
      </c>
      <c r="I98" t="s">
        <v>310</v>
      </c>
      <c r="J98" t="s">
        <v>422</v>
      </c>
      <c r="K98" t="s">
        <v>298</v>
      </c>
      <c r="L98" t="s">
        <v>423</v>
      </c>
    </row>
    <row r="99" spans="2:12" x14ac:dyDescent="0.25">
      <c r="B99" s="31" t="s">
        <v>277</v>
      </c>
      <c r="C99" s="32">
        <v>100113003</v>
      </c>
      <c r="F99" s="22" t="s">
        <v>424</v>
      </c>
      <c r="G99" t="s">
        <v>184</v>
      </c>
      <c r="H99" t="s">
        <v>425</v>
      </c>
      <c r="I99" t="s">
        <v>310</v>
      </c>
      <c r="J99" t="s">
        <v>422</v>
      </c>
      <c r="K99" t="s">
        <v>298</v>
      </c>
      <c r="L99" t="s">
        <v>423</v>
      </c>
    </row>
    <row r="100" spans="2:12" x14ac:dyDescent="0.25">
      <c r="B100" s="31" t="s">
        <v>278</v>
      </c>
      <c r="C100" s="32">
        <v>100113004</v>
      </c>
      <c r="F100" s="22" t="s">
        <v>426</v>
      </c>
      <c r="G100" t="s">
        <v>184</v>
      </c>
      <c r="H100" t="s">
        <v>419</v>
      </c>
      <c r="I100" t="s">
        <v>310</v>
      </c>
      <c r="J100" t="s">
        <v>422</v>
      </c>
      <c r="K100" t="s">
        <v>298</v>
      </c>
      <c r="L100" t="s">
        <v>427</v>
      </c>
    </row>
    <row r="101" spans="2:12" x14ac:dyDescent="0.25">
      <c r="B101" s="31" t="s">
        <v>279</v>
      </c>
      <c r="C101" s="32">
        <v>100112006</v>
      </c>
      <c r="F101" s="22" t="s">
        <v>428</v>
      </c>
      <c r="G101" t="s">
        <v>184</v>
      </c>
      <c r="H101" t="s">
        <v>425</v>
      </c>
      <c r="I101" t="s">
        <v>310</v>
      </c>
      <c r="J101" t="s">
        <v>422</v>
      </c>
      <c r="K101" t="s">
        <v>298</v>
      </c>
      <c r="L101" t="s">
        <v>427</v>
      </c>
    </row>
    <row r="102" spans="2:12" x14ac:dyDescent="0.25">
      <c r="B102" s="25" t="s">
        <v>280</v>
      </c>
      <c r="C102" s="26">
        <v>100112028</v>
      </c>
      <c r="F102" s="22" t="s">
        <v>429</v>
      </c>
      <c r="G102" t="s">
        <v>186</v>
      </c>
      <c r="H102" t="s">
        <v>419</v>
      </c>
      <c r="I102" t="s">
        <v>310</v>
      </c>
      <c r="J102" t="s">
        <v>422</v>
      </c>
      <c r="K102" t="s">
        <v>298</v>
      </c>
      <c r="L102" t="s">
        <v>306</v>
      </c>
    </row>
    <row r="103" spans="2:12" x14ac:dyDescent="0.25">
      <c r="B103" s="25" t="s">
        <v>281</v>
      </c>
      <c r="C103" s="26">
        <v>100113005</v>
      </c>
      <c r="F103" s="22" t="s">
        <v>430</v>
      </c>
      <c r="G103" t="s">
        <v>186</v>
      </c>
      <c r="H103" t="s">
        <v>425</v>
      </c>
      <c r="I103" t="s">
        <v>310</v>
      </c>
      <c r="J103" t="s">
        <v>422</v>
      </c>
      <c r="K103" t="s">
        <v>298</v>
      </c>
      <c r="L103" t="s">
        <v>306</v>
      </c>
    </row>
    <row r="104" spans="2:12" x14ac:dyDescent="0.25">
      <c r="B104" s="25" t="s">
        <v>282</v>
      </c>
      <c r="C104" s="26">
        <v>100112020</v>
      </c>
      <c r="F104" s="22" t="s">
        <v>431</v>
      </c>
      <c r="G104" t="s">
        <v>186</v>
      </c>
      <c r="H104" t="s">
        <v>425</v>
      </c>
      <c r="I104" t="s">
        <v>310</v>
      </c>
      <c r="J104" t="s">
        <v>422</v>
      </c>
      <c r="K104" t="s">
        <v>298</v>
      </c>
      <c r="L104" t="s">
        <v>306</v>
      </c>
    </row>
    <row r="105" spans="2:12" x14ac:dyDescent="0.25">
      <c r="B105" s="31" t="s">
        <v>283</v>
      </c>
      <c r="C105" s="32">
        <v>100111002</v>
      </c>
      <c r="F105" s="22" t="s">
        <v>432</v>
      </c>
      <c r="G105" t="s">
        <v>192</v>
      </c>
      <c r="H105" t="s">
        <v>419</v>
      </c>
      <c r="I105" t="s">
        <v>310</v>
      </c>
      <c r="J105" t="s">
        <v>422</v>
      </c>
      <c r="K105" t="s">
        <v>298</v>
      </c>
      <c r="L105" t="s">
        <v>306</v>
      </c>
    </row>
    <row r="106" spans="2:12" x14ac:dyDescent="0.25">
      <c r="B106" s="31" t="s">
        <v>284</v>
      </c>
      <c r="C106" s="32">
        <v>100111012</v>
      </c>
      <c r="F106" s="22" t="s">
        <v>433</v>
      </c>
      <c r="G106" t="s">
        <v>192</v>
      </c>
      <c r="H106" t="s">
        <v>425</v>
      </c>
      <c r="I106" t="s">
        <v>310</v>
      </c>
      <c r="J106" t="s">
        <v>422</v>
      </c>
      <c r="K106" t="s">
        <v>298</v>
      </c>
      <c r="L106" t="s">
        <v>306</v>
      </c>
    </row>
    <row r="107" spans="2:12" x14ac:dyDescent="0.25">
      <c r="B107" s="25" t="s">
        <v>285</v>
      </c>
      <c r="C107" s="26">
        <v>100109001</v>
      </c>
      <c r="F107" s="22" t="s">
        <v>434</v>
      </c>
      <c r="G107" t="s">
        <v>184</v>
      </c>
      <c r="H107" t="s">
        <v>419</v>
      </c>
      <c r="I107" t="s">
        <v>310</v>
      </c>
      <c r="J107" t="s">
        <v>422</v>
      </c>
      <c r="K107" t="s">
        <v>298</v>
      </c>
      <c r="L107" t="s">
        <v>435</v>
      </c>
    </row>
    <row r="108" spans="2:12" x14ac:dyDescent="0.25">
      <c r="B108" s="28" t="s">
        <v>286</v>
      </c>
      <c r="C108" s="26">
        <v>100114013</v>
      </c>
      <c r="F108" s="22" t="s">
        <v>436</v>
      </c>
      <c r="G108" t="s">
        <v>184</v>
      </c>
      <c r="H108" t="s">
        <v>425</v>
      </c>
      <c r="I108" t="s">
        <v>310</v>
      </c>
      <c r="J108" t="s">
        <v>422</v>
      </c>
      <c r="K108" t="s">
        <v>298</v>
      </c>
      <c r="L108" t="s">
        <v>435</v>
      </c>
    </row>
    <row r="109" spans="2:12" x14ac:dyDescent="0.25">
      <c r="B109" s="25" t="s">
        <v>287</v>
      </c>
      <c r="C109" s="26">
        <v>100112032</v>
      </c>
      <c r="F109" s="22" t="s">
        <v>437</v>
      </c>
      <c r="G109" t="s">
        <v>184</v>
      </c>
      <c r="H109" t="s">
        <v>425</v>
      </c>
      <c r="I109" t="s">
        <v>310</v>
      </c>
      <c r="J109" t="s">
        <v>422</v>
      </c>
      <c r="K109" t="s">
        <v>298</v>
      </c>
      <c r="L109" t="s">
        <v>435</v>
      </c>
    </row>
    <row r="110" spans="2:12" x14ac:dyDescent="0.25">
      <c r="B110" s="25" t="s">
        <v>288</v>
      </c>
      <c r="C110" s="26">
        <v>100114038</v>
      </c>
      <c r="F110" s="22" t="s">
        <v>438</v>
      </c>
      <c r="G110" t="s">
        <v>198</v>
      </c>
      <c r="H110" t="s">
        <v>419</v>
      </c>
      <c r="I110" t="s">
        <v>310</v>
      </c>
      <c r="J110" t="s">
        <v>422</v>
      </c>
      <c r="K110" t="s">
        <v>298</v>
      </c>
      <c r="L110" t="s">
        <v>306</v>
      </c>
    </row>
    <row r="111" spans="2:12" x14ac:dyDescent="0.25">
      <c r="B111" s="25" t="s">
        <v>289</v>
      </c>
      <c r="C111" s="26">
        <v>100114039</v>
      </c>
      <c r="F111" s="22" t="s">
        <v>439</v>
      </c>
      <c r="G111" t="s">
        <v>198</v>
      </c>
      <c r="H111" t="s">
        <v>425</v>
      </c>
      <c r="I111" t="s">
        <v>310</v>
      </c>
      <c r="J111" t="s">
        <v>422</v>
      </c>
      <c r="K111" t="s">
        <v>298</v>
      </c>
      <c r="L111" t="s">
        <v>306</v>
      </c>
    </row>
    <row r="112" spans="2:12" x14ac:dyDescent="0.25">
      <c r="B112" s="25"/>
      <c r="C112" s="26"/>
      <c r="F112" s="22" t="s">
        <v>440</v>
      </c>
      <c r="G112" t="s">
        <v>272</v>
      </c>
      <c r="H112" t="s">
        <v>419</v>
      </c>
      <c r="I112" t="s">
        <v>310</v>
      </c>
      <c r="J112" t="s">
        <v>422</v>
      </c>
      <c r="K112" t="s">
        <v>298</v>
      </c>
      <c r="L112" t="s">
        <v>306</v>
      </c>
    </row>
    <row r="113" spans="6:12" x14ac:dyDescent="0.25">
      <c r="F113" s="22" t="s">
        <v>441</v>
      </c>
      <c r="G113" t="s">
        <v>272</v>
      </c>
      <c r="H113" t="s">
        <v>425</v>
      </c>
      <c r="I113" t="s">
        <v>310</v>
      </c>
      <c r="J113" t="s">
        <v>422</v>
      </c>
      <c r="K113" t="s">
        <v>298</v>
      </c>
      <c r="L113" t="s">
        <v>306</v>
      </c>
    </row>
    <row r="114" spans="6:12" x14ac:dyDescent="0.25">
      <c r="F114" s="22" t="s">
        <v>442</v>
      </c>
      <c r="G114" t="s">
        <v>184</v>
      </c>
      <c r="H114" t="s">
        <v>419</v>
      </c>
      <c r="I114" t="s">
        <v>310</v>
      </c>
      <c r="J114" t="s">
        <v>422</v>
      </c>
      <c r="K114" t="s">
        <v>298</v>
      </c>
      <c r="L114" t="s">
        <v>443</v>
      </c>
    </row>
    <row r="115" spans="6:12" x14ac:dyDescent="0.25">
      <c r="F115" s="22" t="s">
        <v>444</v>
      </c>
      <c r="G115" t="s">
        <v>184</v>
      </c>
      <c r="H115" t="s">
        <v>425</v>
      </c>
      <c r="I115" t="s">
        <v>310</v>
      </c>
      <c r="J115" t="s">
        <v>422</v>
      </c>
      <c r="K115" t="s">
        <v>298</v>
      </c>
      <c r="L115" t="s">
        <v>443</v>
      </c>
    </row>
    <row r="116" spans="6:12" x14ac:dyDescent="0.25">
      <c r="F116" s="22" t="s">
        <v>445</v>
      </c>
      <c r="G116" t="s">
        <v>184</v>
      </c>
      <c r="H116" t="s">
        <v>306</v>
      </c>
      <c r="I116" t="s">
        <v>310</v>
      </c>
      <c r="J116" t="s">
        <v>422</v>
      </c>
      <c r="K116" t="s">
        <v>298</v>
      </c>
      <c r="L116" t="s">
        <v>446</v>
      </c>
    </row>
    <row r="117" spans="6:12" x14ac:dyDescent="0.25">
      <c r="F117" s="22" t="s">
        <v>447</v>
      </c>
      <c r="G117" t="s">
        <v>184</v>
      </c>
      <c r="H117" t="s">
        <v>306</v>
      </c>
      <c r="I117" t="s">
        <v>310</v>
      </c>
      <c r="J117" t="s">
        <v>422</v>
      </c>
      <c r="K117" t="s">
        <v>298</v>
      </c>
      <c r="L117" t="s">
        <v>448</v>
      </c>
    </row>
    <row r="118" spans="6:12" x14ac:dyDescent="0.25">
      <c r="F118" s="22" t="s">
        <v>449</v>
      </c>
      <c r="G118" t="s">
        <v>184</v>
      </c>
      <c r="H118" t="s">
        <v>306</v>
      </c>
      <c r="I118" t="s">
        <v>310</v>
      </c>
      <c r="J118" t="s">
        <v>422</v>
      </c>
      <c r="K118" t="s">
        <v>298</v>
      </c>
      <c r="L118" t="s">
        <v>450</v>
      </c>
    </row>
    <row r="119" spans="6:12" x14ac:dyDescent="0.25">
      <c r="F119" s="22" t="s">
        <v>451</v>
      </c>
      <c r="G119" t="s">
        <v>273</v>
      </c>
      <c r="H119" t="s">
        <v>306</v>
      </c>
      <c r="I119" t="s">
        <v>306</v>
      </c>
      <c r="J119" t="s">
        <v>417</v>
      </c>
      <c r="K119" t="s">
        <v>298</v>
      </c>
      <c r="L119" t="s">
        <v>306</v>
      </c>
    </row>
    <row r="120" spans="6:12" x14ac:dyDescent="0.25">
      <c r="F120" s="22" t="s">
        <v>452</v>
      </c>
      <c r="G120" t="s">
        <v>273</v>
      </c>
      <c r="H120" t="s">
        <v>306</v>
      </c>
      <c r="I120" t="s">
        <v>306</v>
      </c>
      <c r="J120" t="s">
        <v>417</v>
      </c>
      <c r="K120" t="s">
        <v>298</v>
      </c>
      <c r="L120" t="s">
        <v>306</v>
      </c>
    </row>
    <row r="121" spans="6:12" x14ac:dyDescent="0.25">
      <c r="F121" s="22" t="s">
        <v>453</v>
      </c>
      <c r="G121" t="s">
        <v>208</v>
      </c>
      <c r="H121" t="s">
        <v>306</v>
      </c>
      <c r="I121" t="s">
        <v>306</v>
      </c>
      <c r="J121" t="s">
        <v>417</v>
      </c>
      <c r="K121" t="s">
        <v>298</v>
      </c>
      <c r="L121" t="s">
        <v>306</v>
      </c>
    </row>
    <row r="122" spans="6:12" x14ac:dyDescent="0.25">
      <c r="F122" s="22" t="s">
        <v>454</v>
      </c>
      <c r="G122" t="s">
        <v>229</v>
      </c>
      <c r="H122" t="s">
        <v>306</v>
      </c>
      <c r="I122" t="s">
        <v>306</v>
      </c>
      <c r="J122" t="s">
        <v>297</v>
      </c>
      <c r="K122" t="s">
        <v>298</v>
      </c>
      <c r="L122" t="s">
        <v>306</v>
      </c>
    </row>
    <row r="123" spans="6:12" x14ac:dyDescent="0.25">
      <c r="F123" s="22" t="s">
        <v>455</v>
      </c>
      <c r="G123" t="s">
        <v>271</v>
      </c>
      <c r="H123" t="s">
        <v>306</v>
      </c>
      <c r="I123" t="s">
        <v>306</v>
      </c>
      <c r="J123" t="s">
        <v>417</v>
      </c>
      <c r="K123" t="s">
        <v>298</v>
      </c>
      <c r="L123" t="s">
        <v>306</v>
      </c>
    </row>
    <row r="124" spans="6:12" x14ac:dyDescent="0.25">
      <c r="F124" s="22" t="s">
        <v>456</v>
      </c>
      <c r="G124" t="s">
        <v>265</v>
      </c>
      <c r="H124" t="s">
        <v>174</v>
      </c>
      <c r="I124" t="s">
        <v>306</v>
      </c>
      <c r="J124" t="s">
        <v>457</v>
      </c>
      <c r="K124" t="s">
        <v>298</v>
      </c>
      <c r="L124" t="s">
        <v>458</v>
      </c>
    </row>
    <row r="125" spans="6:12" x14ac:dyDescent="0.25">
      <c r="F125" s="22" t="s">
        <v>459</v>
      </c>
      <c r="G125" t="s">
        <v>265</v>
      </c>
      <c r="H125" t="s">
        <v>175</v>
      </c>
      <c r="I125" t="s">
        <v>306</v>
      </c>
      <c r="J125" t="s">
        <v>457</v>
      </c>
      <c r="K125" t="s">
        <v>298</v>
      </c>
      <c r="L125" t="s">
        <v>458</v>
      </c>
    </row>
    <row r="126" spans="6:12" x14ac:dyDescent="0.25">
      <c r="F126" s="22" t="s">
        <v>460</v>
      </c>
      <c r="G126" t="s">
        <v>265</v>
      </c>
      <c r="H126" t="s">
        <v>306</v>
      </c>
      <c r="I126" t="s">
        <v>306</v>
      </c>
      <c r="J126" t="s">
        <v>457</v>
      </c>
      <c r="K126" t="s">
        <v>298</v>
      </c>
      <c r="L126" t="s">
        <v>461</v>
      </c>
    </row>
    <row r="127" spans="6:12" x14ac:dyDescent="0.25">
      <c r="F127" s="22" t="s">
        <v>462</v>
      </c>
      <c r="G127" t="s">
        <v>265</v>
      </c>
      <c r="H127" t="s">
        <v>174</v>
      </c>
      <c r="I127" t="s">
        <v>306</v>
      </c>
      <c r="J127" t="s">
        <v>457</v>
      </c>
      <c r="K127" t="s">
        <v>298</v>
      </c>
      <c r="L127" t="s">
        <v>306</v>
      </c>
    </row>
    <row r="128" spans="6:12" x14ac:dyDescent="0.25">
      <c r="F128" s="22" t="s">
        <v>463</v>
      </c>
      <c r="G128" t="s">
        <v>265</v>
      </c>
      <c r="H128" t="s">
        <v>175</v>
      </c>
      <c r="I128" t="s">
        <v>306</v>
      </c>
      <c r="J128" t="s">
        <v>457</v>
      </c>
      <c r="K128" t="s">
        <v>298</v>
      </c>
      <c r="L128" t="s">
        <v>306</v>
      </c>
    </row>
    <row r="129" spans="6:12" x14ac:dyDescent="0.25">
      <c r="F129" s="22" t="s">
        <v>464</v>
      </c>
      <c r="G129" t="s">
        <v>240</v>
      </c>
      <c r="H129" t="s">
        <v>306</v>
      </c>
      <c r="I129" t="s">
        <v>306</v>
      </c>
      <c r="J129" t="s">
        <v>417</v>
      </c>
      <c r="K129" t="s">
        <v>298</v>
      </c>
      <c r="L129" t="s">
        <v>227</v>
      </c>
    </row>
    <row r="130" spans="6:12" x14ac:dyDescent="0.25">
      <c r="F130" s="22" t="s">
        <v>465</v>
      </c>
      <c r="G130" t="s">
        <v>249</v>
      </c>
      <c r="H130" t="s">
        <v>306</v>
      </c>
      <c r="I130" t="s">
        <v>306</v>
      </c>
      <c r="J130" t="s">
        <v>466</v>
      </c>
      <c r="K130" t="s">
        <v>298</v>
      </c>
      <c r="L130" t="s">
        <v>306</v>
      </c>
    </row>
    <row r="131" spans="6:12" x14ac:dyDescent="0.25">
      <c r="F131" s="22" t="s">
        <v>467</v>
      </c>
      <c r="G131" t="s">
        <v>238</v>
      </c>
      <c r="H131" t="s">
        <v>306</v>
      </c>
      <c r="I131" t="s">
        <v>306</v>
      </c>
      <c r="J131" t="s">
        <v>466</v>
      </c>
      <c r="K131" t="s">
        <v>298</v>
      </c>
      <c r="L131" t="s">
        <v>306</v>
      </c>
    </row>
    <row r="132" spans="6:12" x14ac:dyDescent="0.25">
      <c r="F132" s="22" t="s">
        <v>468</v>
      </c>
      <c r="G132" t="s">
        <v>203</v>
      </c>
      <c r="H132" t="s">
        <v>306</v>
      </c>
      <c r="I132" t="s">
        <v>306</v>
      </c>
      <c r="J132" t="s">
        <v>466</v>
      </c>
      <c r="K132" t="s">
        <v>298</v>
      </c>
      <c r="L132" t="s">
        <v>306</v>
      </c>
    </row>
    <row r="133" spans="6:12" x14ac:dyDescent="0.25">
      <c r="F133" s="22" t="s">
        <v>469</v>
      </c>
      <c r="G133" t="s">
        <v>260</v>
      </c>
      <c r="H133" t="s">
        <v>306</v>
      </c>
      <c r="I133" t="s">
        <v>306</v>
      </c>
      <c r="J133" t="s">
        <v>466</v>
      </c>
      <c r="K133" t="s">
        <v>298</v>
      </c>
      <c r="L133" t="s">
        <v>306</v>
      </c>
    </row>
    <row r="134" spans="6:12" x14ac:dyDescent="0.25">
      <c r="F134" s="22" t="s">
        <v>470</v>
      </c>
      <c r="G134" t="s">
        <v>274</v>
      </c>
      <c r="H134" t="s">
        <v>306</v>
      </c>
      <c r="I134" t="s">
        <v>306</v>
      </c>
      <c r="J134" t="s">
        <v>466</v>
      </c>
      <c r="K134" t="s">
        <v>298</v>
      </c>
      <c r="L134" t="s">
        <v>306</v>
      </c>
    </row>
    <row r="135" spans="6:12" x14ac:dyDescent="0.25">
      <c r="F135" s="22" t="s">
        <v>471</v>
      </c>
      <c r="G135" t="s">
        <v>234</v>
      </c>
      <c r="H135" t="s">
        <v>306</v>
      </c>
      <c r="I135" t="s">
        <v>306</v>
      </c>
      <c r="J135" t="s">
        <v>466</v>
      </c>
      <c r="K135" t="s">
        <v>298</v>
      </c>
      <c r="L135" t="s">
        <v>306</v>
      </c>
    </row>
    <row r="136" spans="6:12" x14ac:dyDescent="0.25">
      <c r="F136" s="22" t="s">
        <v>472</v>
      </c>
      <c r="G136" t="s">
        <v>233</v>
      </c>
      <c r="H136" t="s">
        <v>306</v>
      </c>
      <c r="I136" t="s">
        <v>306</v>
      </c>
      <c r="J136" t="s">
        <v>466</v>
      </c>
      <c r="K136" t="s">
        <v>298</v>
      </c>
      <c r="L136" t="s">
        <v>306</v>
      </c>
    </row>
    <row r="137" spans="6:12" x14ac:dyDescent="0.25">
      <c r="F137" s="22" t="s">
        <v>473</v>
      </c>
      <c r="G137" t="s">
        <v>234</v>
      </c>
      <c r="H137" t="s">
        <v>306</v>
      </c>
      <c r="I137" t="s">
        <v>306</v>
      </c>
      <c r="J137" t="s">
        <v>466</v>
      </c>
      <c r="K137" t="s">
        <v>298</v>
      </c>
      <c r="L137" t="s">
        <v>306</v>
      </c>
    </row>
    <row r="138" spans="6:12" x14ac:dyDescent="0.25">
      <c r="F138" s="22" t="s">
        <v>474</v>
      </c>
      <c r="G138" t="s">
        <v>260</v>
      </c>
      <c r="H138" t="s">
        <v>306</v>
      </c>
      <c r="I138" t="s">
        <v>306</v>
      </c>
      <c r="J138" t="s">
        <v>466</v>
      </c>
      <c r="K138" t="s">
        <v>298</v>
      </c>
      <c r="L138" t="s">
        <v>306</v>
      </c>
    </row>
    <row r="139" spans="6:12" x14ac:dyDescent="0.25">
      <c r="F139" s="22" t="s">
        <v>475</v>
      </c>
      <c r="G139" t="s">
        <v>285</v>
      </c>
      <c r="H139" t="s">
        <v>174</v>
      </c>
      <c r="I139" t="s">
        <v>296</v>
      </c>
      <c r="J139" t="s">
        <v>285</v>
      </c>
      <c r="K139" t="s">
        <v>298</v>
      </c>
      <c r="L139" t="s">
        <v>476</v>
      </c>
    </row>
    <row r="140" spans="6:12" x14ac:dyDescent="0.25">
      <c r="F140" s="22" t="s">
        <v>477</v>
      </c>
      <c r="G140" t="s">
        <v>285</v>
      </c>
      <c r="H140" t="s">
        <v>175</v>
      </c>
      <c r="I140" t="s">
        <v>296</v>
      </c>
      <c r="J140" t="s">
        <v>285</v>
      </c>
      <c r="K140" t="s">
        <v>298</v>
      </c>
      <c r="L140" t="s">
        <v>476</v>
      </c>
    </row>
    <row r="141" spans="6:12" x14ac:dyDescent="0.25">
      <c r="F141" s="22" t="s">
        <v>478</v>
      </c>
      <c r="G141" t="s">
        <v>285</v>
      </c>
      <c r="H141" t="s">
        <v>174</v>
      </c>
      <c r="I141" t="s">
        <v>296</v>
      </c>
      <c r="J141" t="s">
        <v>285</v>
      </c>
      <c r="K141" t="s">
        <v>298</v>
      </c>
      <c r="L141" t="s">
        <v>479</v>
      </c>
    </row>
    <row r="142" spans="6:12" x14ac:dyDescent="0.25">
      <c r="F142" s="22" t="s">
        <v>480</v>
      </c>
      <c r="G142" t="s">
        <v>285</v>
      </c>
      <c r="H142" t="s">
        <v>175</v>
      </c>
      <c r="I142" t="s">
        <v>296</v>
      </c>
      <c r="J142" t="s">
        <v>285</v>
      </c>
      <c r="K142" t="s">
        <v>298</v>
      </c>
      <c r="L142" t="s">
        <v>479</v>
      </c>
    </row>
    <row r="143" spans="6:12" x14ac:dyDescent="0.25">
      <c r="F143" s="22" t="s">
        <v>481</v>
      </c>
      <c r="G143" t="s">
        <v>285</v>
      </c>
      <c r="H143" t="s">
        <v>174</v>
      </c>
      <c r="I143" t="s">
        <v>296</v>
      </c>
      <c r="J143" t="s">
        <v>285</v>
      </c>
      <c r="K143" t="s">
        <v>298</v>
      </c>
      <c r="L143" t="s">
        <v>482</v>
      </c>
    </row>
    <row r="144" spans="6:12" x14ac:dyDescent="0.25">
      <c r="F144" s="22" t="s">
        <v>483</v>
      </c>
      <c r="G144" t="s">
        <v>285</v>
      </c>
      <c r="H144" t="s">
        <v>175</v>
      </c>
      <c r="I144" t="s">
        <v>296</v>
      </c>
      <c r="J144" t="s">
        <v>285</v>
      </c>
      <c r="K144" t="s">
        <v>298</v>
      </c>
      <c r="L144" t="s">
        <v>482</v>
      </c>
    </row>
    <row r="145" spans="6:12" x14ac:dyDescent="0.25">
      <c r="F145" s="22" t="s">
        <v>484</v>
      </c>
      <c r="G145" t="s">
        <v>285</v>
      </c>
      <c r="H145" t="s">
        <v>174</v>
      </c>
      <c r="I145" t="s">
        <v>296</v>
      </c>
      <c r="J145" t="s">
        <v>285</v>
      </c>
      <c r="K145" t="s">
        <v>298</v>
      </c>
      <c r="L145" t="s">
        <v>485</v>
      </c>
    </row>
    <row r="146" spans="6:12" x14ac:dyDescent="0.25">
      <c r="F146" s="22" t="s">
        <v>486</v>
      </c>
      <c r="G146" t="s">
        <v>285</v>
      </c>
      <c r="H146" t="s">
        <v>175</v>
      </c>
      <c r="I146" t="s">
        <v>296</v>
      </c>
      <c r="J146" t="s">
        <v>285</v>
      </c>
      <c r="K146" t="s">
        <v>298</v>
      </c>
      <c r="L146" t="s">
        <v>485</v>
      </c>
    </row>
    <row r="147" spans="6:12" x14ac:dyDescent="0.25">
      <c r="F147" s="22" t="s">
        <v>487</v>
      </c>
      <c r="G147" t="s">
        <v>285</v>
      </c>
      <c r="H147" t="s">
        <v>174</v>
      </c>
      <c r="I147" t="s">
        <v>296</v>
      </c>
      <c r="J147" t="s">
        <v>285</v>
      </c>
      <c r="K147" t="s">
        <v>298</v>
      </c>
      <c r="L147" t="s">
        <v>488</v>
      </c>
    </row>
    <row r="148" spans="6:12" x14ac:dyDescent="0.25">
      <c r="F148" s="22" t="s">
        <v>489</v>
      </c>
      <c r="G148" t="s">
        <v>285</v>
      </c>
      <c r="H148" t="s">
        <v>175</v>
      </c>
      <c r="I148" t="s">
        <v>296</v>
      </c>
      <c r="J148" t="s">
        <v>285</v>
      </c>
      <c r="K148" t="s">
        <v>298</v>
      </c>
      <c r="L148" t="s">
        <v>488</v>
      </c>
    </row>
    <row r="149" spans="6:12" x14ac:dyDescent="0.25">
      <c r="F149" s="22" t="s">
        <v>490</v>
      </c>
      <c r="G149" t="s">
        <v>285</v>
      </c>
      <c r="H149" t="s">
        <v>174</v>
      </c>
      <c r="I149" t="s">
        <v>296</v>
      </c>
      <c r="J149" t="s">
        <v>285</v>
      </c>
      <c r="K149" t="s">
        <v>298</v>
      </c>
      <c r="L149" t="s">
        <v>491</v>
      </c>
    </row>
    <row r="150" spans="6:12" x14ac:dyDescent="0.25">
      <c r="F150" s="22" t="s">
        <v>492</v>
      </c>
      <c r="G150" t="s">
        <v>285</v>
      </c>
      <c r="H150" t="s">
        <v>175</v>
      </c>
      <c r="I150" t="s">
        <v>296</v>
      </c>
      <c r="J150" t="s">
        <v>285</v>
      </c>
      <c r="K150" t="s">
        <v>298</v>
      </c>
      <c r="L150" t="s">
        <v>491</v>
      </c>
    </row>
    <row r="151" spans="6:12" x14ac:dyDescent="0.25">
      <c r="F151" s="22" t="s">
        <v>493</v>
      </c>
      <c r="G151" t="s">
        <v>285</v>
      </c>
      <c r="H151" t="s">
        <v>174</v>
      </c>
      <c r="I151" t="s">
        <v>296</v>
      </c>
      <c r="J151" t="s">
        <v>285</v>
      </c>
      <c r="K151" t="s">
        <v>298</v>
      </c>
      <c r="L151" t="s">
        <v>494</v>
      </c>
    </row>
    <row r="152" spans="6:12" x14ac:dyDescent="0.25">
      <c r="F152" s="22" t="s">
        <v>495</v>
      </c>
      <c r="G152" t="s">
        <v>285</v>
      </c>
      <c r="H152" t="s">
        <v>175</v>
      </c>
      <c r="I152" t="s">
        <v>296</v>
      </c>
      <c r="J152" t="s">
        <v>285</v>
      </c>
      <c r="K152" t="s">
        <v>298</v>
      </c>
      <c r="L152" t="s">
        <v>494</v>
      </c>
    </row>
    <row r="153" spans="6:12" x14ac:dyDescent="0.25">
      <c r="F153" s="22" t="s">
        <v>496</v>
      </c>
      <c r="G153" t="s">
        <v>285</v>
      </c>
      <c r="H153" t="s">
        <v>174</v>
      </c>
      <c r="I153" t="s">
        <v>296</v>
      </c>
      <c r="J153" t="s">
        <v>285</v>
      </c>
      <c r="K153" t="s">
        <v>298</v>
      </c>
      <c r="L153" t="s">
        <v>497</v>
      </c>
    </row>
    <row r="154" spans="6:12" x14ac:dyDescent="0.25">
      <c r="F154" s="22" t="s">
        <v>498</v>
      </c>
      <c r="G154" t="s">
        <v>285</v>
      </c>
      <c r="H154" t="s">
        <v>175</v>
      </c>
      <c r="I154" t="s">
        <v>296</v>
      </c>
      <c r="J154" t="s">
        <v>285</v>
      </c>
      <c r="K154" t="s">
        <v>298</v>
      </c>
      <c r="L154" t="s">
        <v>497</v>
      </c>
    </row>
    <row r="155" spans="6:12" x14ac:dyDescent="0.25">
      <c r="F155" s="22" t="s">
        <v>499</v>
      </c>
      <c r="G155" t="s">
        <v>285</v>
      </c>
      <c r="H155" t="s">
        <v>174</v>
      </c>
      <c r="I155" t="s">
        <v>296</v>
      </c>
      <c r="J155" t="s">
        <v>285</v>
      </c>
      <c r="K155" t="s">
        <v>298</v>
      </c>
      <c r="L155" t="s">
        <v>306</v>
      </c>
    </row>
    <row r="156" spans="6:12" x14ac:dyDescent="0.25">
      <c r="F156" s="22" t="s">
        <v>500</v>
      </c>
      <c r="G156" t="s">
        <v>285</v>
      </c>
      <c r="H156" t="s">
        <v>175</v>
      </c>
      <c r="I156" t="s">
        <v>296</v>
      </c>
      <c r="J156" t="s">
        <v>285</v>
      </c>
      <c r="K156" t="s">
        <v>298</v>
      </c>
      <c r="L156" t="s">
        <v>306</v>
      </c>
    </row>
    <row r="157" spans="6:12" x14ac:dyDescent="0.25">
      <c r="F157" s="22" t="s">
        <v>501</v>
      </c>
      <c r="G157" t="s">
        <v>285</v>
      </c>
      <c r="H157" t="s">
        <v>306</v>
      </c>
      <c r="I157" t="s">
        <v>310</v>
      </c>
      <c r="J157" t="s">
        <v>285</v>
      </c>
      <c r="K157" t="s">
        <v>298</v>
      </c>
      <c r="L157" t="s">
        <v>306</v>
      </c>
    </row>
    <row r="158" spans="6:12" x14ac:dyDescent="0.25">
      <c r="F158" s="22" t="s">
        <v>502</v>
      </c>
      <c r="G158" t="s">
        <v>285</v>
      </c>
      <c r="H158" t="s">
        <v>306</v>
      </c>
      <c r="I158" t="s">
        <v>310</v>
      </c>
      <c r="J158" t="s">
        <v>285</v>
      </c>
      <c r="K158" t="s">
        <v>298</v>
      </c>
      <c r="L158" t="s">
        <v>306</v>
      </c>
    </row>
    <row r="159" spans="6:12" x14ac:dyDescent="0.25">
      <c r="F159" s="22" t="s">
        <v>503</v>
      </c>
      <c r="G159" t="s">
        <v>280</v>
      </c>
      <c r="H159" t="s">
        <v>306</v>
      </c>
      <c r="I159" t="s">
        <v>296</v>
      </c>
      <c r="J159" t="s">
        <v>504</v>
      </c>
      <c r="K159" t="s">
        <v>298</v>
      </c>
      <c r="L159" t="s">
        <v>306</v>
      </c>
    </row>
    <row r="160" spans="6:12" x14ac:dyDescent="0.25">
      <c r="F160" s="22" t="s">
        <v>505</v>
      </c>
      <c r="G160" t="s">
        <v>244</v>
      </c>
      <c r="H160" t="s">
        <v>306</v>
      </c>
      <c r="I160" t="s">
        <v>296</v>
      </c>
      <c r="J160" t="s">
        <v>504</v>
      </c>
      <c r="K160" t="s">
        <v>298</v>
      </c>
      <c r="L160" t="s">
        <v>306</v>
      </c>
    </row>
    <row r="161" spans="6:12" x14ac:dyDescent="0.25">
      <c r="F161" s="22" t="s">
        <v>506</v>
      </c>
      <c r="G161" t="s">
        <v>267</v>
      </c>
      <c r="H161" t="s">
        <v>306</v>
      </c>
      <c r="I161" t="s">
        <v>296</v>
      </c>
      <c r="J161" t="s">
        <v>417</v>
      </c>
      <c r="K161" t="s">
        <v>298</v>
      </c>
      <c r="L161" t="s">
        <v>306</v>
      </c>
    </row>
    <row r="162" spans="6:12" x14ac:dyDescent="0.25">
      <c r="F162" s="22" t="s">
        <v>507</v>
      </c>
      <c r="G162" t="s">
        <v>241</v>
      </c>
      <c r="H162" t="s">
        <v>306</v>
      </c>
      <c r="I162" t="s">
        <v>296</v>
      </c>
      <c r="J162" t="s">
        <v>508</v>
      </c>
      <c r="K162" t="s">
        <v>298</v>
      </c>
      <c r="L162" t="s">
        <v>509</v>
      </c>
    </row>
    <row r="163" spans="6:12" x14ac:dyDescent="0.25">
      <c r="F163" s="22" t="s">
        <v>510</v>
      </c>
      <c r="G163" t="s">
        <v>241</v>
      </c>
      <c r="H163" t="s">
        <v>174</v>
      </c>
      <c r="I163" t="s">
        <v>296</v>
      </c>
      <c r="J163" t="s">
        <v>508</v>
      </c>
      <c r="K163" t="s">
        <v>298</v>
      </c>
      <c r="L163" t="s">
        <v>511</v>
      </c>
    </row>
    <row r="164" spans="6:12" x14ac:dyDescent="0.25">
      <c r="F164" s="22" t="s">
        <v>512</v>
      </c>
      <c r="G164" t="s">
        <v>241</v>
      </c>
      <c r="H164" t="s">
        <v>175</v>
      </c>
      <c r="I164" t="s">
        <v>296</v>
      </c>
      <c r="J164" t="s">
        <v>508</v>
      </c>
      <c r="K164" t="s">
        <v>298</v>
      </c>
      <c r="L164" t="s">
        <v>511</v>
      </c>
    </row>
    <row r="165" spans="6:12" x14ac:dyDescent="0.25">
      <c r="F165" s="22" t="s">
        <v>513</v>
      </c>
      <c r="G165" t="s">
        <v>241</v>
      </c>
      <c r="H165" t="s">
        <v>306</v>
      </c>
      <c r="I165" t="s">
        <v>296</v>
      </c>
      <c r="J165" t="s">
        <v>508</v>
      </c>
      <c r="K165" t="s">
        <v>298</v>
      </c>
      <c r="L165" t="s">
        <v>514</v>
      </c>
    </row>
    <row r="166" spans="6:12" x14ac:dyDescent="0.25">
      <c r="F166" s="22" t="s">
        <v>515</v>
      </c>
      <c r="G166" t="s">
        <v>241</v>
      </c>
      <c r="H166" t="s">
        <v>174</v>
      </c>
      <c r="I166" t="s">
        <v>296</v>
      </c>
      <c r="J166" t="s">
        <v>508</v>
      </c>
      <c r="K166" t="s">
        <v>298</v>
      </c>
      <c r="L166" t="s">
        <v>516</v>
      </c>
    </row>
    <row r="167" spans="6:12" x14ac:dyDescent="0.25">
      <c r="F167" s="22" t="s">
        <v>517</v>
      </c>
      <c r="G167" t="s">
        <v>241</v>
      </c>
      <c r="H167" t="s">
        <v>175</v>
      </c>
      <c r="I167" t="s">
        <v>296</v>
      </c>
      <c r="J167" t="s">
        <v>508</v>
      </c>
      <c r="K167" t="s">
        <v>298</v>
      </c>
      <c r="L167" t="s">
        <v>516</v>
      </c>
    </row>
    <row r="168" spans="6:12" x14ac:dyDescent="0.25">
      <c r="F168" s="22" t="s">
        <v>518</v>
      </c>
      <c r="G168" t="s">
        <v>241</v>
      </c>
      <c r="H168" t="s">
        <v>174</v>
      </c>
      <c r="I168" t="s">
        <v>296</v>
      </c>
      <c r="J168" t="s">
        <v>508</v>
      </c>
      <c r="K168" t="s">
        <v>298</v>
      </c>
      <c r="L168" t="s">
        <v>519</v>
      </c>
    </row>
    <row r="169" spans="6:12" x14ac:dyDescent="0.25">
      <c r="F169" s="22" t="s">
        <v>520</v>
      </c>
      <c r="G169" t="s">
        <v>241</v>
      </c>
      <c r="H169" t="s">
        <v>175</v>
      </c>
      <c r="I169" t="s">
        <v>296</v>
      </c>
      <c r="J169" t="s">
        <v>508</v>
      </c>
      <c r="K169" t="s">
        <v>298</v>
      </c>
      <c r="L169" t="s">
        <v>519</v>
      </c>
    </row>
    <row r="170" spans="6:12" x14ac:dyDescent="0.25">
      <c r="F170" s="22" t="s">
        <v>521</v>
      </c>
      <c r="G170" t="s">
        <v>241</v>
      </c>
      <c r="H170" t="s">
        <v>174</v>
      </c>
      <c r="I170" t="s">
        <v>296</v>
      </c>
      <c r="J170" t="s">
        <v>508</v>
      </c>
      <c r="K170" t="s">
        <v>298</v>
      </c>
      <c r="L170" t="s">
        <v>522</v>
      </c>
    </row>
    <row r="171" spans="6:12" x14ac:dyDescent="0.25">
      <c r="F171" s="22" t="s">
        <v>523</v>
      </c>
      <c r="G171" t="s">
        <v>241</v>
      </c>
      <c r="H171" t="s">
        <v>175</v>
      </c>
      <c r="I171" t="s">
        <v>296</v>
      </c>
      <c r="J171" t="s">
        <v>508</v>
      </c>
      <c r="K171" t="s">
        <v>298</v>
      </c>
      <c r="L171" t="s">
        <v>522</v>
      </c>
    </row>
    <row r="172" spans="6:12" x14ac:dyDescent="0.25">
      <c r="F172" s="22" t="s">
        <v>524</v>
      </c>
      <c r="G172" t="s">
        <v>241</v>
      </c>
      <c r="H172" t="s">
        <v>306</v>
      </c>
      <c r="I172" t="s">
        <v>296</v>
      </c>
      <c r="J172" t="s">
        <v>508</v>
      </c>
      <c r="K172" t="s">
        <v>298</v>
      </c>
      <c r="L172" t="s">
        <v>525</v>
      </c>
    </row>
    <row r="173" spans="6:12" x14ac:dyDescent="0.25">
      <c r="F173" s="22" t="s">
        <v>526</v>
      </c>
      <c r="G173" t="s">
        <v>241</v>
      </c>
      <c r="H173" t="s">
        <v>174</v>
      </c>
      <c r="I173" t="s">
        <v>296</v>
      </c>
      <c r="J173" t="s">
        <v>508</v>
      </c>
      <c r="K173" t="s">
        <v>298</v>
      </c>
      <c r="L173" t="s">
        <v>306</v>
      </c>
    </row>
    <row r="174" spans="6:12" x14ac:dyDescent="0.25">
      <c r="F174" s="22" t="s">
        <v>527</v>
      </c>
      <c r="G174" t="s">
        <v>241</v>
      </c>
      <c r="H174" t="s">
        <v>175</v>
      </c>
      <c r="I174" t="s">
        <v>296</v>
      </c>
      <c r="J174" t="s">
        <v>508</v>
      </c>
      <c r="K174" t="s">
        <v>298</v>
      </c>
      <c r="L174" t="s">
        <v>306</v>
      </c>
    </row>
    <row r="175" spans="6:12" x14ac:dyDescent="0.25">
      <c r="F175" s="22" t="s">
        <v>528</v>
      </c>
      <c r="G175" t="s">
        <v>269</v>
      </c>
      <c r="H175" t="s">
        <v>306</v>
      </c>
      <c r="I175" t="s">
        <v>296</v>
      </c>
      <c r="J175" t="s">
        <v>508</v>
      </c>
      <c r="K175" t="s">
        <v>298</v>
      </c>
      <c r="L175" t="s">
        <v>529</v>
      </c>
    </row>
    <row r="176" spans="6:12" x14ac:dyDescent="0.25">
      <c r="F176" s="22" t="s">
        <v>530</v>
      </c>
      <c r="G176" t="s">
        <v>269</v>
      </c>
      <c r="H176" t="s">
        <v>306</v>
      </c>
      <c r="I176" t="s">
        <v>296</v>
      </c>
      <c r="J176" t="s">
        <v>508</v>
      </c>
      <c r="K176" t="s">
        <v>298</v>
      </c>
      <c r="L176" t="s">
        <v>531</v>
      </c>
    </row>
    <row r="177" spans="6:12" x14ac:dyDescent="0.25">
      <c r="F177" s="22" t="s">
        <v>532</v>
      </c>
      <c r="G177" t="s">
        <v>269</v>
      </c>
      <c r="H177" t="s">
        <v>306</v>
      </c>
      <c r="I177" t="s">
        <v>296</v>
      </c>
      <c r="J177" t="s">
        <v>508</v>
      </c>
      <c r="K177" t="s">
        <v>298</v>
      </c>
      <c r="L177" t="s">
        <v>533</v>
      </c>
    </row>
    <row r="178" spans="6:12" x14ac:dyDescent="0.25">
      <c r="F178" s="22" t="s">
        <v>534</v>
      </c>
      <c r="G178" t="s">
        <v>269</v>
      </c>
      <c r="H178" t="s">
        <v>306</v>
      </c>
      <c r="I178" t="s">
        <v>296</v>
      </c>
      <c r="J178" t="s">
        <v>508</v>
      </c>
      <c r="K178" t="s">
        <v>298</v>
      </c>
      <c r="L178" t="s">
        <v>535</v>
      </c>
    </row>
    <row r="179" spans="6:12" x14ac:dyDescent="0.25">
      <c r="F179" s="22" t="s">
        <v>536</v>
      </c>
      <c r="G179" t="s">
        <v>269</v>
      </c>
      <c r="H179" t="s">
        <v>306</v>
      </c>
      <c r="I179" t="s">
        <v>296</v>
      </c>
      <c r="J179" t="s">
        <v>508</v>
      </c>
      <c r="K179" t="s">
        <v>298</v>
      </c>
      <c r="L179" t="s">
        <v>537</v>
      </c>
    </row>
    <row r="180" spans="6:12" x14ac:dyDescent="0.25">
      <c r="F180" s="22" t="s">
        <v>538</v>
      </c>
      <c r="G180" t="s">
        <v>269</v>
      </c>
      <c r="H180" t="s">
        <v>306</v>
      </c>
      <c r="I180" t="s">
        <v>296</v>
      </c>
      <c r="J180" t="s">
        <v>508</v>
      </c>
      <c r="K180" t="s">
        <v>298</v>
      </c>
      <c r="L180" t="s">
        <v>539</v>
      </c>
    </row>
    <row r="181" spans="6:12" x14ac:dyDescent="0.25">
      <c r="F181" s="22" t="s">
        <v>540</v>
      </c>
      <c r="G181" t="s">
        <v>269</v>
      </c>
      <c r="H181" t="s">
        <v>306</v>
      </c>
      <c r="I181" t="s">
        <v>296</v>
      </c>
      <c r="J181" t="s">
        <v>508</v>
      </c>
      <c r="K181" t="s">
        <v>298</v>
      </c>
      <c r="L181" t="s">
        <v>541</v>
      </c>
    </row>
    <row r="182" spans="6:12" x14ac:dyDescent="0.25">
      <c r="F182" s="22" t="s">
        <v>542</v>
      </c>
      <c r="G182" t="s">
        <v>269</v>
      </c>
      <c r="H182" t="s">
        <v>306</v>
      </c>
      <c r="I182" t="s">
        <v>296</v>
      </c>
      <c r="J182" t="s">
        <v>508</v>
      </c>
      <c r="K182" t="s">
        <v>298</v>
      </c>
      <c r="L182" t="s">
        <v>306</v>
      </c>
    </row>
    <row r="183" spans="6:12" x14ac:dyDescent="0.25">
      <c r="F183" s="22" t="s">
        <v>543</v>
      </c>
      <c r="G183" t="s">
        <v>245</v>
      </c>
      <c r="H183" t="s">
        <v>306</v>
      </c>
      <c r="I183" t="s">
        <v>296</v>
      </c>
      <c r="J183" t="s">
        <v>508</v>
      </c>
      <c r="K183" t="s">
        <v>298</v>
      </c>
      <c r="L183" t="s">
        <v>306</v>
      </c>
    </row>
    <row r="184" spans="6:12" x14ac:dyDescent="0.25">
      <c r="F184" s="22" t="s">
        <v>544</v>
      </c>
      <c r="G184" t="s">
        <v>207</v>
      </c>
      <c r="H184" t="s">
        <v>306</v>
      </c>
      <c r="I184" t="s">
        <v>296</v>
      </c>
      <c r="J184" t="s">
        <v>545</v>
      </c>
      <c r="K184" t="s">
        <v>298</v>
      </c>
      <c r="L184" t="s">
        <v>306</v>
      </c>
    </row>
    <row r="185" spans="6:12" x14ac:dyDescent="0.25">
      <c r="F185" s="22" t="s">
        <v>546</v>
      </c>
      <c r="G185" t="s">
        <v>200</v>
      </c>
      <c r="H185" t="s">
        <v>174</v>
      </c>
      <c r="I185" t="s">
        <v>296</v>
      </c>
      <c r="J185" t="s">
        <v>545</v>
      </c>
      <c r="K185" t="s">
        <v>298</v>
      </c>
      <c r="L185" t="s">
        <v>547</v>
      </c>
    </row>
    <row r="186" spans="6:12" x14ac:dyDescent="0.25">
      <c r="F186" s="22" t="s">
        <v>548</v>
      </c>
      <c r="G186" t="s">
        <v>200</v>
      </c>
      <c r="H186" t="s">
        <v>175</v>
      </c>
      <c r="I186" t="s">
        <v>296</v>
      </c>
      <c r="J186" t="s">
        <v>545</v>
      </c>
      <c r="K186" t="s">
        <v>298</v>
      </c>
      <c r="L186" t="s">
        <v>547</v>
      </c>
    </row>
    <row r="187" spans="6:12" x14ac:dyDescent="0.25">
      <c r="F187" s="22" t="s">
        <v>549</v>
      </c>
      <c r="G187" t="s">
        <v>200</v>
      </c>
      <c r="H187" t="s">
        <v>174</v>
      </c>
      <c r="I187" t="s">
        <v>296</v>
      </c>
      <c r="J187" t="s">
        <v>545</v>
      </c>
      <c r="K187" t="s">
        <v>298</v>
      </c>
      <c r="L187" t="s">
        <v>550</v>
      </c>
    </row>
    <row r="188" spans="6:12" x14ac:dyDescent="0.25">
      <c r="F188" s="22" t="s">
        <v>551</v>
      </c>
      <c r="G188" t="s">
        <v>200</v>
      </c>
      <c r="H188" t="s">
        <v>175</v>
      </c>
      <c r="I188" t="s">
        <v>296</v>
      </c>
      <c r="J188" t="s">
        <v>545</v>
      </c>
      <c r="K188" t="s">
        <v>298</v>
      </c>
      <c r="L188" t="s">
        <v>550</v>
      </c>
    </row>
    <row r="189" spans="6:12" x14ac:dyDescent="0.25">
      <c r="F189" s="22" t="s">
        <v>552</v>
      </c>
      <c r="G189" t="s">
        <v>200</v>
      </c>
      <c r="H189" t="s">
        <v>306</v>
      </c>
      <c r="I189" t="s">
        <v>296</v>
      </c>
      <c r="J189" t="s">
        <v>545</v>
      </c>
      <c r="K189" t="s">
        <v>298</v>
      </c>
      <c r="L189" t="s">
        <v>306</v>
      </c>
    </row>
    <row r="190" spans="6:12" x14ac:dyDescent="0.25">
      <c r="F190" s="22" t="s">
        <v>553</v>
      </c>
      <c r="G190" t="s">
        <v>250</v>
      </c>
      <c r="H190" t="s">
        <v>306</v>
      </c>
      <c r="I190" t="s">
        <v>296</v>
      </c>
      <c r="J190" t="s">
        <v>545</v>
      </c>
      <c r="K190" t="s">
        <v>298</v>
      </c>
      <c r="L190" t="s">
        <v>306</v>
      </c>
    </row>
    <row r="191" spans="6:12" x14ac:dyDescent="0.25">
      <c r="F191" s="22" t="s">
        <v>554</v>
      </c>
      <c r="G191" t="s">
        <v>209</v>
      </c>
      <c r="H191" t="s">
        <v>306</v>
      </c>
      <c r="I191" t="s">
        <v>296</v>
      </c>
      <c r="J191" t="s">
        <v>545</v>
      </c>
      <c r="K191" t="s">
        <v>298</v>
      </c>
      <c r="L191" t="s">
        <v>306</v>
      </c>
    </row>
    <row r="192" spans="6:12" x14ac:dyDescent="0.25">
      <c r="F192" s="22" t="s">
        <v>555</v>
      </c>
      <c r="G192" t="s">
        <v>209</v>
      </c>
      <c r="H192" t="s">
        <v>306</v>
      </c>
      <c r="I192" t="s">
        <v>296</v>
      </c>
      <c r="J192" t="s">
        <v>545</v>
      </c>
      <c r="K192" t="s">
        <v>298</v>
      </c>
      <c r="L192" t="s">
        <v>306</v>
      </c>
    </row>
    <row r="193" spans="6:12" x14ac:dyDescent="0.25">
      <c r="F193" s="22" t="s">
        <v>556</v>
      </c>
      <c r="G193" t="s">
        <v>202</v>
      </c>
      <c r="H193" t="s">
        <v>174</v>
      </c>
      <c r="I193" t="s">
        <v>296</v>
      </c>
      <c r="J193" t="s">
        <v>545</v>
      </c>
      <c r="K193" t="s">
        <v>298</v>
      </c>
      <c r="L193" t="s">
        <v>306</v>
      </c>
    </row>
    <row r="194" spans="6:12" x14ac:dyDescent="0.25">
      <c r="F194" s="22" t="s">
        <v>557</v>
      </c>
      <c r="G194" t="s">
        <v>202</v>
      </c>
      <c r="H194" t="s">
        <v>175</v>
      </c>
      <c r="I194" t="s">
        <v>296</v>
      </c>
      <c r="J194" t="s">
        <v>545</v>
      </c>
      <c r="K194" t="s">
        <v>298</v>
      </c>
      <c r="L194" t="s">
        <v>306</v>
      </c>
    </row>
    <row r="195" spans="6:12" x14ac:dyDescent="0.25">
      <c r="F195" s="22" t="s">
        <v>558</v>
      </c>
      <c r="G195" t="s">
        <v>559</v>
      </c>
      <c r="H195" t="s">
        <v>306</v>
      </c>
      <c r="I195" t="s">
        <v>296</v>
      </c>
      <c r="J195" t="s">
        <v>545</v>
      </c>
      <c r="K195" t="s">
        <v>298</v>
      </c>
      <c r="L195" t="s">
        <v>306</v>
      </c>
    </row>
    <row r="196" spans="6:12" x14ac:dyDescent="0.25">
      <c r="F196" s="22" t="s">
        <v>560</v>
      </c>
      <c r="G196" t="s">
        <v>214</v>
      </c>
      <c r="H196" t="s">
        <v>306</v>
      </c>
      <c r="I196" t="s">
        <v>296</v>
      </c>
      <c r="J196" t="s">
        <v>297</v>
      </c>
      <c r="K196" t="s">
        <v>298</v>
      </c>
      <c r="L196" t="s">
        <v>306</v>
      </c>
    </row>
    <row r="197" spans="6:12" x14ac:dyDescent="0.25">
      <c r="F197" s="22" t="s">
        <v>561</v>
      </c>
      <c r="G197" t="s">
        <v>247</v>
      </c>
      <c r="H197" t="s">
        <v>174</v>
      </c>
      <c r="I197" t="s">
        <v>296</v>
      </c>
      <c r="J197" t="s">
        <v>297</v>
      </c>
      <c r="K197" t="s">
        <v>298</v>
      </c>
      <c r="L197" t="s">
        <v>306</v>
      </c>
    </row>
    <row r="198" spans="6:12" x14ac:dyDescent="0.25">
      <c r="F198" s="22" t="s">
        <v>562</v>
      </c>
      <c r="G198" t="s">
        <v>247</v>
      </c>
      <c r="H198" t="s">
        <v>175</v>
      </c>
      <c r="I198" t="s">
        <v>296</v>
      </c>
      <c r="J198" t="s">
        <v>297</v>
      </c>
      <c r="K198" t="s">
        <v>298</v>
      </c>
      <c r="L198" t="s">
        <v>306</v>
      </c>
    </row>
    <row r="199" spans="6:12" x14ac:dyDescent="0.25">
      <c r="F199" s="22" t="s">
        <v>563</v>
      </c>
      <c r="G199" t="s">
        <v>213</v>
      </c>
      <c r="H199" t="s">
        <v>174</v>
      </c>
      <c r="I199" t="s">
        <v>296</v>
      </c>
      <c r="J199" t="s">
        <v>297</v>
      </c>
      <c r="K199" t="s">
        <v>298</v>
      </c>
      <c r="L199" t="s">
        <v>306</v>
      </c>
    </row>
    <row r="200" spans="6:12" x14ac:dyDescent="0.25">
      <c r="F200" s="22" t="s">
        <v>564</v>
      </c>
      <c r="G200" t="s">
        <v>213</v>
      </c>
      <c r="H200" t="s">
        <v>175</v>
      </c>
      <c r="I200" t="s">
        <v>296</v>
      </c>
      <c r="J200" t="s">
        <v>297</v>
      </c>
      <c r="K200" t="s">
        <v>298</v>
      </c>
      <c r="L200" t="s">
        <v>306</v>
      </c>
    </row>
    <row r="201" spans="6:12" x14ac:dyDescent="0.25">
      <c r="F201" s="22" t="s">
        <v>565</v>
      </c>
      <c r="G201" t="s">
        <v>288</v>
      </c>
      <c r="H201" t="s">
        <v>306</v>
      </c>
      <c r="I201" t="s">
        <v>296</v>
      </c>
      <c r="J201" t="s">
        <v>297</v>
      </c>
      <c r="K201" t="s">
        <v>298</v>
      </c>
      <c r="L201" t="s">
        <v>306</v>
      </c>
    </row>
    <row r="202" spans="6:12" x14ac:dyDescent="0.25">
      <c r="F202" s="22" t="s">
        <v>566</v>
      </c>
      <c r="G202" t="s">
        <v>216</v>
      </c>
      <c r="H202" t="s">
        <v>306</v>
      </c>
      <c r="I202" t="s">
        <v>296</v>
      </c>
      <c r="J202" t="s">
        <v>297</v>
      </c>
      <c r="K202" t="s">
        <v>298</v>
      </c>
      <c r="L202" t="s">
        <v>306</v>
      </c>
    </row>
    <row r="203" spans="6:12" x14ac:dyDescent="0.25">
      <c r="F203" s="22" t="s">
        <v>567</v>
      </c>
      <c r="G203" t="s">
        <v>206</v>
      </c>
      <c r="H203" t="s">
        <v>174</v>
      </c>
      <c r="I203" t="s">
        <v>296</v>
      </c>
      <c r="J203" t="s">
        <v>297</v>
      </c>
      <c r="K203" t="s">
        <v>298</v>
      </c>
      <c r="L203" t="s">
        <v>306</v>
      </c>
    </row>
    <row r="204" spans="6:12" x14ac:dyDescent="0.25">
      <c r="F204" s="22" t="s">
        <v>568</v>
      </c>
      <c r="G204" t="s">
        <v>206</v>
      </c>
      <c r="H204" t="s">
        <v>328</v>
      </c>
      <c r="I204" t="s">
        <v>296</v>
      </c>
      <c r="J204" t="s">
        <v>297</v>
      </c>
      <c r="K204" t="s">
        <v>298</v>
      </c>
      <c r="L204" t="s">
        <v>306</v>
      </c>
    </row>
    <row r="205" spans="6:12" x14ac:dyDescent="0.25">
      <c r="F205" s="22" t="s">
        <v>569</v>
      </c>
      <c r="G205" t="s">
        <v>246</v>
      </c>
      <c r="H205" t="s">
        <v>174</v>
      </c>
      <c r="I205" t="s">
        <v>296</v>
      </c>
      <c r="J205" t="s">
        <v>297</v>
      </c>
      <c r="K205" t="s">
        <v>298</v>
      </c>
      <c r="L205" t="s">
        <v>306</v>
      </c>
    </row>
    <row r="206" spans="6:12" x14ac:dyDescent="0.25">
      <c r="F206" s="22" t="s">
        <v>570</v>
      </c>
      <c r="G206" t="s">
        <v>246</v>
      </c>
      <c r="H206" t="s">
        <v>328</v>
      </c>
      <c r="I206" t="s">
        <v>296</v>
      </c>
      <c r="J206" t="s">
        <v>297</v>
      </c>
      <c r="K206" t="s">
        <v>298</v>
      </c>
      <c r="L206" t="s">
        <v>306</v>
      </c>
    </row>
    <row r="207" spans="6:12" x14ac:dyDescent="0.25">
      <c r="F207" s="22" t="s">
        <v>571</v>
      </c>
      <c r="G207" t="s">
        <v>230</v>
      </c>
      <c r="H207" t="s">
        <v>174</v>
      </c>
      <c r="I207" t="s">
        <v>296</v>
      </c>
      <c r="J207" t="s">
        <v>297</v>
      </c>
      <c r="K207" t="s">
        <v>298</v>
      </c>
      <c r="L207" t="s">
        <v>306</v>
      </c>
    </row>
    <row r="208" spans="6:12" x14ac:dyDescent="0.25">
      <c r="F208" s="22" t="s">
        <v>572</v>
      </c>
      <c r="G208" t="s">
        <v>230</v>
      </c>
      <c r="H208" t="s">
        <v>328</v>
      </c>
      <c r="I208" t="s">
        <v>296</v>
      </c>
      <c r="J208" t="s">
        <v>297</v>
      </c>
      <c r="K208" t="s">
        <v>298</v>
      </c>
      <c r="L208" t="s">
        <v>306</v>
      </c>
    </row>
    <row r="209" spans="6:12" x14ac:dyDescent="0.25">
      <c r="F209" s="22" t="s">
        <v>573</v>
      </c>
      <c r="G209" t="s">
        <v>574</v>
      </c>
      <c r="H209" t="s">
        <v>306</v>
      </c>
      <c r="I209" t="s">
        <v>296</v>
      </c>
      <c r="J209" t="s">
        <v>575</v>
      </c>
      <c r="K209" t="s">
        <v>298</v>
      </c>
      <c r="L209" t="s">
        <v>306</v>
      </c>
    </row>
    <row r="210" spans="6:12" x14ac:dyDescent="0.25">
      <c r="F210" s="22" t="s">
        <v>576</v>
      </c>
      <c r="G210" t="s">
        <v>197</v>
      </c>
      <c r="H210" t="s">
        <v>306</v>
      </c>
      <c r="I210" t="s">
        <v>296</v>
      </c>
      <c r="J210" t="s">
        <v>508</v>
      </c>
      <c r="K210" t="s">
        <v>298</v>
      </c>
      <c r="L210" t="s">
        <v>306</v>
      </c>
    </row>
    <row r="211" spans="6:12" x14ac:dyDescent="0.25">
      <c r="F211" s="22" t="s">
        <v>577</v>
      </c>
      <c r="G211" t="s">
        <v>201</v>
      </c>
      <c r="H211" t="s">
        <v>306</v>
      </c>
      <c r="I211" t="s">
        <v>296</v>
      </c>
      <c r="J211" t="s">
        <v>417</v>
      </c>
      <c r="K211" t="s">
        <v>298</v>
      </c>
      <c r="L211" t="s">
        <v>306</v>
      </c>
    </row>
    <row r="212" spans="6:12" x14ac:dyDescent="0.25">
      <c r="F212" s="22" t="s">
        <v>578</v>
      </c>
      <c r="G212" t="s">
        <v>268</v>
      </c>
      <c r="H212" t="s">
        <v>306</v>
      </c>
      <c r="I212" t="s">
        <v>296</v>
      </c>
      <c r="J212" t="s">
        <v>575</v>
      </c>
      <c r="K212" t="s">
        <v>298</v>
      </c>
      <c r="L212" t="s">
        <v>579</v>
      </c>
    </row>
    <row r="213" spans="6:12" x14ac:dyDescent="0.25">
      <c r="F213" s="22" t="s">
        <v>580</v>
      </c>
      <c r="G213" t="s">
        <v>251</v>
      </c>
      <c r="H213" t="s">
        <v>306</v>
      </c>
      <c r="I213" t="s">
        <v>296</v>
      </c>
      <c r="J213" t="s">
        <v>508</v>
      </c>
      <c r="K213" t="s">
        <v>298</v>
      </c>
      <c r="L213" t="s">
        <v>306</v>
      </c>
    </row>
    <row r="214" spans="6:12" x14ac:dyDescent="0.25">
      <c r="F214" s="22" t="s">
        <v>581</v>
      </c>
      <c r="G214" t="s">
        <v>582</v>
      </c>
      <c r="H214" t="s">
        <v>306</v>
      </c>
      <c r="I214" t="s">
        <v>296</v>
      </c>
      <c r="J214" t="s">
        <v>545</v>
      </c>
      <c r="K214" t="s">
        <v>298</v>
      </c>
      <c r="L214" t="s">
        <v>306</v>
      </c>
    </row>
    <row r="215" spans="6:12" x14ac:dyDescent="0.25">
      <c r="F215" s="22" t="s">
        <v>583</v>
      </c>
      <c r="G215" t="s">
        <v>289</v>
      </c>
      <c r="H215" t="s">
        <v>174</v>
      </c>
      <c r="I215" t="s">
        <v>296</v>
      </c>
      <c r="J215" t="s">
        <v>297</v>
      </c>
      <c r="K215" t="s">
        <v>298</v>
      </c>
      <c r="L215" t="s">
        <v>306</v>
      </c>
    </row>
    <row r="216" spans="6:12" x14ac:dyDescent="0.25">
      <c r="F216" s="22" t="s">
        <v>584</v>
      </c>
      <c r="G216" t="s">
        <v>289</v>
      </c>
      <c r="H216" t="s">
        <v>328</v>
      </c>
      <c r="I216" t="s">
        <v>296</v>
      </c>
      <c r="J216" t="s">
        <v>297</v>
      </c>
      <c r="K216" t="s">
        <v>298</v>
      </c>
      <c r="L216" t="s">
        <v>306</v>
      </c>
    </row>
    <row r="217" spans="6:12" x14ac:dyDescent="0.25">
      <c r="F217" s="22" t="s">
        <v>585</v>
      </c>
      <c r="G217" t="s">
        <v>242</v>
      </c>
      <c r="H217" t="s">
        <v>174</v>
      </c>
      <c r="I217" t="s">
        <v>296</v>
      </c>
      <c r="J217" t="s">
        <v>297</v>
      </c>
      <c r="K217" t="s">
        <v>298</v>
      </c>
      <c r="L217" t="s">
        <v>306</v>
      </c>
    </row>
    <row r="218" spans="6:12" x14ac:dyDescent="0.25">
      <c r="F218" s="22" t="s">
        <v>586</v>
      </c>
      <c r="G218" t="s">
        <v>242</v>
      </c>
      <c r="H218" t="s">
        <v>328</v>
      </c>
      <c r="I218" t="s">
        <v>296</v>
      </c>
      <c r="J218" t="s">
        <v>297</v>
      </c>
      <c r="K218" t="s">
        <v>298</v>
      </c>
      <c r="L218" t="s">
        <v>306</v>
      </c>
    </row>
    <row r="219" spans="6:12" x14ac:dyDescent="0.25">
      <c r="F219" s="22" t="s">
        <v>587</v>
      </c>
      <c r="G219" t="s">
        <v>214</v>
      </c>
      <c r="H219" t="s">
        <v>174</v>
      </c>
      <c r="I219" t="s">
        <v>313</v>
      </c>
      <c r="J219" t="s">
        <v>297</v>
      </c>
      <c r="K219" t="s">
        <v>298</v>
      </c>
      <c r="L219" t="s">
        <v>306</v>
      </c>
    </row>
    <row r="220" spans="6:12" x14ac:dyDescent="0.25">
      <c r="F220" s="22" t="s">
        <v>588</v>
      </c>
      <c r="G220" t="s">
        <v>214</v>
      </c>
      <c r="H220" t="s">
        <v>175</v>
      </c>
      <c r="I220" t="s">
        <v>313</v>
      </c>
      <c r="J220" t="s">
        <v>297</v>
      </c>
      <c r="K220" t="s">
        <v>298</v>
      </c>
      <c r="L220" t="s">
        <v>306</v>
      </c>
    </row>
    <row r="221" spans="6:12" x14ac:dyDescent="0.25">
      <c r="F221" s="22" t="s">
        <v>589</v>
      </c>
      <c r="G221" t="s">
        <v>247</v>
      </c>
      <c r="H221" t="s">
        <v>174</v>
      </c>
      <c r="I221" t="s">
        <v>313</v>
      </c>
      <c r="J221" t="s">
        <v>297</v>
      </c>
      <c r="K221" t="s">
        <v>298</v>
      </c>
      <c r="L221" t="s">
        <v>306</v>
      </c>
    </row>
    <row r="222" spans="6:12" x14ac:dyDescent="0.25">
      <c r="F222" s="22" t="s">
        <v>590</v>
      </c>
      <c r="G222" t="s">
        <v>247</v>
      </c>
      <c r="H222" t="s">
        <v>175</v>
      </c>
      <c r="I222" t="s">
        <v>313</v>
      </c>
      <c r="J222" t="s">
        <v>297</v>
      </c>
      <c r="K222" t="s">
        <v>298</v>
      </c>
      <c r="L222" t="s">
        <v>306</v>
      </c>
    </row>
    <row r="223" spans="6:12" x14ac:dyDescent="0.25">
      <c r="F223" s="22" t="s">
        <v>591</v>
      </c>
      <c r="G223" t="s">
        <v>213</v>
      </c>
      <c r="H223" t="s">
        <v>174</v>
      </c>
      <c r="I223" t="s">
        <v>313</v>
      </c>
      <c r="J223" t="s">
        <v>297</v>
      </c>
      <c r="K223" t="s">
        <v>298</v>
      </c>
      <c r="L223" t="s">
        <v>306</v>
      </c>
    </row>
    <row r="224" spans="6:12" x14ac:dyDescent="0.25">
      <c r="F224" s="22" t="s">
        <v>592</v>
      </c>
      <c r="G224" t="s">
        <v>213</v>
      </c>
      <c r="H224" t="s">
        <v>175</v>
      </c>
      <c r="I224" t="s">
        <v>313</v>
      </c>
      <c r="J224" t="s">
        <v>297</v>
      </c>
      <c r="K224" t="s">
        <v>298</v>
      </c>
      <c r="L224" t="s">
        <v>306</v>
      </c>
    </row>
    <row r="225" spans="6:12" x14ac:dyDescent="0.25">
      <c r="F225" s="22" t="s">
        <v>593</v>
      </c>
      <c r="G225" t="s">
        <v>288</v>
      </c>
      <c r="H225" t="s">
        <v>306</v>
      </c>
      <c r="I225" t="s">
        <v>313</v>
      </c>
      <c r="J225" t="s">
        <v>297</v>
      </c>
      <c r="K225" t="s">
        <v>298</v>
      </c>
      <c r="L225" t="s">
        <v>306</v>
      </c>
    </row>
    <row r="226" spans="6:12" x14ac:dyDescent="0.25">
      <c r="F226" s="22" t="s">
        <v>594</v>
      </c>
      <c r="G226" t="s">
        <v>207</v>
      </c>
      <c r="H226" t="s">
        <v>306</v>
      </c>
      <c r="I226" t="s">
        <v>313</v>
      </c>
      <c r="J226" t="s">
        <v>545</v>
      </c>
      <c r="K226" t="s">
        <v>298</v>
      </c>
      <c r="L226" t="s">
        <v>306</v>
      </c>
    </row>
    <row r="227" spans="6:12" x14ac:dyDescent="0.25">
      <c r="F227" s="22" t="s">
        <v>595</v>
      </c>
      <c r="G227" t="s">
        <v>209</v>
      </c>
      <c r="H227" t="s">
        <v>306</v>
      </c>
      <c r="I227" t="s">
        <v>313</v>
      </c>
      <c r="J227" t="s">
        <v>545</v>
      </c>
      <c r="K227" t="s">
        <v>298</v>
      </c>
      <c r="L227" t="s">
        <v>306</v>
      </c>
    </row>
    <row r="228" spans="6:12" x14ac:dyDescent="0.25">
      <c r="F228" s="22" t="s">
        <v>596</v>
      </c>
      <c r="G228" t="s">
        <v>230</v>
      </c>
      <c r="H228" t="s">
        <v>306</v>
      </c>
      <c r="I228" t="s">
        <v>313</v>
      </c>
      <c r="J228" t="s">
        <v>297</v>
      </c>
      <c r="K228" t="s">
        <v>298</v>
      </c>
      <c r="L228" t="s">
        <v>306</v>
      </c>
    </row>
    <row r="229" spans="6:12" x14ac:dyDescent="0.25">
      <c r="F229" s="22" t="s">
        <v>597</v>
      </c>
      <c r="G229" t="s">
        <v>241</v>
      </c>
      <c r="H229" t="s">
        <v>306</v>
      </c>
      <c r="I229" t="s">
        <v>313</v>
      </c>
      <c r="J229" t="s">
        <v>508</v>
      </c>
      <c r="K229" t="s">
        <v>298</v>
      </c>
      <c r="L229" t="s">
        <v>306</v>
      </c>
    </row>
    <row r="230" spans="6:12" x14ac:dyDescent="0.25">
      <c r="F230" s="22" t="s">
        <v>598</v>
      </c>
      <c r="G230" t="s">
        <v>285</v>
      </c>
      <c r="H230" t="s">
        <v>306</v>
      </c>
      <c r="I230" t="s">
        <v>313</v>
      </c>
      <c r="J230" t="s">
        <v>285</v>
      </c>
      <c r="K230" t="s">
        <v>298</v>
      </c>
      <c r="L230" t="s">
        <v>306</v>
      </c>
    </row>
    <row r="231" spans="6:12" x14ac:dyDescent="0.25">
      <c r="F231" s="22" t="s">
        <v>599</v>
      </c>
      <c r="G231" t="s">
        <v>242</v>
      </c>
      <c r="H231" t="s">
        <v>174</v>
      </c>
      <c r="I231" t="s">
        <v>313</v>
      </c>
      <c r="J231" t="s">
        <v>297</v>
      </c>
      <c r="K231" t="s">
        <v>298</v>
      </c>
      <c r="L231" t="s">
        <v>306</v>
      </c>
    </row>
    <row r="232" spans="6:12" x14ac:dyDescent="0.25">
      <c r="F232" s="22" t="s">
        <v>600</v>
      </c>
      <c r="G232" t="s">
        <v>242</v>
      </c>
      <c r="H232" t="s">
        <v>328</v>
      </c>
      <c r="I232" t="s">
        <v>313</v>
      </c>
      <c r="J232" t="s">
        <v>297</v>
      </c>
      <c r="K232" t="s">
        <v>298</v>
      </c>
      <c r="L232" t="s">
        <v>306</v>
      </c>
    </row>
    <row r="233" spans="6:12" x14ac:dyDescent="0.25">
      <c r="F233" s="22" t="s">
        <v>601</v>
      </c>
      <c r="G233" t="s">
        <v>200</v>
      </c>
      <c r="H233" t="s">
        <v>174</v>
      </c>
      <c r="I233" t="s">
        <v>308</v>
      </c>
      <c r="J233" t="s">
        <v>545</v>
      </c>
      <c r="K233" t="s">
        <v>298</v>
      </c>
      <c r="L233" t="s">
        <v>306</v>
      </c>
    </row>
    <row r="234" spans="6:12" x14ac:dyDescent="0.25">
      <c r="F234" s="22" t="s">
        <v>602</v>
      </c>
      <c r="G234" t="s">
        <v>200</v>
      </c>
      <c r="H234" t="s">
        <v>175</v>
      </c>
      <c r="I234" t="s">
        <v>308</v>
      </c>
      <c r="J234" t="s">
        <v>545</v>
      </c>
      <c r="K234" t="s">
        <v>298</v>
      </c>
      <c r="L234" t="s">
        <v>306</v>
      </c>
    </row>
    <row r="235" spans="6:12" x14ac:dyDescent="0.25">
      <c r="F235" s="22" t="s">
        <v>603</v>
      </c>
      <c r="G235" t="s">
        <v>209</v>
      </c>
      <c r="H235" t="s">
        <v>306</v>
      </c>
      <c r="I235" t="s">
        <v>308</v>
      </c>
      <c r="J235" t="s">
        <v>545</v>
      </c>
      <c r="K235" t="s">
        <v>298</v>
      </c>
      <c r="L235" t="s">
        <v>306</v>
      </c>
    </row>
    <row r="236" spans="6:12" x14ac:dyDescent="0.25">
      <c r="F236" s="22" t="s">
        <v>604</v>
      </c>
      <c r="G236" t="s">
        <v>209</v>
      </c>
      <c r="H236" t="s">
        <v>306</v>
      </c>
      <c r="I236" t="s">
        <v>308</v>
      </c>
      <c r="J236" t="s">
        <v>545</v>
      </c>
      <c r="K236" t="s">
        <v>298</v>
      </c>
      <c r="L236" t="s">
        <v>306</v>
      </c>
    </row>
    <row r="237" spans="6:12" x14ac:dyDescent="0.25">
      <c r="F237" s="22" t="s">
        <v>605</v>
      </c>
      <c r="G237" t="s">
        <v>207</v>
      </c>
      <c r="H237" t="s">
        <v>306</v>
      </c>
      <c r="I237" t="s">
        <v>310</v>
      </c>
      <c r="J237" t="s">
        <v>545</v>
      </c>
      <c r="K237" t="s">
        <v>298</v>
      </c>
      <c r="L237" t="s">
        <v>306</v>
      </c>
    </row>
    <row r="238" spans="6:12" x14ac:dyDescent="0.25">
      <c r="F238" s="22" t="s">
        <v>606</v>
      </c>
      <c r="G238" t="s">
        <v>202</v>
      </c>
      <c r="H238" t="s">
        <v>174</v>
      </c>
      <c r="I238" t="s">
        <v>310</v>
      </c>
      <c r="J238" t="s">
        <v>545</v>
      </c>
      <c r="K238" t="s">
        <v>298</v>
      </c>
      <c r="L238" t="s">
        <v>306</v>
      </c>
    </row>
    <row r="239" spans="6:12" x14ac:dyDescent="0.25">
      <c r="F239" s="22" t="s">
        <v>607</v>
      </c>
      <c r="G239" t="s">
        <v>202</v>
      </c>
      <c r="H239" t="s">
        <v>175</v>
      </c>
      <c r="I239" t="s">
        <v>310</v>
      </c>
      <c r="J239" t="s">
        <v>545</v>
      </c>
      <c r="K239" t="s">
        <v>298</v>
      </c>
      <c r="L239" t="s">
        <v>306</v>
      </c>
    </row>
    <row r="240" spans="6:12" x14ac:dyDescent="0.25">
      <c r="F240" s="22" t="s">
        <v>608</v>
      </c>
      <c r="G240" t="s">
        <v>241</v>
      </c>
      <c r="H240" t="s">
        <v>174</v>
      </c>
      <c r="I240" t="s">
        <v>310</v>
      </c>
      <c r="J240" t="s">
        <v>508</v>
      </c>
      <c r="K240" t="s">
        <v>298</v>
      </c>
      <c r="L240" t="s">
        <v>306</v>
      </c>
    </row>
    <row r="241" spans="6:12" x14ac:dyDescent="0.25">
      <c r="F241" s="22" t="s">
        <v>609</v>
      </c>
      <c r="G241" t="s">
        <v>241</v>
      </c>
      <c r="H241" t="s">
        <v>175</v>
      </c>
      <c r="I241" t="s">
        <v>310</v>
      </c>
      <c r="J241" t="s">
        <v>508</v>
      </c>
      <c r="K241" t="s">
        <v>298</v>
      </c>
      <c r="L241" t="s">
        <v>306</v>
      </c>
    </row>
    <row r="242" spans="6:12" x14ac:dyDescent="0.25">
      <c r="F242" s="22" t="s">
        <v>610</v>
      </c>
      <c r="G242" t="s">
        <v>209</v>
      </c>
      <c r="H242" t="s">
        <v>306</v>
      </c>
      <c r="I242" t="s">
        <v>310</v>
      </c>
      <c r="J242" t="s">
        <v>545</v>
      </c>
      <c r="K242" t="s">
        <v>298</v>
      </c>
      <c r="L242" t="s">
        <v>306</v>
      </c>
    </row>
    <row r="243" spans="6:12" x14ac:dyDescent="0.25">
      <c r="F243" s="22" t="s">
        <v>611</v>
      </c>
      <c r="G243" t="s">
        <v>248</v>
      </c>
      <c r="H243" t="s">
        <v>306</v>
      </c>
      <c r="I243" t="s">
        <v>310</v>
      </c>
      <c r="J243" t="s">
        <v>508</v>
      </c>
      <c r="K243" t="s">
        <v>298</v>
      </c>
      <c r="L243" t="s">
        <v>306</v>
      </c>
    </row>
    <row r="244" spans="6:12" x14ac:dyDescent="0.25">
      <c r="F244" s="22" t="s">
        <v>612</v>
      </c>
      <c r="G244" t="s">
        <v>213</v>
      </c>
      <c r="H244" t="s">
        <v>174</v>
      </c>
      <c r="I244" t="s">
        <v>310</v>
      </c>
      <c r="J244" t="s">
        <v>297</v>
      </c>
      <c r="K244" t="s">
        <v>298</v>
      </c>
      <c r="L244" t="s">
        <v>306</v>
      </c>
    </row>
    <row r="245" spans="6:12" x14ac:dyDescent="0.25">
      <c r="F245" s="22" t="s">
        <v>613</v>
      </c>
      <c r="G245" t="s">
        <v>213</v>
      </c>
      <c r="H245" t="s">
        <v>175</v>
      </c>
      <c r="I245" t="s">
        <v>310</v>
      </c>
      <c r="J245" t="s">
        <v>297</v>
      </c>
      <c r="K245" t="s">
        <v>298</v>
      </c>
      <c r="L245" t="s">
        <v>306</v>
      </c>
    </row>
    <row r="246" spans="6:12" x14ac:dyDescent="0.25">
      <c r="F246" s="22" t="s">
        <v>614</v>
      </c>
      <c r="G246" t="s">
        <v>214</v>
      </c>
      <c r="H246" t="s">
        <v>174</v>
      </c>
      <c r="I246" t="s">
        <v>310</v>
      </c>
      <c r="J246" t="s">
        <v>297</v>
      </c>
      <c r="K246" t="s">
        <v>298</v>
      </c>
      <c r="L246" t="s">
        <v>306</v>
      </c>
    </row>
    <row r="247" spans="6:12" x14ac:dyDescent="0.25">
      <c r="F247" s="22" t="s">
        <v>615</v>
      </c>
      <c r="G247" t="s">
        <v>214</v>
      </c>
      <c r="H247" t="s">
        <v>175</v>
      </c>
      <c r="I247" t="s">
        <v>310</v>
      </c>
      <c r="J247" t="s">
        <v>297</v>
      </c>
      <c r="K247" t="s">
        <v>298</v>
      </c>
      <c r="L247" t="s">
        <v>306</v>
      </c>
    </row>
    <row r="248" spans="6:12" x14ac:dyDescent="0.25">
      <c r="F248" s="22" t="s">
        <v>616</v>
      </c>
      <c r="G248" t="s">
        <v>245</v>
      </c>
      <c r="H248" t="s">
        <v>174</v>
      </c>
      <c r="I248" t="s">
        <v>310</v>
      </c>
      <c r="J248" t="s">
        <v>508</v>
      </c>
      <c r="K248" t="s">
        <v>298</v>
      </c>
      <c r="L248" t="s">
        <v>306</v>
      </c>
    </row>
    <row r="249" spans="6:12" x14ac:dyDescent="0.25">
      <c r="F249" s="22" t="s">
        <v>617</v>
      </c>
      <c r="G249" t="s">
        <v>245</v>
      </c>
      <c r="H249" t="s">
        <v>175</v>
      </c>
      <c r="I249" t="s">
        <v>310</v>
      </c>
      <c r="J249" t="s">
        <v>508</v>
      </c>
      <c r="K249" t="s">
        <v>298</v>
      </c>
      <c r="L249" t="s">
        <v>306</v>
      </c>
    </row>
    <row r="250" spans="6:12" x14ac:dyDescent="0.25">
      <c r="F250" s="22" t="s">
        <v>618</v>
      </c>
      <c r="G250" t="s">
        <v>242</v>
      </c>
      <c r="H250" t="s">
        <v>174</v>
      </c>
      <c r="I250" t="s">
        <v>310</v>
      </c>
      <c r="J250" t="s">
        <v>297</v>
      </c>
      <c r="K250" t="s">
        <v>298</v>
      </c>
      <c r="L250" t="s">
        <v>306</v>
      </c>
    </row>
    <row r="251" spans="6:12" x14ac:dyDescent="0.25">
      <c r="F251" s="22" t="s">
        <v>619</v>
      </c>
      <c r="G251" t="s">
        <v>242</v>
      </c>
      <c r="H251" t="s">
        <v>175</v>
      </c>
      <c r="I251" t="s">
        <v>310</v>
      </c>
      <c r="J251" t="s">
        <v>297</v>
      </c>
      <c r="K251" t="s">
        <v>298</v>
      </c>
      <c r="L251" t="s">
        <v>306</v>
      </c>
    </row>
  </sheetData>
  <conditionalFormatting sqref="C2:C111">
    <cfRule type="duplicateValues" dxfId="15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F0288-D280-4EEB-8169-F62C8C41655A}">
  <dimension ref="B2:C15"/>
  <sheetViews>
    <sheetView workbookViewId="0">
      <selection activeCell="C3" sqref="C3"/>
    </sheetView>
  </sheetViews>
  <sheetFormatPr baseColWidth="10" defaultRowHeight="15" x14ac:dyDescent="0.25"/>
  <cols>
    <col min="2" max="2" width="16.42578125" customWidth="1"/>
    <col min="3" max="3" width="15" customWidth="1"/>
  </cols>
  <sheetData>
    <row r="2" spans="2:3" x14ac:dyDescent="0.25">
      <c r="B2" s="33" t="s">
        <v>69</v>
      </c>
      <c r="C2" s="33" t="s">
        <v>622</v>
      </c>
    </row>
    <row r="3" spans="2:3" x14ac:dyDescent="0.25">
      <c r="B3" s="30" t="s">
        <v>297</v>
      </c>
      <c r="C3" s="34">
        <v>1</v>
      </c>
    </row>
    <row r="4" spans="2:3" x14ac:dyDescent="0.25">
      <c r="B4" s="30" t="s">
        <v>466</v>
      </c>
      <c r="C4" s="34">
        <v>2</v>
      </c>
    </row>
    <row r="5" spans="2:3" x14ac:dyDescent="0.25">
      <c r="B5" s="30" t="s">
        <v>623</v>
      </c>
      <c r="C5" s="34">
        <v>3</v>
      </c>
    </row>
    <row r="6" spans="2:3" x14ac:dyDescent="0.25">
      <c r="B6" t="s">
        <v>417</v>
      </c>
      <c r="C6" s="34">
        <v>4</v>
      </c>
    </row>
    <row r="7" spans="2:3" x14ac:dyDescent="0.25">
      <c r="B7" t="s">
        <v>545</v>
      </c>
      <c r="C7" s="34">
        <v>5</v>
      </c>
    </row>
    <row r="8" spans="2:3" x14ac:dyDescent="0.25">
      <c r="B8" s="30" t="s">
        <v>422</v>
      </c>
      <c r="C8" s="34">
        <v>6</v>
      </c>
    </row>
    <row r="9" spans="2:3" x14ac:dyDescent="0.25">
      <c r="B9" s="30" t="s">
        <v>322</v>
      </c>
      <c r="C9" s="34">
        <v>7</v>
      </c>
    </row>
    <row r="10" spans="2:3" x14ac:dyDescent="0.25">
      <c r="B10" s="30" t="s">
        <v>395</v>
      </c>
      <c r="C10" s="34">
        <v>8</v>
      </c>
    </row>
    <row r="11" spans="2:3" x14ac:dyDescent="0.25">
      <c r="B11" s="30" t="s">
        <v>317</v>
      </c>
      <c r="C11" s="34">
        <v>9</v>
      </c>
    </row>
    <row r="12" spans="2:3" x14ac:dyDescent="0.25">
      <c r="B12" s="30" t="s">
        <v>504</v>
      </c>
      <c r="C12" s="34">
        <v>10</v>
      </c>
    </row>
    <row r="13" spans="2:3" x14ac:dyDescent="0.25">
      <c r="B13" s="30" t="s">
        <v>285</v>
      </c>
      <c r="C13" s="34">
        <v>11</v>
      </c>
    </row>
    <row r="14" spans="2:3" x14ac:dyDescent="0.25">
      <c r="B14" s="30" t="s">
        <v>457</v>
      </c>
      <c r="C14" s="34">
        <v>12</v>
      </c>
    </row>
    <row r="15" spans="2:3" x14ac:dyDescent="0.25">
      <c r="B15" s="30" t="s">
        <v>575</v>
      </c>
      <c r="C15" s="34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A10B-AC92-427E-BFED-79E65E0C5209}">
  <dimension ref="B2:C8"/>
  <sheetViews>
    <sheetView workbookViewId="0">
      <selection activeCell="F15" sqref="F15"/>
    </sheetView>
  </sheetViews>
  <sheetFormatPr baseColWidth="10" defaultRowHeight="15" x14ac:dyDescent="0.25"/>
  <cols>
    <col min="2" max="2" width="21.140625" customWidth="1"/>
  </cols>
  <sheetData>
    <row r="2" spans="2:3" ht="24" x14ac:dyDescent="0.25">
      <c r="B2" s="33" t="s">
        <v>181</v>
      </c>
      <c r="C2" s="33" t="s">
        <v>626</v>
      </c>
    </row>
    <row r="3" spans="2:3" x14ac:dyDescent="0.25">
      <c r="B3" s="30" t="s">
        <v>313</v>
      </c>
      <c r="C3" s="34">
        <v>1</v>
      </c>
    </row>
    <row r="4" spans="2:3" x14ac:dyDescent="0.25">
      <c r="B4" s="30" t="s">
        <v>308</v>
      </c>
      <c r="C4" s="34">
        <v>2</v>
      </c>
    </row>
    <row r="5" spans="2:3" x14ac:dyDescent="0.25">
      <c r="B5" s="30" t="s">
        <v>310</v>
      </c>
      <c r="C5" s="34">
        <v>3</v>
      </c>
    </row>
    <row r="6" spans="2:3" x14ac:dyDescent="0.25">
      <c r="B6" s="30" t="s">
        <v>296</v>
      </c>
      <c r="C6" s="34">
        <v>4</v>
      </c>
    </row>
    <row r="7" spans="2:3" x14ac:dyDescent="0.25">
      <c r="B7" t="s">
        <v>305</v>
      </c>
      <c r="C7" s="34">
        <v>5</v>
      </c>
    </row>
    <row r="8" spans="2:3" x14ac:dyDescent="0.25">
      <c r="B8" s="30" t="s">
        <v>627</v>
      </c>
      <c r="C8" s="34"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2B502-608C-4AEF-B410-213D1948D21D}">
  <dimension ref="B2:C161"/>
  <sheetViews>
    <sheetView workbookViewId="0">
      <selection activeCell="B2" sqref="B2:C161"/>
    </sheetView>
  </sheetViews>
  <sheetFormatPr baseColWidth="10" defaultRowHeight="15" x14ac:dyDescent="0.25"/>
  <cols>
    <col min="2" max="2" width="17.140625" customWidth="1"/>
    <col min="3" max="3" width="18" customWidth="1"/>
  </cols>
  <sheetData>
    <row r="2" spans="2:3" x14ac:dyDescent="0.25">
      <c r="B2" s="61" t="s">
        <v>624</v>
      </c>
      <c r="C2" s="62" t="s">
        <v>628</v>
      </c>
    </row>
    <row r="3" spans="2:3" x14ac:dyDescent="0.25">
      <c r="B3" s="30" t="s">
        <v>629</v>
      </c>
      <c r="C3" s="26" t="s">
        <v>630</v>
      </c>
    </row>
    <row r="4" spans="2:3" x14ac:dyDescent="0.25">
      <c r="B4" s="30" t="s">
        <v>631</v>
      </c>
      <c r="C4" s="26" t="s">
        <v>632</v>
      </c>
    </row>
    <row r="5" spans="2:3" x14ac:dyDescent="0.25">
      <c r="B5" s="30" t="s">
        <v>633</v>
      </c>
      <c r="C5" s="26" t="s">
        <v>634</v>
      </c>
    </row>
    <row r="6" spans="2:3" x14ac:dyDescent="0.25">
      <c r="B6" s="30" t="s">
        <v>635</v>
      </c>
      <c r="C6" s="26" t="s">
        <v>636</v>
      </c>
    </row>
    <row r="7" spans="2:3" x14ac:dyDescent="0.25">
      <c r="B7" s="30" t="s">
        <v>637</v>
      </c>
      <c r="C7" s="26" t="s">
        <v>638</v>
      </c>
    </row>
    <row r="8" spans="2:3" x14ac:dyDescent="0.25">
      <c r="B8" s="30" t="s">
        <v>639</v>
      </c>
      <c r="C8" s="26" t="s">
        <v>640</v>
      </c>
    </row>
    <row r="9" spans="2:3" x14ac:dyDescent="0.25">
      <c r="B9" s="30" t="s">
        <v>641</v>
      </c>
      <c r="C9" s="26" t="s">
        <v>642</v>
      </c>
    </row>
    <row r="10" spans="2:3" x14ac:dyDescent="0.25">
      <c r="B10" s="30" t="s">
        <v>643</v>
      </c>
      <c r="C10" s="26" t="s">
        <v>644</v>
      </c>
    </row>
    <row r="11" spans="2:3" x14ac:dyDescent="0.25">
      <c r="B11" s="30" t="s">
        <v>645</v>
      </c>
      <c r="C11" s="26" t="s">
        <v>646</v>
      </c>
    </row>
    <row r="12" spans="2:3" x14ac:dyDescent="0.25">
      <c r="B12" s="30" t="s">
        <v>647</v>
      </c>
      <c r="C12" s="26" t="s">
        <v>648</v>
      </c>
    </row>
    <row r="13" spans="2:3" x14ac:dyDescent="0.25">
      <c r="B13" s="30" t="s">
        <v>649</v>
      </c>
      <c r="C13" s="26" t="s">
        <v>650</v>
      </c>
    </row>
    <row r="14" spans="2:3" x14ac:dyDescent="0.25">
      <c r="B14" s="30" t="s">
        <v>651</v>
      </c>
      <c r="C14" s="26" t="s">
        <v>652</v>
      </c>
    </row>
    <row r="15" spans="2:3" x14ac:dyDescent="0.25">
      <c r="B15" s="30" t="s">
        <v>653</v>
      </c>
      <c r="C15" s="26" t="s">
        <v>654</v>
      </c>
    </row>
    <row r="16" spans="2:3" x14ac:dyDescent="0.25">
      <c r="B16" s="30" t="s">
        <v>655</v>
      </c>
      <c r="C16" s="26" t="s">
        <v>656</v>
      </c>
    </row>
    <row r="17" spans="2:3" x14ac:dyDescent="0.25">
      <c r="B17" s="30" t="s">
        <v>657</v>
      </c>
      <c r="C17" s="26" t="s">
        <v>658</v>
      </c>
    </row>
    <row r="18" spans="2:3" x14ac:dyDescent="0.25">
      <c r="B18" s="30" t="s">
        <v>659</v>
      </c>
      <c r="C18" s="26" t="s">
        <v>660</v>
      </c>
    </row>
    <row r="19" spans="2:3" x14ac:dyDescent="0.25">
      <c r="B19" s="30" t="s">
        <v>661</v>
      </c>
      <c r="C19" s="26" t="s">
        <v>662</v>
      </c>
    </row>
    <row r="20" spans="2:3" x14ac:dyDescent="0.25">
      <c r="B20" s="30" t="s">
        <v>663</v>
      </c>
      <c r="C20" s="26" t="s">
        <v>664</v>
      </c>
    </row>
    <row r="21" spans="2:3" x14ac:dyDescent="0.25">
      <c r="B21" s="30" t="s">
        <v>665</v>
      </c>
      <c r="C21" s="26" t="s">
        <v>666</v>
      </c>
    </row>
    <row r="22" spans="2:3" x14ac:dyDescent="0.25">
      <c r="B22" s="30" t="s">
        <v>667</v>
      </c>
      <c r="C22" s="26" t="s">
        <v>668</v>
      </c>
    </row>
    <row r="23" spans="2:3" x14ac:dyDescent="0.25">
      <c r="B23" s="30" t="s">
        <v>669</v>
      </c>
      <c r="C23" s="26" t="s">
        <v>670</v>
      </c>
    </row>
    <row r="24" spans="2:3" x14ac:dyDescent="0.25">
      <c r="B24" s="30" t="s">
        <v>671</v>
      </c>
      <c r="C24" s="26" t="s">
        <v>664</v>
      </c>
    </row>
    <row r="25" spans="2:3" x14ac:dyDescent="0.25">
      <c r="B25" s="30" t="s">
        <v>672</v>
      </c>
      <c r="C25" s="26" t="s">
        <v>673</v>
      </c>
    </row>
    <row r="26" spans="2:3" x14ac:dyDescent="0.25">
      <c r="B26" s="30" t="s">
        <v>674</v>
      </c>
      <c r="C26" s="26" t="s">
        <v>675</v>
      </c>
    </row>
    <row r="27" spans="2:3" x14ac:dyDescent="0.25">
      <c r="B27" s="30" t="s">
        <v>676</v>
      </c>
      <c r="C27" s="26" t="s">
        <v>677</v>
      </c>
    </row>
    <row r="28" spans="2:3" x14ac:dyDescent="0.25">
      <c r="B28" s="30" t="s">
        <v>678</v>
      </c>
      <c r="C28" s="26" t="s">
        <v>679</v>
      </c>
    </row>
    <row r="29" spans="2:3" x14ac:dyDescent="0.25">
      <c r="B29" s="30" t="s">
        <v>680</v>
      </c>
      <c r="C29" s="26" t="s">
        <v>681</v>
      </c>
    </row>
    <row r="30" spans="2:3" x14ac:dyDescent="0.25">
      <c r="B30" s="30" t="s">
        <v>682</v>
      </c>
      <c r="C30" s="26" t="s">
        <v>683</v>
      </c>
    </row>
    <row r="31" spans="2:3" x14ac:dyDescent="0.25">
      <c r="B31" s="30" t="s">
        <v>684</v>
      </c>
      <c r="C31" s="26" t="s">
        <v>685</v>
      </c>
    </row>
    <row r="32" spans="2:3" x14ac:dyDescent="0.25">
      <c r="B32" s="30" t="s">
        <v>686</v>
      </c>
      <c r="C32" s="26" t="s">
        <v>687</v>
      </c>
    </row>
    <row r="33" spans="2:3" x14ac:dyDescent="0.25">
      <c r="B33" s="30" t="s">
        <v>688</v>
      </c>
      <c r="C33" s="26" t="s">
        <v>689</v>
      </c>
    </row>
    <row r="34" spans="2:3" x14ac:dyDescent="0.25">
      <c r="B34" s="30" t="s">
        <v>690</v>
      </c>
      <c r="C34" s="26" t="s">
        <v>691</v>
      </c>
    </row>
    <row r="35" spans="2:3" x14ac:dyDescent="0.25">
      <c r="B35" s="30" t="s">
        <v>692</v>
      </c>
      <c r="C35" s="26" t="s">
        <v>693</v>
      </c>
    </row>
    <row r="36" spans="2:3" x14ac:dyDescent="0.25">
      <c r="B36" s="30" t="s">
        <v>694</v>
      </c>
      <c r="C36" s="26" t="s">
        <v>695</v>
      </c>
    </row>
    <row r="37" spans="2:3" x14ac:dyDescent="0.25">
      <c r="B37" s="30" t="s">
        <v>696</v>
      </c>
      <c r="C37" s="26" t="s">
        <v>697</v>
      </c>
    </row>
    <row r="38" spans="2:3" x14ac:dyDescent="0.25">
      <c r="B38" s="30" t="s">
        <v>698</v>
      </c>
      <c r="C38" s="26" t="s">
        <v>699</v>
      </c>
    </row>
    <row r="39" spans="2:3" x14ac:dyDescent="0.25">
      <c r="B39" s="30" t="s">
        <v>700</v>
      </c>
      <c r="C39" s="26" t="s">
        <v>701</v>
      </c>
    </row>
    <row r="40" spans="2:3" x14ac:dyDescent="0.25">
      <c r="B40" s="30" t="s">
        <v>702</v>
      </c>
      <c r="C40" s="26" t="s">
        <v>703</v>
      </c>
    </row>
    <row r="41" spans="2:3" x14ac:dyDescent="0.25">
      <c r="B41" s="30" t="s">
        <v>704</v>
      </c>
      <c r="C41" s="26" t="s">
        <v>705</v>
      </c>
    </row>
    <row r="42" spans="2:3" x14ac:dyDescent="0.25">
      <c r="B42" s="30" t="s">
        <v>706</v>
      </c>
      <c r="C42" s="26" t="s">
        <v>707</v>
      </c>
    </row>
    <row r="43" spans="2:3" x14ac:dyDescent="0.25">
      <c r="B43" s="30" t="s">
        <v>708</v>
      </c>
      <c r="C43" s="26" t="s">
        <v>709</v>
      </c>
    </row>
    <row r="44" spans="2:3" x14ac:dyDescent="0.25">
      <c r="B44" s="30" t="s">
        <v>710</v>
      </c>
      <c r="C44" s="26" t="s">
        <v>711</v>
      </c>
    </row>
    <row r="45" spans="2:3" x14ac:dyDescent="0.25">
      <c r="B45" s="30" t="s">
        <v>712</v>
      </c>
      <c r="C45" s="26" t="s">
        <v>713</v>
      </c>
    </row>
    <row r="46" spans="2:3" x14ac:dyDescent="0.25">
      <c r="B46" s="30" t="s">
        <v>714</v>
      </c>
      <c r="C46" s="26" t="s">
        <v>715</v>
      </c>
    </row>
    <row r="47" spans="2:3" x14ac:dyDescent="0.25">
      <c r="B47" s="30" t="s">
        <v>716</v>
      </c>
      <c r="C47" s="26" t="s">
        <v>717</v>
      </c>
    </row>
    <row r="48" spans="2:3" x14ac:dyDescent="0.25">
      <c r="B48" s="30" t="s">
        <v>718</v>
      </c>
      <c r="C48" s="26" t="s">
        <v>719</v>
      </c>
    </row>
    <row r="49" spans="2:3" x14ac:dyDescent="0.25">
      <c r="B49" s="30" t="s">
        <v>720</v>
      </c>
      <c r="C49" s="26" t="s">
        <v>721</v>
      </c>
    </row>
    <row r="50" spans="2:3" x14ac:dyDescent="0.25">
      <c r="B50" s="30" t="s">
        <v>722</v>
      </c>
      <c r="C50" s="26" t="s">
        <v>723</v>
      </c>
    </row>
    <row r="51" spans="2:3" x14ac:dyDescent="0.25">
      <c r="B51" s="30" t="s">
        <v>724</v>
      </c>
      <c r="C51" s="26" t="s">
        <v>725</v>
      </c>
    </row>
    <row r="52" spans="2:3" x14ac:dyDescent="0.25">
      <c r="B52" s="30" t="s">
        <v>726</v>
      </c>
      <c r="C52" s="26" t="s">
        <v>727</v>
      </c>
    </row>
    <row r="53" spans="2:3" x14ac:dyDescent="0.25">
      <c r="B53" s="30" t="s">
        <v>728</v>
      </c>
      <c r="C53" s="26" t="s">
        <v>729</v>
      </c>
    </row>
    <row r="54" spans="2:3" x14ac:dyDescent="0.25">
      <c r="B54" s="30" t="s">
        <v>730</v>
      </c>
      <c r="C54" s="26" t="s">
        <v>731</v>
      </c>
    </row>
    <row r="55" spans="2:3" x14ac:dyDescent="0.25">
      <c r="B55" s="30" t="s">
        <v>732</v>
      </c>
      <c r="C55" s="26" t="s">
        <v>733</v>
      </c>
    </row>
    <row r="56" spans="2:3" x14ac:dyDescent="0.25">
      <c r="B56" s="30" t="s">
        <v>734</v>
      </c>
      <c r="C56" s="26" t="s">
        <v>735</v>
      </c>
    </row>
    <row r="57" spans="2:3" x14ac:dyDescent="0.25">
      <c r="B57" s="30" t="s">
        <v>736</v>
      </c>
      <c r="C57" s="26" t="s">
        <v>737</v>
      </c>
    </row>
    <row r="58" spans="2:3" x14ac:dyDescent="0.25">
      <c r="B58" s="30" t="s">
        <v>738</v>
      </c>
      <c r="C58" s="26" t="s">
        <v>739</v>
      </c>
    </row>
    <row r="59" spans="2:3" x14ac:dyDescent="0.25">
      <c r="B59" s="30" t="s">
        <v>740</v>
      </c>
      <c r="C59" s="26" t="s">
        <v>741</v>
      </c>
    </row>
    <row r="60" spans="2:3" x14ac:dyDescent="0.25">
      <c r="B60" s="30" t="s">
        <v>742</v>
      </c>
      <c r="C60" s="26" t="s">
        <v>743</v>
      </c>
    </row>
    <row r="61" spans="2:3" x14ac:dyDescent="0.25">
      <c r="B61" s="30" t="s">
        <v>744</v>
      </c>
      <c r="C61" s="26" t="s">
        <v>745</v>
      </c>
    </row>
    <row r="62" spans="2:3" x14ac:dyDescent="0.25">
      <c r="B62" s="30" t="s">
        <v>746</v>
      </c>
      <c r="C62" s="26" t="s">
        <v>747</v>
      </c>
    </row>
    <row r="63" spans="2:3" x14ac:dyDescent="0.25">
      <c r="B63" s="30" t="s">
        <v>748</v>
      </c>
      <c r="C63" s="26" t="s">
        <v>749</v>
      </c>
    </row>
    <row r="64" spans="2:3" x14ac:dyDescent="0.25">
      <c r="B64" s="30" t="s">
        <v>750</v>
      </c>
      <c r="C64" s="26" t="s">
        <v>751</v>
      </c>
    </row>
    <row r="65" spans="2:3" x14ac:dyDescent="0.25">
      <c r="B65" s="30" t="s">
        <v>752</v>
      </c>
      <c r="C65" s="26" t="s">
        <v>753</v>
      </c>
    </row>
    <row r="66" spans="2:3" x14ac:dyDescent="0.25">
      <c r="B66" s="30" t="s">
        <v>754</v>
      </c>
      <c r="C66" s="26" t="s">
        <v>755</v>
      </c>
    </row>
    <row r="67" spans="2:3" x14ac:dyDescent="0.25">
      <c r="B67" s="30" t="s">
        <v>756</v>
      </c>
      <c r="C67" s="26" t="s">
        <v>757</v>
      </c>
    </row>
    <row r="68" spans="2:3" x14ac:dyDescent="0.25">
      <c r="B68" s="30" t="s">
        <v>758</v>
      </c>
      <c r="C68" s="26" t="s">
        <v>759</v>
      </c>
    </row>
    <row r="69" spans="2:3" x14ac:dyDescent="0.25">
      <c r="B69" s="30" t="s">
        <v>760</v>
      </c>
      <c r="C69" s="26" t="s">
        <v>761</v>
      </c>
    </row>
    <row r="70" spans="2:3" x14ac:dyDescent="0.25">
      <c r="B70" s="30" t="s">
        <v>762</v>
      </c>
      <c r="C70" s="26" t="s">
        <v>763</v>
      </c>
    </row>
    <row r="71" spans="2:3" x14ac:dyDescent="0.25">
      <c r="B71" s="30" t="s">
        <v>764</v>
      </c>
      <c r="C71" s="26" t="s">
        <v>765</v>
      </c>
    </row>
    <row r="72" spans="2:3" x14ac:dyDescent="0.25">
      <c r="B72" s="30" t="s">
        <v>766</v>
      </c>
      <c r="C72" s="26" t="s">
        <v>767</v>
      </c>
    </row>
    <row r="73" spans="2:3" x14ac:dyDescent="0.25">
      <c r="B73" s="30" t="s">
        <v>768</v>
      </c>
      <c r="C73" s="26" t="s">
        <v>769</v>
      </c>
    </row>
    <row r="74" spans="2:3" x14ac:dyDescent="0.25">
      <c r="B74" s="30" t="s">
        <v>770</v>
      </c>
      <c r="C74" s="26" t="s">
        <v>771</v>
      </c>
    </row>
    <row r="75" spans="2:3" x14ac:dyDescent="0.25">
      <c r="B75" s="30" t="s">
        <v>772</v>
      </c>
      <c r="C75" s="26" t="s">
        <v>773</v>
      </c>
    </row>
    <row r="76" spans="2:3" x14ac:dyDescent="0.25">
      <c r="B76" s="30" t="s">
        <v>774</v>
      </c>
      <c r="C76" s="26" t="s">
        <v>775</v>
      </c>
    </row>
    <row r="77" spans="2:3" x14ac:dyDescent="0.25">
      <c r="B77" s="30" t="s">
        <v>776</v>
      </c>
      <c r="C77" s="26" t="s">
        <v>777</v>
      </c>
    </row>
    <row r="78" spans="2:3" x14ac:dyDescent="0.25">
      <c r="B78" s="30" t="s">
        <v>778</v>
      </c>
      <c r="C78" s="26" t="s">
        <v>779</v>
      </c>
    </row>
    <row r="79" spans="2:3" x14ac:dyDescent="0.25">
      <c r="B79" s="30" t="s">
        <v>780</v>
      </c>
      <c r="C79" s="26" t="s">
        <v>781</v>
      </c>
    </row>
    <row r="80" spans="2:3" x14ac:dyDescent="0.25">
      <c r="B80" s="30" t="s">
        <v>782</v>
      </c>
      <c r="C80" s="26" t="s">
        <v>783</v>
      </c>
    </row>
    <row r="81" spans="2:3" x14ac:dyDescent="0.25">
      <c r="B81" s="30" t="s">
        <v>784</v>
      </c>
      <c r="C81" s="26" t="s">
        <v>785</v>
      </c>
    </row>
    <row r="82" spans="2:3" x14ac:dyDescent="0.25">
      <c r="B82" s="30" t="s">
        <v>786</v>
      </c>
      <c r="C82" s="26" t="s">
        <v>787</v>
      </c>
    </row>
    <row r="83" spans="2:3" x14ac:dyDescent="0.25">
      <c r="B83" s="30" t="s">
        <v>788</v>
      </c>
      <c r="C83" s="26" t="s">
        <v>789</v>
      </c>
    </row>
    <row r="84" spans="2:3" x14ac:dyDescent="0.25">
      <c r="B84" s="30" t="s">
        <v>790</v>
      </c>
      <c r="C84" s="26" t="s">
        <v>791</v>
      </c>
    </row>
    <row r="85" spans="2:3" x14ac:dyDescent="0.25">
      <c r="B85" s="30" t="s">
        <v>792</v>
      </c>
      <c r="C85" s="26" t="s">
        <v>793</v>
      </c>
    </row>
    <row r="86" spans="2:3" x14ac:dyDescent="0.25">
      <c r="B86" s="30" t="s">
        <v>794</v>
      </c>
      <c r="C86" s="26" t="s">
        <v>795</v>
      </c>
    </row>
    <row r="87" spans="2:3" x14ac:dyDescent="0.25">
      <c r="B87" s="30" t="s">
        <v>796</v>
      </c>
      <c r="C87" s="26" t="s">
        <v>797</v>
      </c>
    </row>
    <row r="88" spans="2:3" x14ac:dyDescent="0.25">
      <c r="B88" s="30" t="s">
        <v>798</v>
      </c>
      <c r="C88" s="26" t="s">
        <v>799</v>
      </c>
    </row>
    <row r="89" spans="2:3" x14ac:dyDescent="0.25">
      <c r="B89" s="30" t="s">
        <v>800</v>
      </c>
      <c r="C89" s="26" t="s">
        <v>801</v>
      </c>
    </row>
    <row r="90" spans="2:3" x14ac:dyDescent="0.25">
      <c r="B90" s="30" t="s">
        <v>802</v>
      </c>
      <c r="C90" s="26" t="s">
        <v>803</v>
      </c>
    </row>
    <row r="91" spans="2:3" x14ac:dyDescent="0.25">
      <c r="B91" t="s">
        <v>804</v>
      </c>
      <c r="C91" s="29" t="s">
        <v>805</v>
      </c>
    </row>
    <row r="92" spans="2:3" x14ac:dyDescent="0.25">
      <c r="B92" s="30" t="s">
        <v>806</v>
      </c>
      <c r="C92" s="26" t="s">
        <v>807</v>
      </c>
    </row>
    <row r="93" spans="2:3" x14ac:dyDescent="0.25">
      <c r="B93" t="s">
        <v>808</v>
      </c>
      <c r="C93" s="29" t="s">
        <v>809</v>
      </c>
    </row>
    <row r="94" spans="2:3" x14ac:dyDescent="0.25">
      <c r="B94" s="30" t="s">
        <v>810</v>
      </c>
      <c r="C94" s="26" t="s">
        <v>811</v>
      </c>
    </row>
    <row r="95" spans="2:3" x14ac:dyDescent="0.25">
      <c r="B95" s="30" t="s">
        <v>812</v>
      </c>
      <c r="C95" s="26" t="s">
        <v>813</v>
      </c>
    </row>
    <row r="96" spans="2:3" x14ac:dyDescent="0.25">
      <c r="B96" s="30" t="s">
        <v>814</v>
      </c>
      <c r="C96" s="26" t="s">
        <v>815</v>
      </c>
    </row>
    <row r="97" spans="2:3" x14ac:dyDescent="0.25">
      <c r="B97" t="s">
        <v>816</v>
      </c>
      <c r="C97" s="29" t="s">
        <v>817</v>
      </c>
    </row>
    <row r="98" spans="2:3" x14ac:dyDescent="0.25">
      <c r="B98" s="30" t="s">
        <v>818</v>
      </c>
      <c r="C98" s="26" t="s">
        <v>819</v>
      </c>
    </row>
    <row r="99" spans="2:3" x14ac:dyDescent="0.25">
      <c r="B99" s="30" t="s">
        <v>820</v>
      </c>
      <c r="C99" s="26" t="s">
        <v>821</v>
      </c>
    </row>
    <row r="100" spans="2:3" x14ac:dyDescent="0.25">
      <c r="B100" s="30" t="s">
        <v>822</v>
      </c>
      <c r="C100" s="26" t="s">
        <v>823</v>
      </c>
    </row>
    <row r="101" spans="2:3" x14ac:dyDescent="0.25">
      <c r="B101" s="30" t="s">
        <v>824</v>
      </c>
      <c r="C101" s="26" t="s">
        <v>825</v>
      </c>
    </row>
    <row r="102" spans="2:3" x14ac:dyDescent="0.25">
      <c r="B102" s="30" t="s">
        <v>826</v>
      </c>
      <c r="C102" s="26" t="s">
        <v>827</v>
      </c>
    </row>
    <row r="103" spans="2:3" x14ac:dyDescent="0.25">
      <c r="B103" s="30" t="s">
        <v>828</v>
      </c>
      <c r="C103" s="26" t="s">
        <v>829</v>
      </c>
    </row>
    <row r="104" spans="2:3" x14ac:dyDescent="0.25">
      <c r="B104" s="30" t="s">
        <v>830</v>
      </c>
      <c r="C104" s="26" t="s">
        <v>831</v>
      </c>
    </row>
    <row r="105" spans="2:3" x14ac:dyDescent="0.25">
      <c r="B105" s="30" t="s">
        <v>832</v>
      </c>
      <c r="C105" s="26" t="s">
        <v>833</v>
      </c>
    </row>
    <row r="106" spans="2:3" x14ac:dyDescent="0.25">
      <c r="B106" s="30" t="s">
        <v>834</v>
      </c>
      <c r="C106" s="26" t="s">
        <v>835</v>
      </c>
    </row>
    <row r="107" spans="2:3" x14ac:dyDescent="0.25">
      <c r="B107" s="30" t="s">
        <v>836</v>
      </c>
      <c r="C107" s="26" t="s">
        <v>837</v>
      </c>
    </row>
    <row r="108" spans="2:3" x14ac:dyDescent="0.25">
      <c r="B108" s="30" t="s">
        <v>838</v>
      </c>
      <c r="C108" s="26" t="s">
        <v>839</v>
      </c>
    </row>
    <row r="109" spans="2:3" x14ac:dyDescent="0.25">
      <c r="B109" t="s">
        <v>840</v>
      </c>
      <c r="C109" s="29" t="s">
        <v>841</v>
      </c>
    </row>
    <row r="110" spans="2:3" x14ac:dyDescent="0.25">
      <c r="B110" s="30" t="s">
        <v>842</v>
      </c>
      <c r="C110" s="26" t="s">
        <v>843</v>
      </c>
    </row>
    <row r="111" spans="2:3" x14ac:dyDescent="0.25">
      <c r="B111" s="30" t="s">
        <v>844</v>
      </c>
      <c r="C111" s="26" t="s">
        <v>845</v>
      </c>
    </row>
    <row r="112" spans="2:3" x14ac:dyDescent="0.25">
      <c r="B112" s="30" t="s">
        <v>575</v>
      </c>
      <c r="C112" s="26"/>
    </row>
    <row r="113" spans="2:3" x14ac:dyDescent="0.25">
      <c r="B113" s="30" t="s">
        <v>846</v>
      </c>
      <c r="C113" s="26" t="s">
        <v>753</v>
      </c>
    </row>
    <row r="114" spans="2:3" x14ac:dyDescent="0.25">
      <c r="B114" s="30" t="s">
        <v>847</v>
      </c>
      <c r="C114" s="26" t="s">
        <v>848</v>
      </c>
    </row>
    <row r="115" spans="2:3" x14ac:dyDescent="0.25">
      <c r="B115" t="s">
        <v>849</v>
      </c>
      <c r="C115" s="29" t="s">
        <v>850</v>
      </c>
    </row>
    <row r="116" spans="2:3" x14ac:dyDescent="0.25">
      <c r="B116" s="30" t="s">
        <v>851</v>
      </c>
      <c r="C116" s="26" t="s">
        <v>852</v>
      </c>
    </row>
    <row r="117" spans="2:3" x14ac:dyDescent="0.25">
      <c r="B117" t="s">
        <v>853</v>
      </c>
      <c r="C117" s="29" t="s">
        <v>854</v>
      </c>
    </row>
    <row r="118" spans="2:3" x14ac:dyDescent="0.25">
      <c r="B118" s="30" t="s">
        <v>855</v>
      </c>
      <c r="C118" s="26" t="s">
        <v>856</v>
      </c>
    </row>
    <row r="119" spans="2:3" x14ac:dyDescent="0.25">
      <c r="B119" s="30" t="s">
        <v>857</v>
      </c>
      <c r="C119" s="26" t="s">
        <v>858</v>
      </c>
    </row>
    <row r="120" spans="2:3" x14ac:dyDescent="0.25">
      <c r="B120" s="30" t="s">
        <v>859</v>
      </c>
      <c r="C120" s="26" t="s">
        <v>860</v>
      </c>
    </row>
    <row r="121" spans="2:3" x14ac:dyDescent="0.25">
      <c r="B121" t="s">
        <v>861</v>
      </c>
      <c r="C121" s="29" t="s">
        <v>862</v>
      </c>
    </row>
    <row r="122" spans="2:3" x14ac:dyDescent="0.25">
      <c r="B122" s="30" t="s">
        <v>863</v>
      </c>
      <c r="C122" s="26" t="s">
        <v>864</v>
      </c>
    </row>
    <row r="123" spans="2:3" x14ac:dyDescent="0.25">
      <c r="B123" s="30" t="s">
        <v>865</v>
      </c>
      <c r="C123" s="26" t="s">
        <v>866</v>
      </c>
    </row>
    <row r="124" spans="2:3" x14ac:dyDescent="0.25">
      <c r="B124" s="30" t="s">
        <v>867</v>
      </c>
      <c r="C124" s="26" t="s">
        <v>868</v>
      </c>
    </row>
    <row r="125" spans="2:3" x14ac:dyDescent="0.25">
      <c r="B125" s="30" t="s">
        <v>869</v>
      </c>
      <c r="C125" s="26" t="s">
        <v>870</v>
      </c>
    </row>
    <row r="126" spans="2:3" x14ac:dyDescent="0.25">
      <c r="B126" s="30" t="s">
        <v>871</v>
      </c>
      <c r="C126" s="26" t="s">
        <v>872</v>
      </c>
    </row>
    <row r="127" spans="2:3" x14ac:dyDescent="0.25">
      <c r="B127" s="30" t="s">
        <v>873</v>
      </c>
      <c r="C127" s="26" t="s">
        <v>874</v>
      </c>
    </row>
    <row r="128" spans="2:3" x14ac:dyDescent="0.25">
      <c r="B128" s="30" t="s">
        <v>875</v>
      </c>
      <c r="C128" s="26" t="s">
        <v>719</v>
      </c>
    </row>
    <row r="129" spans="2:3" x14ac:dyDescent="0.25">
      <c r="B129" s="30" t="s">
        <v>876</v>
      </c>
      <c r="C129" s="26" t="s">
        <v>877</v>
      </c>
    </row>
    <row r="130" spans="2:3" x14ac:dyDescent="0.25">
      <c r="B130" s="30" t="s">
        <v>878</v>
      </c>
      <c r="C130" s="26" t="s">
        <v>879</v>
      </c>
    </row>
    <row r="131" spans="2:3" x14ac:dyDescent="0.25">
      <c r="B131" t="s">
        <v>880</v>
      </c>
      <c r="C131" s="29" t="s">
        <v>881</v>
      </c>
    </row>
    <row r="132" spans="2:3" x14ac:dyDescent="0.25">
      <c r="B132" s="30" t="s">
        <v>882</v>
      </c>
      <c r="C132" s="26" t="s">
        <v>883</v>
      </c>
    </row>
    <row r="133" spans="2:3" x14ac:dyDescent="0.25">
      <c r="B133" t="s">
        <v>884</v>
      </c>
      <c r="C133" s="29" t="s">
        <v>885</v>
      </c>
    </row>
    <row r="134" spans="2:3" x14ac:dyDescent="0.25">
      <c r="B134" s="30" t="s">
        <v>886</v>
      </c>
      <c r="C134" s="26" t="s">
        <v>887</v>
      </c>
    </row>
    <row r="135" spans="2:3" x14ac:dyDescent="0.25">
      <c r="B135" s="30" t="s">
        <v>888</v>
      </c>
      <c r="C135" s="26" t="s">
        <v>889</v>
      </c>
    </row>
    <row r="136" spans="2:3" x14ac:dyDescent="0.25">
      <c r="B136" s="30" t="s">
        <v>890</v>
      </c>
      <c r="C136" s="26" t="s">
        <v>891</v>
      </c>
    </row>
    <row r="137" spans="2:3" x14ac:dyDescent="0.25">
      <c r="B137" t="s">
        <v>892</v>
      </c>
      <c r="C137" s="29" t="s">
        <v>893</v>
      </c>
    </row>
    <row r="138" spans="2:3" x14ac:dyDescent="0.25">
      <c r="B138" s="30" t="s">
        <v>894</v>
      </c>
      <c r="C138" s="26" t="s">
        <v>895</v>
      </c>
    </row>
    <row r="139" spans="2:3" x14ac:dyDescent="0.25">
      <c r="B139" s="30" t="s">
        <v>896</v>
      </c>
      <c r="C139" s="26" t="s">
        <v>897</v>
      </c>
    </row>
    <row r="140" spans="2:3" x14ac:dyDescent="0.25">
      <c r="B140" s="30" t="s">
        <v>898</v>
      </c>
      <c r="C140" s="26" t="s">
        <v>899</v>
      </c>
    </row>
    <row r="141" spans="2:3" x14ac:dyDescent="0.25">
      <c r="B141" s="30" t="s">
        <v>900</v>
      </c>
      <c r="C141" s="26" t="s">
        <v>901</v>
      </c>
    </row>
    <row r="142" spans="2:3" x14ac:dyDescent="0.25">
      <c r="B142" s="30" t="s">
        <v>902</v>
      </c>
      <c r="C142" s="26" t="s">
        <v>903</v>
      </c>
    </row>
    <row r="143" spans="2:3" x14ac:dyDescent="0.25">
      <c r="B143" s="30" t="s">
        <v>904</v>
      </c>
      <c r="C143" s="26" t="s">
        <v>905</v>
      </c>
    </row>
    <row r="144" spans="2:3" x14ac:dyDescent="0.25">
      <c r="B144" s="30" t="s">
        <v>906</v>
      </c>
      <c r="C144" s="26" t="s">
        <v>907</v>
      </c>
    </row>
    <row r="145" spans="2:3" x14ac:dyDescent="0.25">
      <c r="B145" s="30" t="s">
        <v>908</v>
      </c>
      <c r="C145" s="26" t="s">
        <v>909</v>
      </c>
    </row>
    <row r="146" spans="2:3" x14ac:dyDescent="0.25">
      <c r="B146" s="30" t="s">
        <v>910</v>
      </c>
      <c r="C146" s="26" t="s">
        <v>911</v>
      </c>
    </row>
    <row r="147" spans="2:3" x14ac:dyDescent="0.25">
      <c r="B147" s="30" t="s">
        <v>912</v>
      </c>
      <c r="C147" s="26" t="s">
        <v>913</v>
      </c>
    </row>
    <row r="148" spans="2:3" x14ac:dyDescent="0.25">
      <c r="B148" s="30" t="s">
        <v>914</v>
      </c>
      <c r="C148" s="26" t="s">
        <v>915</v>
      </c>
    </row>
    <row r="149" spans="2:3" x14ac:dyDescent="0.25">
      <c r="B149" s="30" t="s">
        <v>916</v>
      </c>
      <c r="C149" s="26" t="s">
        <v>917</v>
      </c>
    </row>
    <row r="150" spans="2:3" x14ac:dyDescent="0.25">
      <c r="B150" s="30" t="s">
        <v>918</v>
      </c>
      <c r="C150" s="26" t="s">
        <v>919</v>
      </c>
    </row>
    <row r="151" spans="2:3" x14ac:dyDescent="0.25">
      <c r="B151" s="30" t="s">
        <v>920</v>
      </c>
      <c r="C151" s="26" t="s">
        <v>921</v>
      </c>
    </row>
    <row r="152" spans="2:3" x14ac:dyDescent="0.25">
      <c r="B152" s="30" t="s">
        <v>922</v>
      </c>
      <c r="C152" s="26" t="s">
        <v>923</v>
      </c>
    </row>
    <row r="153" spans="2:3" x14ac:dyDescent="0.25">
      <c r="B153" s="30" t="s">
        <v>924</v>
      </c>
      <c r="C153" s="26" t="s">
        <v>925</v>
      </c>
    </row>
    <row r="154" spans="2:3" x14ac:dyDescent="0.25">
      <c r="B154" s="30" t="s">
        <v>926</v>
      </c>
      <c r="C154" s="26" t="s">
        <v>927</v>
      </c>
    </row>
    <row r="155" spans="2:3" x14ac:dyDescent="0.25">
      <c r="B155" s="30" t="s">
        <v>928</v>
      </c>
      <c r="C155" s="26"/>
    </row>
    <row r="156" spans="2:3" x14ac:dyDescent="0.25">
      <c r="B156" s="30" t="s">
        <v>929</v>
      </c>
      <c r="C156" s="26"/>
    </row>
    <row r="157" spans="2:3" x14ac:dyDescent="0.25">
      <c r="B157" s="30" t="s">
        <v>930</v>
      </c>
      <c r="C157" s="26"/>
    </row>
    <row r="158" spans="2:3" x14ac:dyDescent="0.25">
      <c r="B158" t="s">
        <v>931</v>
      </c>
      <c r="C158" s="26"/>
    </row>
    <row r="159" spans="2:3" x14ac:dyDescent="0.25">
      <c r="B159" t="s">
        <v>932</v>
      </c>
      <c r="C159" s="26"/>
    </row>
    <row r="160" spans="2:3" x14ac:dyDescent="0.25">
      <c r="B160" t="s">
        <v>933</v>
      </c>
      <c r="C160" s="26"/>
    </row>
    <row r="161" spans="2:3" x14ac:dyDescent="0.25">
      <c r="B161" t="s">
        <v>934</v>
      </c>
      <c r="C161" s="2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Hoja2</vt:lpstr>
      <vt:lpstr>Modelo_Exportación_Mensual</vt:lpstr>
      <vt:lpstr>Cultivo</vt:lpstr>
      <vt:lpstr>Tipo de cultivo</vt:lpstr>
      <vt:lpstr>Procesamiento</vt:lpstr>
      <vt:lpstr>País destino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2021-08-17T21:56:12Z</dcterms:created>
  <dcterms:modified xsi:type="dcterms:W3CDTF">2021-11-29T13:42:24Z</dcterms:modified>
</cp:coreProperties>
</file>