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8D4458CF-B744-440B-B949-18FDBB212C28}"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0"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6" i="13" l="1"/>
  <c r="Z13" i="13"/>
  <c r="Z4" i="13"/>
  <c r="Z12" i="13"/>
  <c r="Z6" i="13"/>
  <c r="Z5" i="13"/>
  <c r="U5" i="13"/>
  <c r="U6" i="13"/>
  <c r="U7" i="13"/>
  <c r="U8" i="13"/>
  <c r="U9" i="13"/>
  <c r="U10" i="13"/>
  <c r="U11" i="13"/>
  <c r="U12" i="13"/>
  <c r="U13" i="13"/>
  <c r="U14" i="13"/>
  <c r="U15" i="13"/>
  <c r="U16" i="13"/>
  <c r="S6" i="13"/>
  <c r="S5" i="13"/>
  <c r="M4" i="13"/>
  <c r="M13" i="13"/>
  <c r="N5" i="13" l="1"/>
  <c r="N6" i="13"/>
  <c r="N7" i="13"/>
  <c r="N8" i="13"/>
  <c r="AI8" i="13" s="1"/>
  <c r="N9" i="13"/>
  <c r="N10" i="13"/>
  <c r="N11" i="13"/>
  <c r="N12" i="13"/>
  <c r="N13" i="13"/>
  <c r="N14" i="13"/>
  <c r="N15" i="13"/>
  <c r="N16" i="13"/>
  <c r="AI16" i="13" s="1"/>
  <c r="AI13" i="13"/>
  <c r="AI9" i="13"/>
  <c r="AI14" i="13"/>
  <c r="AI15" i="13"/>
  <c r="J13" i="13"/>
  <c r="A10" i="13" l="1"/>
  <c r="A11" i="13"/>
  <c r="A12" i="13"/>
  <c r="A5" i="13"/>
  <c r="A6" i="13"/>
  <c r="A7" i="13"/>
  <c r="A8" i="13"/>
  <c r="A9" i="13"/>
  <c r="J6" i="13"/>
  <c r="Q5" i="13"/>
  <c r="Q6" i="13"/>
  <c r="Q7" i="13"/>
  <c r="Q8" i="13"/>
  <c r="Q9" i="13"/>
  <c r="Q10" i="13"/>
  <c r="Q11" i="13"/>
  <c r="Q12" i="13"/>
  <c r="Q13" i="13"/>
  <c r="Q14" i="13"/>
  <c r="Q15" i="13"/>
  <c r="Q16" i="13"/>
  <c r="Q4" i="13"/>
  <c r="AK9" i="13" l="1"/>
  <c r="AI10" i="13"/>
  <c r="AK10" i="13"/>
  <c r="AI11" i="13"/>
  <c r="AK11" i="13"/>
  <c r="AI12" i="13"/>
  <c r="AK12" i="13"/>
  <c r="T10" i="13"/>
  <c r="S8" i="13"/>
  <c r="T8" i="13" s="1"/>
  <c r="T6" i="13"/>
  <c r="S4" i="13"/>
  <c r="T11" i="13"/>
  <c r="T12" i="13"/>
  <c r="T13" i="13"/>
  <c r="T14" i="13"/>
  <c r="Z14" i="13" s="1"/>
  <c r="T15" i="13"/>
  <c r="Z15" i="13" s="1"/>
  <c r="T16" i="13"/>
  <c r="U4" i="13"/>
  <c r="P5" i="13"/>
  <c r="P6" i="13" s="1"/>
  <c r="P7" i="13" s="1"/>
  <c r="P8" i="13" s="1"/>
  <c r="P9" i="13" s="1"/>
  <c r="O5" i="13"/>
  <c r="J9" i="13"/>
  <c r="J7" i="13"/>
  <c r="O6" i="13" l="1"/>
  <c r="M6" i="13" s="1"/>
  <c r="M5" i="13"/>
  <c r="P10" i="13"/>
  <c r="AG9" i="13"/>
  <c r="S7" i="13"/>
  <c r="T7" i="13" s="1"/>
  <c r="O7" i="13"/>
  <c r="O8" i="13" s="1"/>
  <c r="T5" i="13"/>
  <c r="S9" i="13"/>
  <c r="T9" i="13" s="1"/>
  <c r="AQ4" i="13"/>
  <c r="AP4" i="13"/>
  <c r="AL5" i="13"/>
  <c r="AL6" i="13" s="1"/>
  <c r="AL7" i="13" s="1"/>
  <c r="AL8" i="13" s="1"/>
  <c r="AL9" i="13" s="1"/>
  <c r="AL10" i="13" s="1"/>
  <c r="AL11" i="13" s="1"/>
  <c r="AL12" i="13" s="1"/>
  <c r="AL13" i="13" s="1"/>
  <c r="AL14" i="13" s="1"/>
  <c r="AL15" i="13" s="1"/>
  <c r="AL16" i="13" s="1"/>
  <c r="V5" i="13"/>
  <c r="V6" i="13" s="1"/>
  <c r="V7" i="13" s="1"/>
  <c r="V8" i="13" s="1"/>
  <c r="V9" i="13" s="1"/>
  <c r="V10" i="13" s="1"/>
  <c r="V11" i="13" s="1"/>
  <c r="V12" i="13" s="1"/>
  <c r="V13" i="13" s="1"/>
  <c r="V14" i="13" s="1"/>
  <c r="V15" i="13" s="1"/>
  <c r="V16" i="13" s="1"/>
  <c r="N4" i="13"/>
  <c r="AI4" i="13" s="1"/>
  <c r="M7" i="13" l="1"/>
  <c r="O9" i="13"/>
  <c r="Z8" i="13"/>
  <c r="M8" i="13"/>
  <c r="Z7" i="13"/>
  <c r="P11" i="13"/>
  <c r="AG10" i="13"/>
  <c r="W7" i="13"/>
  <c r="AK7" i="13"/>
  <c r="W8" i="13"/>
  <c r="AK8" i="13"/>
  <c r="A13" i="13"/>
  <c r="A14" i="13"/>
  <c r="A15" i="13"/>
  <c r="A16" i="13"/>
  <c r="A4" i="13"/>
  <c r="L1" i="9"/>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AK6" i="13"/>
  <c r="AK5" i="13"/>
  <c r="AK4" i="13"/>
  <c r="C1" i="13"/>
  <c r="P14" i="13" l="1"/>
  <c r="AG13" i="13"/>
  <c r="O12" i="13"/>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M12" i="13"/>
  <c r="AJ12" i="13"/>
  <c r="P15" i="13"/>
  <c r="AG14" i="13"/>
  <c r="AJ6" i="13"/>
  <c r="AJ5" i="13"/>
  <c r="P16" i="13" l="1"/>
  <c r="AG16" i="13" s="1"/>
  <c r="AG15" i="13"/>
  <c r="O14" i="13"/>
  <c r="AJ13" i="13"/>
  <c r="P1" i="9"/>
  <c r="O15" i="13" l="1"/>
  <c r="AJ14" i="13"/>
  <c r="R5" i="13"/>
  <c r="O16" i="13" l="1"/>
  <c r="AJ16" i="13" s="1"/>
  <c r="AJ15" i="13"/>
  <c r="R6" i="13"/>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6" i="13"/>
  <c r="R8" i="13"/>
  <c r="R9" i="13" s="1"/>
  <c r="AQ7" i="13"/>
  <c r="AG7" i="13"/>
  <c r="AH6" i="13"/>
  <c r="AH7" i="13" s="1"/>
  <c r="AH8" i="13" s="1"/>
  <c r="AH9" i="13" s="1"/>
  <c r="AH10" i="13" s="1"/>
  <c r="AH11" i="13" s="1"/>
  <c r="AH12" i="13" s="1"/>
  <c r="AH13" i="13" s="1"/>
  <c r="AH14" i="13" s="1"/>
  <c r="AH15" i="13" s="1"/>
  <c r="AH16"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O14" i="13" s="1"/>
  <c r="AO15" i="13" s="1"/>
  <c r="AO16" i="13" s="1"/>
  <c r="AN5" i="13"/>
  <c r="AN6" i="13" s="1"/>
  <c r="AN7" i="13" s="1"/>
  <c r="AN8" i="13" s="1"/>
  <c r="AN9" i="13" s="1"/>
  <c r="AN10" i="13" s="1"/>
  <c r="AN11" i="13" s="1"/>
  <c r="AN12" i="13" s="1"/>
  <c r="AN13" i="13" s="1"/>
  <c r="AN14" i="13" s="1"/>
  <c r="AN15" i="13" s="1"/>
  <c r="AN16" i="13" s="1"/>
  <c r="X9" i="13" l="1"/>
  <c r="X10" i="13" s="1"/>
  <c r="X11" i="13" s="1"/>
  <c r="X12" i="13" s="1"/>
  <c r="X13" i="13" s="1"/>
  <c r="X14" i="13" s="1"/>
  <c r="X15" i="13" s="1"/>
  <c r="X16" i="13" s="1"/>
  <c r="R12" i="13"/>
  <c r="AQ11" i="13"/>
  <c r="AC6" i="13"/>
  <c r="AC7" i="13" s="1"/>
  <c r="AB6" i="13"/>
  <c r="AB7" i="13" s="1"/>
  <c r="AB8" i="13" s="1"/>
  <c r="AB9" i="13" s="1"/>
  <c r="AB10" i="13" s="1"/>
  <c r="AB11" i="13" s="1"/>
  <c r="AB12" i="13" s="1"/>
  <c r="AB13" i="13" s="1"/>
  <c r="AB14" i="13" s="1"/>
  <c r="AB15" i="13" s="1"/>
  <c r="AB16" i="13" s="1"/>
  <c r="AD6" i="13"/>
  <c r="AD7" i="13" s="1"/>
  <c r="AD8" i="13" s="1"/>
  <c r="AD9" i="13" s="1"/>
  <c r="AD10" i="13" s="1"/>
  <c r="AD11" i="13" s="1"/>
  <c r="AD12" i="13" s="1"/>
  <c r="AD13" i="13" s="1"/>
  <c r="AD14" i="13" s="1"/>
  <c r="AD15" i="13" s="1"/>
  <c r="AD16" i="13" s="1"/>
  <c r="AE6" i="13"/>
  <c r="AE7" i="13" s="1"/>
  <c r="AE8" i="13" s="1"/>
  <c r="AE9" i="13" s="1"/>
  <c r="AE10" i="13" s="1"/>
  <c r="AE11" i="13" s="1"/>
  <c r="AE12" i="13" s="1"/>
  <c r="AE13" i="13" s="1"/>
  <c r="AE14" i="13" s="1"/>
  <c r="AE15" i="13" s="1"/>
  <c r="AE16" i="13" s="1"/>
  <c r="AF6" i="13"/>
  <c r="AF7" i="13" s="1"/>
  <c r="AF8" i="13" s="1"/>
  <c r="AF9" i="13" s="1"/>
  <c r="AF10" i="13" s="1"/>
  <c r="AF11" i="13" s="1"/>
  <c r="AF12" i="13" s="1"/>
  <c r="AF13" i="13" s="1"/>
  <c r="AF14" i="13" s="1"/>
  <c r="AF15" i="13" s="1"/>
  <c r="AF16" i="13" s="1"/>
  <c r="AM6" i="13"/>
  <c r="AM7" i="13" s="1"/>
  <c r="AM8" i="13" s="1"/>
  <c r="AM9" i="13" s="1"/>
  <c r="AM10" i="13" s="1"/>
  <c r="AM11" i="13" s="1"/>
  <c r="AM12" i="13" s="1"/>
  <c r="AM13" i="13" s="1"/>
  <c r="AM14" i="13" s="1"/>
  <c r="AM15" i="13" s="1"/>
  <c r="AM16" i="13" s="1"/>
  <c r="AA6" i="13"/>
  <c r="AA7" i="13" s="1"/>
  <c r="AA8" i="13" s="1"/>
  <c r="AA9" i="13" s="1"/>
  <c r="AA10" i="13" s="1"/>
  <c r="AA11" i="13" s="1"/>
  <c r="AA12" i="13" s="1"/>
  <c r="AA13" i="13" s="1"/>
  <c r="AA14" i="13" s="1"/>
  <c r="AA15" i="13" s="1"/>
  <c r="AA16" i="13" s="1"/>
  <c r="AP5" i="13"/>
  <c r="AG5" i="13"/>
  <c r="R13" i="13" l="1"/>
  <c r="AQ12" i="13"/>
  <c r="AP6" i="13"/>
  <c r="AP7" i="13"/>
  <c r="AC8" i="13"/>
  <c r="AC9" i="13" s="1"/>
  <c r="AC10" i="13" l="1"/>
  <c r="AP9" i="13"/>
  <c r="R14" i="13"/>
  <c r="AQ13" i="13"/>
  <c r="AP8" i="13"/>
  <c r="R15" i="13" l="1"/>
  <c r="AQ14" i="13"/>
  <c r="AC11" i="13"/>
  <c r="AP10" i="13"/>
  <c r="T4" i="13"/>
  <c r="B1" i="9"/>
  <c r="W13" i="13" s="1"/>
  <c r="T1" i="9"/>
  <c r="R16" i="13" l="1"/>
  <c r="AQ16" i="13" s="1"/>
  <c r="AQ15" i="13"/>
  <c r="AC12" i="13"/>
  <c r="AP11" i="13"/>
  <c r="W16" i="13"/>
  <c r="B14" i="13"/>
  <c r="W14" i="13" s="1"/>
  <c r="B15" i="13"/>
  <c r="W15" i="13" s="1"/>
  <c r="AC13" i="13" l="1"/>
  <c r="AP12" i="13"/>
  <c r="AC14" i="13" l="1"/>
  <c r="AP13" i="13"/>
  <c r="AC15" i="13" l="1"/>
  <c r="AP14" i="13"/>
  <c r="AC16" i="13" l="1"/>
  <c r="AP16" i="13" s="1"/>
  <c r="AP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<sst xmlns="http://schemas.openxmlformats.org/spreadsheetml/2006/main" count="29868" uniqueCount="13823">
  <si>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</si>
  <si>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</si>
  <si>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</si>
  <si>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</si>
  <si>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</si>
  <si>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</si>
  <si>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</si>
  <si>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</si>
  <si>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</si>
  <si>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</si>
  <si>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</si>
  <si>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</si>
  <si>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</si>
  <si>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</si>
  <si>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</si>
  <si>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</si>
  <si>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</si>
  <si>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</si>
  <si>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</si>
  <si>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</si>
  <si>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</si>
  <si>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</si>
  <si>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</si>
  <si>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</si>
  <si>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</si>
  <si>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</si>
  <si>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</si>
  <si>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</si>
  <si>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</si>
  <si>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</si>
  <si>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</si>
  <si>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</si>
  <si>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</si>
  <si>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</si>
  <si>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</si>
  <si>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</si>
  <si>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</si>
  <si>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</si>
  <si>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</si>
  <si>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</si>
  <si>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</si>
  <si>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</si>
  <si>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</si>
  <si>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</si>
  <si>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</si>
  <si>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</si>
  <si>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</si>
  <si>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</si>
  <si>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</si>
  <si>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</si>
  <si>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</si>
  <si>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</si>
  <si>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</si>
  <si>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</si>
  <si>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</si>
  <si>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</si>
  <si>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</si>
  <si>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</si>
  <si>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</si>
  <si>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</si>
  <si>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</si>
  <si>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</si>
  <si>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</si>
  <si>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</si>
  <si>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</si>
  <si>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</si>
  <si>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</si>
  <si>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</si>
  <si>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</si>
  <si>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</si>
  <si>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</si>
  <si>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</si>
  <si>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</si>
  <si>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</si>
  <si>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</si>
  <si>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</si>
  <si>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</si>
  <si>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</si>
  <si>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</si>
  <si>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</si>
  <si>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</si>
  <si>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</si>
  <si>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</si>
  <si>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</si>
  <si>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</si>
  <si>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</si>
  <si>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</si>
  <si>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</si>
  <si>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</si>
  <si>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</si>
  <si>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</si>
  <si>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</si>
  <si>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</si>
  <si>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</si>
  <si>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</si>
  <si>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</si>
  <si>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</si>
  <si>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</si>
  <si>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</si>
  <si>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</si>
  <si>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</si>
  <si>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</si>
  <si>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</si>
  <si>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</si>
  <si>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</si>
  <si>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</si>
  <si>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</si>
  <si>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</si>
  <si>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</si>
  <si>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</si>
  <si>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</si>
  <si>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</si>
  <si>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</si>
  <si>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</si>
  <si>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</si>
  <si>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</si>
  <si>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</si>
  <si>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</si>
  <si>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</si>
  <si>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</si>
  <si>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</si>
  <si>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</si>
  <si>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</si>
  <si>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</si>
  <si>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</si>
  <si>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</si>
  <si>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</si>
  <si>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</si>
  <si>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</si>
  <si>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</si>
  <si>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</si>
  <si>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</si>
  <si>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</si>
  <si>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</si>
  <si>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</si>
  <si>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</si>
  <si>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</si>
  <si>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</si>
  <si>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</si>
  <si>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</si>
  <si>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</si>
  <si>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</si>
  <si>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</si>
  <si>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</si>
  <si>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</si>
  <si>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</si>
  <si>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</si>
  <si>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</si>
  <si>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</si>
  <si>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</si>
  <si>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</si>
  <si>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</si>
  <si>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</si>
  <si>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</si>
  <si>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</si>
  <si>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</si>
  <si>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</si>
  <si>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</si>
  <si>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</si>
  <si>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</si>
  <si>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</si>
  <si>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</si>
  <si>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</si>
  <si>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</si>
  <si>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</si>
  <si>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</si>
  <si>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</si>
  <si>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</si>
  <si>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</si>
  <si>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</si>
  <si>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</si>
  <si>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</si>
  <si>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</si>
  <si>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</si>
  <si>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</si>
  <si>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</si>
  <si>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</si>
  <si>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</si>
  <si>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</si>
  <si>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</si>
  <si>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</si>
  <si>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</si>
  <si>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</si>
  <si>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</si>
  <si>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</si>
  <si>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</si>
  <si>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</si>
  <si>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</si>
  <si>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</si>
  <si>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</si>
  <si>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</si>
  <si>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</si>
  <si>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</si>
  <si>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</si>
  <si>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</si>
  <si>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</si>
  <si>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</si>
  <si>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</si>
  <si>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</si>
  <si>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</si>
  <si>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</si>
  <si>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</si>
  <si>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</si>
  <si>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</si>
  <si>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</si>
  <si>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</si>
  <si>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</si>
  <si>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</si>
  <si>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</si>
  <si>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</si>
  <si>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</si>
  <si>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</si>
  <si>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</si>
  <si>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</si>
  <si>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</si>
  <si>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</si>
  <si>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</si>
  <si>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</si>
  <si>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</si>
  <si>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</si>
  <si>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</si>
  <si>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</si>
  <si>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</si>
  <si>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</si>
  <si>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</si>
  <si>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</si>
  <si>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</si>
  <si>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</si>
  <si>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</si>
  <si>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</si>
  <si>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</si>
  <si>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</si>
  <si>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</si>
  <si>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</si>
  <si>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</si>
  <si>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</si>
  <si>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</si>
  <si>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</si>
  <si>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</si>
  <si>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</si>
  <si>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</si>
  <si>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</si>
  <si>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</si>
  <si>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</si>
  <si>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</si>
  <si>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</si>
  <si>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</si>
  <si>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</si>
  <si>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</si>
  <si>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</si>
  <si>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</si>
  <si>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</si>
  <si>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</si>
  <si>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</si>
  <si>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</si>
  <si>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</si>
  <si>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</si>
  <si>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</si>
  <si>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</si>
  <si>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</si>
  <si>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</si>
  <si>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</si>
  <si>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</si>
  <si>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</si>
  <si>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</si>
  <si>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</si>
  <si>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</si>
  <si>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</si>
  <si>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</si>
  <si>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</si>
  <si>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</si>
  <si>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</si>
  <si>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</si>
  <si>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</si>
  <si>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</si>
  <si>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</si>
  <si>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</si>
  <si>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</si>
  <si>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</si>
  <si>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</si>
  <si>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</si>
  <si>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</si>
  <si>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</si>
  <si>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</si>
  <si>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</si>
  <si>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</si>
  <si>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</si>
  <si>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</si>
  <si>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</si>
  <si>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</si>
  <si>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</si>
  <si>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</si>
  <si>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</si>
  <si>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</si>
  <si>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</si>
  <si>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</si>
  <si>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</si>
  <si>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</si>
  <si>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</si>
  <si>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</si>
  <si>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</si>
  <si>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</si>
  <si>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</si>
  <si>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</si>
  <si>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</si>
  <si>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</si>
  <si>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</si>
  <si>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</si>
  <si>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</si>
  <si>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</si>
  <si>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</si>
  <si>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</si>
  <si>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</si>
  <si>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</si>
  <si>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</si>
  <si>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</si>
  <si>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</si>
  <si>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</si>
  <si>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</si>
  <si>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</si>
  <si>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</si>
  <si>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</si>
  <si>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</si>
  <si>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</si>
  <si>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</si>
  <si>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</si>
  <si>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</si>
  <si>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</si>
  <si>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</si>
  <si>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</si>
  <si>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</si>
  <si>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</si>
  <si>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</si>
  <si>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</si>
  <si>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</si>
  <si>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</si>
  <si>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</si>
  <si>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</si>
  <si>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</si>
  <si>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</si>
  <si>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</si>
  <si>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</si>
  <si>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</si>
  <si>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</si>
  <si>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</si>
  <si>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</si>
  <si>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</si>
  <si>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</si>
  <si>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</si>
  <si>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</si>
  <si>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</si>
  <si>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</si>
  <si>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</si>
  <si>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</si>
  <si>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</si>
  <si>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</si>
  <si>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</si>
  <si>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</si>
  <si>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</si>
  <si>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</si>
  <si>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</si>
  <si>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</si>
  <si>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</si>
  <si>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</si>
  <si>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</si>
  <si>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</si>
  <si>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</si>
  <si>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</si>
  <si>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</si>
  <si>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</si>
  <si>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</si>
  <si>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</si>
  <si>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</si>
  <si>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</si>
  <si>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</si>
  <si>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</si>
  <si>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</si>
  <si>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</si>
  <si>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</si>
  <si>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</si>
  <si>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</si>
  <si>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</si>
  <si>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</si>
  <si>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</si>
  <si>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</si>
  <si>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</si>
  <si>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</si>
  <si>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</si>
  <si>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</si>
  <si>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</si>
  <si>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</si>
  <si>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</si>
  <si>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</si>
  <si>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</si>
  <si>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</si>
  <si>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</si>
  <si>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</si>
  <si>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</si>
  <si>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</si>
  <si>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</si>
  <si>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</si>
  <si>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</si>
  <si>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</si>
  <si>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</si>
  <si>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</si>
  <si>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</si>
  <si>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</si>
  <si>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</si>
  <si>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</si>
  <si>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</si>
  <si>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</si>
  <si>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</si>
  <si>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</si>
  <si>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</si>
  <si>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</si>
  <si>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</si>
  <si>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</si>
  <si>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</si>
  <si>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</si>
  <si>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</si>
  <si>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</si>
  <si>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</si>
  <si>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</si>
  <si>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</si>
  <si>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</si>
  <si>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</si>
  <si>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</si>
  <si>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</si>
  <si>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</si>
  <si>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</si>
  <si>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</si>
  <si>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</si>
  <si>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</si>
  <si>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</si>
  <si>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</si>
  <si>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</si>
  <si>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</si>
  <si>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</si>
  <si>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</si>
  <si>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</si>
  <si>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</si>
  <si>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</si>
  <si>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</si>
  <si>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</si>
  <si>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</si>
  <si>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</si>
  <si>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</si>
  <si>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</si>
  <si>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</si>
  <si>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</si>
  <si>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</si>
  <si>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</si>
  <si>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</si>
  <si>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</si>
  <si>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</si>
  <si>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</si>
  <si>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</si>
  <si>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</si>
  <si>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</si>
  <si>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</si>
  <si>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</si>
  <si>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</si>
  <si>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</si>
  <si>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</si>
  <si>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</si>
  <si>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</si>
  <si>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</si>
  <si>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</si>
  <si>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</si>
  <si>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</si>
  <si>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</si>
  <si>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</si>
  <si>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</si>
  <si>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</si>
  <si>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</si>
  <si>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</si>
  <si>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</si>
  <si>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</si>
  <si>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</si>
  <si>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</si>
  <si>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</si>
  <si>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</si>
  <si>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</si>
  <si>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</si>
  <si>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</si>
  <si>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</si>
  <si>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</si>
  <si>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</si>
  <si>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</si>
  <si>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</si>
  <si>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</si>
  <si>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</si>
  <si>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</si>
  <si>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</si>
  <si>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</si>
  <si>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</si>
  <si>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</si>
  <si>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</si>
  <si>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</si>
  <si>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</si>
  <si>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</si>
  <si>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</si>
  <si>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</si>
  <si>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</si>
  <si>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</si>
  <si>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</si>
  <si>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</si>
  <si>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</si>
  <si>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</si>
  <si>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</si>
  <si>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</si>
  <si>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</si>
  <si>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</si>
  <si>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</si>
  <si>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</si>
  <si>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</si>
  <si>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</si>
  <si>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</si>
  <si>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</si>
  <si>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</si>
  <si>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</si>
  <si>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</si>
  <si>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</si>
  <si>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</si>
  <si>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</si>
  <si>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</si>
  <si>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</si>
  <si>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</si>
  <si>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</si>
  <si>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</si>
  <si>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</si>
  <si>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</si>
  <si>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</si>
  <si>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</si>
  <si>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</si>
  <si>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</si>
  <si>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</si>
  <si>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</si>
  <si>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</si>
  <si>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</si>
  <si>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</si>
  <si>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</si>
  <si>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</si>
  <si>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</si>
  <si>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</si>
  <si>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</si>
  <si>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</si>
  <si>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</si>
  <si>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</si>
  <si>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</si>
  <si>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</si>
  <si>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</si>
  <si>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</si>
  <si>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</si>
  <si>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</si>
  <si>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</si>
  <si>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</si>
  <si>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</si>
  <si>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</si>
  <si>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</si>
  <si>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</si>
  <si>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</si>
  <si>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</si>
  <si>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</si>
  <si>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</si>
  <si>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</si>
  <si>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</si>
  <si>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</si>
  <si>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</si>
  <si>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</si>
  <si>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</si>
  <si>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</si>
  <si>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</si>
  <si>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</si>
  <si>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</si>
  <si>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</si>
  <si>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</si>
  <si>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</si>
  <si>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</si>
  <si>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</si>
  <si>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</si>
  <si>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</si>
  <si>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</si>
  <si>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</si>
  <si>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</si>
  <si>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</si>
  <si>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</si>
  <si>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</si>
  <si>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</si>
  <si>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</si>
  <si>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</si>
  <si>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</si>
  <si>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</si>
  <si>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</si>
  <si>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</si>
  <si>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</si>
  <si>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</si>
  <si>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</si>
  <si>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</si>
  <si>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</si>
  <si>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</si>
  <si>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</si>
  <si>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</si>
  <si>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</si>
  <si>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</si>
  <si>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</si>
  <si>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</si>
  <si>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</si>
  <si>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</si>
  <si>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</si>
  <si>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</si>
  <si>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</si>
  <si>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</si>
  <si>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</si>
  <si>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</si>
  <si>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</si>
  <si>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</si>
  <si>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</si>
  <si>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</si>
  <si>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</si>
  <si>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</si>
  <si>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</si>
  <si>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</si>
  <si>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</si>
  <si>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</si>
  <si>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</si>
  <si>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</si>
  <si>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</si>
  <si>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</si>
  <si>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</si>
  <si>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</si>
  <si>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</si>
  <si>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</si>
  <si>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</si>
  <si>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</si>
  <si>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</si>
  <si>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</si>
  <si>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</si>
  <si>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</si>
  <si>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</si>
  <si>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</si>
  <si>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</si>
  <si>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</si>
  <si>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</si>
  <si>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</si>
  <si>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</si>
  <si>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</si>
  <si>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</si>
  <si>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</si>
  <si>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</si>
  <si>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</si>
  <si>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</si>
  <si>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</si>
  <si>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</si>
  <si>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</si>
  <si>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</si>
  <si>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</si>
  <si>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</si>
  <si>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</si>
  <si>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</si>
  <si>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</si>
  <si>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</si>
  <si>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</si>
  <si>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</si>
  <si>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</si>
  <si>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</si>
  <si>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</si>
  <si>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</si>
  <si>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</si>
  <si>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</si>
  <si>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</si>
  <si>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</si>
  <si>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</si>
  <si>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</si>
  <si>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</si>
  <si>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</si>
  <si>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</si>
  <si>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</si>
  <si>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</si>
  <si>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</si>
  <si>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</si>
  <si>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</si>
  <si>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</si>
  <si>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</si>
  <si>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</si>
  <si>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</si>
  <si>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</si>
  <si>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</si>
  <si>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</si>
  <si>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</si>
  <si>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</si>
  <si>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</si>
  <si>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</si>
  <si>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</si>
  <si>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</si>
  <si>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</si>
  <si>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</si>
  <si>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</si>
  <si>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</si>
  <si>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</si>
  <si>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</si>
  <si>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</si>
  <si>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</si>
  <si>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</si>
  <si>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</si>
  <si>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</si>
  <si>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</si>
  <si>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</si>
  <si>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</si>
  <si>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</si>
  <si>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</si>
  <si>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</si>
  <si>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</si>
  <si>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</si>
  <si>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</si>
  <si>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</si>
  <si>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</si>
  <si>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</si>
  <si>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</si>
  <si>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</si>
  <si>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</si>
  <si>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</si>
  <si>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</si>
  <si>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</si>
  <si>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</si>
  <si>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</si>
  <si>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</si>
  <si>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</si>
  <si>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</si>
  <si>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</si>
  <si>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</si>
  <si>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</si>
  <si>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</si>
  <si>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</si>
  <si>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</si>
  <si>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</si>
  <si>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</si>
  <si>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</si>
  <si>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</si>
  <si>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</si>
  <si>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</si>
  <si>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</si>
  <si>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</si>
  <si>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</si>
  <si>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</si>
  <si>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</si>
  <si>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</si>
  <si>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</si>
  <si>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</si>
  <si>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</si>
  <si>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</si>
  <si>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</si>
  <si>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</si>
  <si>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</si>
  <si>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</si>
  <si>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</si>
  <si>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</si>
  <si>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</si>
  <si>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</si>
  <si>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</si>
  <si>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</si>
  <si>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</si>
  <si>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</si>
  <si>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</si>
  <si>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</si>
  <si>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</si>
  <si>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</si>
  <si>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</si>
  <si>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</si>
  <si>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</si>
  <si>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</si>
  <si>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</si>
  <si>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</si>
  <si>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</si>
  <si>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</si>
  <si>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</si>
  <si>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</si>
  <si>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</si>
  <si>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</si>
  <si>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</si>
  <si>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</si>
  <si>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</si>
  <si>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</si>
  <si>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</si>
  <si>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</si>
  <si>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</si>
  <si>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</si>
  <si>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</si>
  <si>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</si>
  <si>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</si>
  <si>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</si>
  <si>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</si>
  <si>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</si>
  <si>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</si>
  <si>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</si>
  <si>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</si>
  <si>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</si>
  <si>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</si>
  <si>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</si>
  <si>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</si>
  <si>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</si>
  <si>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</si>
  <si>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</si>
  <si>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</si>
  <si>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</si>
  <si>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</si>
  <si>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</si>
  <si>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</si>
  <si>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</si>
  <si>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</si>
  <si>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</si>
  <si>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</si>
  <si>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</si>
  <si>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</si>
  <si>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</si>
  <si>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</si>
  <si>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</si>
  <si>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</si>
  <si>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</si>
  <si>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</si>
  <si>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</si>
  <si>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</si>
  <si>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</si>
  <si>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</si>
  <si>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</si>
  <si>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</si>
  <si>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</si>
  <si>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</si>
  <si>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</si>
  <si>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</si>
  <si>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</si>
  <si>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</si>
  <si>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</si>
  <si>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</si>
  <si>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</si>
  <si>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</si>
  <si>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</si>
  <si>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</si>
  <si>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</si>
  <si>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</si>
  <si>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</si>
  <si>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</si>
  <si>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</si>
  <si>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</si>
  <si>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</si>
  <si>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</si>
  <si>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</si>
  <si>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</si>
  <si>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</si>
  <si>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</si>
  <si>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</si>
  <si>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</si>
  <si>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</si>
  <si>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</si>
  <si>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</si>
  <si>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</si>
  <si>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</si>
  <si>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</si>
  <si>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</si>
  <si>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</si>
  <si>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</si>
  <si>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</si>
  <si>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</si>
  <si>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</si>
  <si>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</si>
  <si>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</si>
  <si>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</si>
  <si>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</si>
  <si>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</si>
  <si>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</si>
  <si>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</si>
  <si>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</si>
  <si>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</si>
  <si>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</si>
  <si>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</si>
  <si>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</si>
  <si>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</si>
  <si>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</si>
  <si>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</si>
  <si>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</si>
  <si>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</si>
  <si>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</si>
  <si>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</si>
  <si>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</si>
  <si>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</si>
  <si>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</si>
  <si>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</si>
  <si>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</si>
  <si>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</si>
  <si>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</si>
  <si>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</si>
  <si>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</si>
  <si>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</si>
  <si>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</si>
  <si>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</si>
  <si>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</si>
  <si>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</si>
  <si>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</si>
  <si>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</si>
  <si>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</si>
  <si>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</si>
  <si>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</si>
  <si>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</si>
  <si>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</si>
  <si>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</si>
  <si>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</si>
  <si>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</si>
  <si>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</si>
  <si>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</si>
  <si>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</si>
  <si>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</si>
  <si>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</si>
  <si>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</si>
  <si>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</si>
  <si>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</si>
  <si>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</si>
  <si>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</si>
  <si>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</si>
  <si>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</si>
  <si>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</si>
  <si>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</si>
  <si>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</si>
  <si>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</si>
  <si>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</si>
  <si>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</si>
  <si>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</si>
  <si>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</si>
  <si>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</si>
  <si>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</si>
  <si>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</si>
  <si>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</si>
  <si>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</si>
  <si>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</si>
  <si>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</si>
  <si>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</si>
  <si>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</si>
  <si>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</si>
  <si>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</si>
  <si>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</si>
  <si>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</si>
  <si>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</si>
  <si>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</si>
  <si>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</si>
  <si>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</si>
  <si>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</si>
  <si>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</si>
  <si>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</si>
  <si>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</si>
  <si>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</si>
  <si>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</si>
  <si>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</si>
  <si>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</si>
  <si>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</si>
  <si>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</si>
  <si>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</si>
  <si>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</si>
  <si>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</si>
  <si>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</si>
  <si>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</si>
  <si>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</si>
  <si>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</si>
  <si>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</si>
  <si>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</si>
  <si>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</si>
  <si>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</si>
  <si>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</si>
  <si>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</si>
  <si>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</si>
  <si>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</si>
  <si>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</si>
  <si>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</si>
  <si>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</si>
  <si>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</si>
  <si>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</si>
  <si>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</si>
  <si>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</si>
  <si>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</si>
  <si>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</si>
  <si>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</si>
  <si>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</si>
  <si>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</si>
  <si>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</si>
  <si>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</si>
  <si>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</si>
  <si>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</si>
  <si>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</si>
  <si>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</si>
  <si>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</si>
  <si>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</si>
  <si>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</si>
  <si>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</si>
  <si>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</si>
  <si>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</si>
  <si>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</si>
  <si>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</si>
  <si>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</si>
  <si>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</si>
  <si>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</si>
  <si>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</si>
  <si>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</si>
  <si>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</si>
  <si>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</si>
  <si>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</si>
  <si>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</si>
  <si>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</si>
  <si>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</si>
  <si>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</si>
  <si>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</si>
  <si>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</si>
  <si>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</si>
  <si>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</si>
  <si>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</si>
  <si>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</si>
  <si>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</si>
  <si>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</si>
  <si>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</si>
  <si>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</si>
  <si>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</si>
  <si>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</si>
  <si>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</si>
  <si>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</si>
  <si>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</si>
  <si>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</si>
  <si>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</si>
  <si>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</si>
  <si>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</si>
  <si>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</si>
  <si>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</si>
  <si>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</si>
  <si>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</si>
  <si>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</si>
  <si>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</si>
  <si>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</si>
  <si>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</si>
  <si>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</si>
  <si>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</si>
  <si>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</si>
  <si>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</si>
  <si>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</si>
  <si>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</si>
  <si>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</si>
  <si>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</si>
  <si>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</si>
  <si>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</si>
  <si>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</si>
  <si>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</si>
  <si>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</si>
  <si>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</si>
  <si>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</si>
  <si>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</si>
  <si>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</si>
  <si>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</si>
  <si>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</si>
  <si>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</si>
  <si>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</si>
  <si>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</si>
  <si>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</si>
  <si>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</si>
  <si>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</si>
  <si>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</si>
  <si>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</si>
  <si>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</si>
  <si>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</si>
  <si>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</si>
  <si>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</si>
  <si>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</si>
  <si>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</si>
  <si>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</si>
  <si>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</si>
  <si>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</si>
  <si>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</si>
  <si>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</si>
  <si>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</si>
  <si>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</si>
  <si>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</si>
  <si>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</si>
  <si>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</si>
  <si>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</si>
  <si>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</si>
  <si>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</si>
  <si>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</si>
  <si>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</si>
  <si>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</si>
  <si>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</si>
  <si>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</si>
  <si>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</si>
  <si>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</si>
  <si>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</si>
  <si>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</si>
  <si>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</si>
  <si>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</si>
  <si>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</si>
  <si>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</si>
  <si>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</si>
  <si>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</si>
  <si>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</si>
  <si>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</si>
  <si>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</si>
  <si>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</si>
  <si>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</si>
  <si>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</si>
  <si>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</si>
  <si>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</si>
  <si>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</si>
  <si>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</si>
  <si>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</si>
  <si>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</si>
  <si>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</si>
  <si>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</si>
  <si>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</si>
  <si>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</si>
  <si>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</si>
  <si>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</si>
  <si>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</si>
  <si>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</si>
  <si>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</si>
  <si>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</si>
  <si>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</si>
  <si>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</si>
  <si>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</si>
  <si>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</si>
  <si>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</si>
  <si>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</si>
  <si>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</si>
  <si>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</si>
  <si>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</si>
  <si>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</si>
  <si>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</si>
  <si>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</si>
  <si>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</si>
  <si>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</si>
  <si>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</si>
  <si>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</si>
  <si>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</si>
  <si>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</si>
  <si>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</si>
  <si>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</si>
  <si>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</si>
  <si>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</si>
  <si>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</si>
  <si>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</si>
  <si>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</si>
  <si>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</si>
  <si>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</si>
  <si>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</si>
  <si>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</si>
  <si>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</si>
  <si>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</si>
  <si>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</si>
  <si>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</si>
  <si>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</si>
  <si>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</si>
  <si>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</si>
  <si>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</si>
  <si>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</si>
  <si>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</si>
  <si>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</si>
  <si>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</si>
  <si>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</si>
  <si>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</si>
  <si>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</si>
  <si>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</si>
  <si>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</si>
  <si>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</si>
  <si>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</si>
  <si>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</si>
  <si>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</si>
  <si>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</si>
  <si>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</si>
  <si>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</si>
  <si>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</si>
  <si>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</si>
  <si>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</si>
  <si>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</si>
  <si>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</si>
  <si>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</si>
  <si>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</si>
  <si>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</si>
  <si>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</si>
  <si>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</si>
  <si>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</si>
  <si>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</si>
  <si>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</si>
  <si>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</si>
  <si>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</si>
  <si>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</si>
  <si>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</si>
  <si>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</si>
  <si>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</si>
  <si>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</si>
  <si>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</si>
  <si>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</si>
  <si>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</si>
  <si>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</si>
  <si>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</si>
  <si>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</si>
  <si>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</si>
  <si>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</si>
  <si>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</si>
  <si>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</si>
  <si>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</si>
  <si>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</si>
  <si>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</si>
  <si>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</si>
  <si>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</si>
  <si>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</si>
  <si>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</si>
  <si>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</si>
  <si>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</si>
  <si>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</si>
  <si>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</si>
  <si>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</si>
  <si>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</si>
  <si>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</si>
  <si>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</si>
  <si>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</si>
  <si>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</si>
  <si>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</si>
  <si>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</si>
  <si>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</si>
  <si>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</si>
  <si>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</si>
  <si>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</si>
  <si>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</si>
  <si>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</si>
  <si>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</si>
  <si>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</si>
  <si>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</si>
  <si>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</si>
  <si>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</si>
  <si>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</si>
  <si>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</si>
  <si>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</si>
  <si>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</si>
  <si>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</si>
  <si>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</si>
  <si>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</si>
  <si>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</si>
  <si>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</si>
  <si>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</si>
  <si>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</si>
  <si>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</si>
  <si>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</si>
  <si>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</si>
  <si>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</si>
  <si>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</si>
  <si>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</si>
  <si>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</si>
  <si>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</si>
  <si>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</si>
  <si>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</si>
  <si>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</si>
  <si>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</si>
  <si>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</si>
  <si>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</si>
  <si>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</si>
  <si>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</si>
  <si>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</si>
  <si>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</si>
  <si>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</si>
  <si>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</si>
  <si>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</si>
  <si>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</si>
  <si>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</si>
  <si>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</si>
  <si>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</si>
  <si>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</si>
  <si>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</si>
  <si>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</si>
  <si>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</si>
  <si>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</si>
  <si>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</si>
  <si>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</si>
  <si>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</si>
  <si>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</si>
  <si>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</si>
  <si>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</si>
  <si>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</si>
  <si>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</si>
  <si>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</si>
  <si>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</si>
  <si>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</si>
  <si>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</si>
  <si>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</si>
  <si>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</si>
  <si>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</si>
  <si>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</si>
  <si>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</si>
  <si>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</si>
  <si>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</si>
  <si>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</si>
  <si>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</si>
  <si>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</si>
  <si>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</si>
  <si>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</si>
  <si>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</si>
  <si>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</si>
  <si>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</si>
  <si>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</si>
  <si>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</si>
  <si>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</si>
  <si>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</si>
  <si>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</si>
  <si>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</si>
  <si>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</si>
  <si>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</si>
  <si>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</si>
  <si>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</si>
  <si>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</si>
  <si>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</si>
  <si>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</si>
  <si>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</si>
  <si>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</si>
  <si>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</si>
  <si>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</si>
  <si>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</si>
  <si>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</si>
  <si>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</si>
  <si>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</si>
  <si>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</si>
  <si>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</si>
  <si>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</si>
  <si>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</si>
  <si>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</si>
  <si>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</si>
  <si>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</si>
  <si>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</si>
  <si>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</si>
  <si>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</si>
  <si>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</si>
  <si>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</si>
  <si>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</si>
  <si>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</si>
  <si>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</si>
  <si>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</si>
  <si>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</si>
  <si>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</si>
  <si>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</si>
  <si>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</si>
  <si>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</si>
  <si>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</si>
  <si>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</si>
  <si>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</si>
  <si>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</si>
  <si>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</si>
  <si>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</si>
  <si>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</si>
  <si>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</si>
  <si>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</si>
  <si>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</si>
  <si>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</si>
  <si>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</si>
  <si>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</si>
  <si>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</si>
  <si>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</si>
  <si>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</si>
  <si>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</si>
  <si>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</si>
  <si>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</si>
  <si>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</si>
  <si>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</si>
  <si>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</si>
  <si>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</si>
  <si>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</si>
  <si>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</si>
  <si>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</si>
  <si>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</si>
  <si>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</si>
  <si>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</si>
  <si>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</si>
  <si>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</si>
  <si>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</si>
  <si>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</si>
  <si>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</si>
  <si>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</si>
  <si>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</si>
  <si>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</si>
  <si>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</si>
  <si>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</si>
  <si>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</si>
  <si>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</si>
  <si>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</si>
  <si>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</si>
  <si>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</si>
  <si>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</si>
  <si>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</si>
  <si>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</si>
  <si>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</si>
  <si>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</si>
  <si>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</si>
  <si>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</si>
  <si>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</si>
  <si>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</si>
  <si>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</si>
  <si>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</si>
  <si>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</si>
  <si>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</si>
  <si>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</si>
  <si>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</si>
  <si>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</si>
  <si>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</si>
  <si>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</si>
  <si>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</si>
  <si>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</si>
  <si>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</si>
  <si>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</si>
  <si>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</si>
  <si>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</si>
  <si>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</si>
  <si>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</si>
  <si>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</si>
  <si>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</si>
  <si>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</si>
  <si>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</si>
  <si>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</si>
  <si>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</si>
  <si>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</si>
  <si>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</si>
  <si>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</si>
  <si>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</si>
  <si>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</si>
  <si>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</si>
  <si>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</si>
  <si>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</si>
  <si>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</si>
  <si>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</si>
  <si>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</si>
  <si>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</si>
  <si>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</si>
  <si>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</si>
  <si>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</si>
  <si>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</si>
  <si>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</si>
  <si>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</si>
  <si>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</si>
  <si>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</si>
  <si>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</si>
  <si>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</si>
  <si>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</si>
  <si>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</si>
  <si>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</si>
  <si>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</si>
  <si>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</si>
  <si>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</si>
  <si>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</si>
  <si>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</si>
  <si>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</si>
  <si>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</si>
  <si>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</si>
  <si>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</si>
  <si>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</si>
  <si>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</si>
  <si>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</si>
  <si>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</si>
  <si>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</si>
  <si>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</si>
  <si>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</si>
  <si>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</si>
  <si>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</si>
  <si>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</si>
  <si>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</si>
  <si>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</si>
  <si>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</si>
  <si>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</si>
  <si>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</si>
  <si>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</si>
  <si>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</si>
  <si>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</si>
  <si>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</si>
  <si>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</si>
  <si>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</si>
  <si>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</si>
  <si>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</si>
  <si>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</si>
  <si>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</si>
  <si>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</si>
  <si>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</si>
  <si>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</si>
  <si>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</si>
  <si>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</si>
  <si>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</si>
  <si>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</si>
  <si>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</si>
  <si>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</si>
  <si>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</si>
  <si>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</si>
  <si>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</si>
  <si>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</si>
  <si>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</si>
  <si>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</si>
  <si>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</si>
  <si>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</si>
  <si>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</si>
  <si>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</si>
  <si>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</si>
  <si>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</si>
  <si>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</si>
  <si>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</si>
  <si>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</si>
  <si>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</si>
  <si>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</si>
  <si>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</si>
  <si>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</si>
  <si>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</si>
  <si>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</si>
  <si>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</si>
  <si>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</si>
  <si>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</si>
  <si>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</si>
  <si>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</si>
  <si>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</si>
  <si>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</si>
  <si>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</si>
  <si>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</si>
  <si>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</si>
  <si>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</si>
  <si>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</si>
  <si>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</si>
  <si>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</si>
  <si>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</si>
  <si>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</si>
  <si>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</si>
  <si>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</si>
  <si>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</si>
  <si>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</si>
  <si>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</si>
  <si>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</si>
  <si>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</si>
  <si>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</si>
  <si>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</si>
  <si>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</si>
  <si>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</si>
  <si>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</si>
  <si>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</si>
  <si>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</si>
  <si>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</si>
  <si>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</si>
  <si>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</si>
  <si>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</si>
  <si>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</si>
  <si>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</si>
  <si>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</si>
  <si>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</si>
  <si>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</si>
  <si>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</si>
  <si>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</si>
  <si>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</si>
  <si>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</si>
  <si>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</si>
  <si>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</si>
  <si>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</si>
  <si>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</si>
  <si>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</si>
  <si>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</si>
  <si>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</si>
  <si>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</si>
  <si>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</si>
  <si>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</si>
  <si>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</si>
  <si>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</si>
  <si>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</si>
  <si>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</si>
  <si>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</si>
  <si>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</si>
  <si>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</si>
  <si>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</si>
  <si>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</si>
  <si>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</si>
  <si>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</si>
  <si>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</si>
  <si>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</si>
  <si>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</si>
  <si>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</si>
  <si>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</si>
  <si>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</si>
  <si>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</si>
  <si>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</si>
  <si>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</si>
  <si>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</si>
  <si>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</si>
  <si>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</si>
  <si>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</si>
  <si>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</si>
  <si>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</si>
  <si>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</si>
  <si>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</si>
  <si>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</si>
  <si>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</si>
  <si>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</si>
  <si>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</si>
  <si>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</si>
  <si>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</si>
  <si>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</si>
  <si>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</si>
  <si>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</si>
  <si>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</si>
  <si>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</si>
  <si>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</si>
  <si>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</si>
  <si>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</si>
  <si>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</si>
  <si>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</si>
  <si>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</si>
  <si>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</si>
  <si>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</si>
  <si>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</si>
  <si>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</si>
  <si>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</si>
  <si>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</si>
  <si>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</si>
  <si>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</si>
  <si>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</si>
  <si>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</si>
  <si>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</si>
  <si>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</si>
  <si>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</si>
  <si>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</si>
  <si>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</si>
  <si>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</si>
  <si>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</si>
  <si>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</si>
  <si>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</si>
  <si>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</si>
  <si>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</si>
  <si>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</si>
  <si>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</si>
  <si>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</si>
  <si>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</si>
  <si>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</si>
  <si>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</si>
  <si>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</si>
  <si>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</si>
  <si>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</si>
  <si>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</si>
  <si>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</si>
  <si>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</si>
  <si>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</si>
  <si>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</si>
  <si>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</si>
  <si>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</si>
  <si>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</si>
  <si>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</si>
  <si>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</si>
  <si>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</si>
  <si>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</si>
  <si>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</si>
  <si>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</si>
  <si>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</si>
  <si>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</si>
  <si>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</si>
  <si>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</si>
  <si>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</si>
  <si>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</si>
  <si>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</si>
  <si>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</si>
  <si>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</si>
  <si>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</si>
  <si>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</si>
  <si>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</si>
  <si>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</si>
  <si>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</si>
  <si>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</si>
  <si>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</si>
  <si>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</si>
  <si>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</si>
  <si>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</si>
  <si>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</si>
  <si>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</si>
  <si>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</si>
  <si>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</si>
  <si>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</si>
  <si>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</si>
  <si>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</si>
  <si>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</si>
  <si>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</si>
  <si>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</si>
  <si>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</si>
  <si>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</si>
  <si>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</si>
  <si>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</si>
  <si>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</si>
  <si>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</si>
  <si>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</si>
  <si>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</si>
  <si>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</si>
  <si>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</si>
  <si>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</si>
  <si>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</si>
  <si>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</si>
  <si>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</si>
  <si>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</si>
  <si>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</si>
  <si>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</si>
  <si>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</si>
  <si>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</si>
  <si>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</si>
  <si>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</si>
  <si>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</si>
  <si>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</si>
  <si>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</si>
  <si>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</si>
  <si>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</si>
  <si>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</si>
  <si>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</si>
  <si>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</si>
  <si>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</si>
  <si>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</si>
  <si>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</si>
  <si>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</si>
  <si>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</si>
  <si>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</si>
  <si>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</si>
  <si>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</si>
  <si>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</si>
  <si>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</si>
  <si>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</si>
  <si>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</si>
  <si>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</si>
  <si>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</si>
  <si>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</si>
  <si>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</si>
  <si>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</si>
  <si>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</si>
  <si>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</si>
  <si>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</si>
  <si>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</si>
  <si>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</si>
  <si>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</si>
  <si>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</si>
  <si>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</si>
  <si>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</si>
  <si>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</si>
  <si>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</si>
  <si>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</si>
  <si>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</si>
  <si>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</si>
  <si>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</si>
  <si>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</si>
  <si>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</si>
  <si>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</si>
  <si>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</si>
  <si>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</si>
  <si>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</si>
  <si>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</si>
  <si>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</si>
  <si>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</si>
  <si>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</si>
  <si>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</si>
  <si>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</si>
  <si>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</si>
  <si>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</si>
  <si>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</si>
  <si>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</si>
  <si>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</si>
  <si>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</si>
  <si>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</si>
  <si>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</si>
  <si>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</si>
  <si>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</si>
  <si>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</si>
  <si>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</si>
  <si>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</si>
  <si>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</si>
  <si>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</si>
  <si>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</si>
  <si>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</si>
  <si>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</si>
  <si>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</si>
  <si>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</si>
  <si>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</si>
  <si>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</si>
  <si>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</si>
  <si>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</si>
  <si>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</si>
  <si>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</si>
  <si>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</si>
  <si>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</si>
  <si>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</si>
  <si>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</si>
  <si>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</si>
  <si>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</si>
  <si>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</si>
  <si>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</si>
  <si>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</si>
  <si>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</si>
  <si>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</si>
  <si>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</si>
  <si>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</si>
  <si>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</si>
  <si>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</si>
  <si>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</si>
  <si>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</si>
  <si>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</si>
  <si>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</si>
  <si>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</si>
  <si>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</si>
  <si>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</si>
  <si>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</si>
  <si>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</si>
  <si>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</si>
  <si>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</si>
  <si>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</si>
  <si>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</si>
  <si>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</si>
  <si>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</si>
  <si>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</si>
  <si>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</si>
  <si>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</si>
  <si>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</si>
  <si>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</si>
  <si>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</si>
  <si>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</si>
  <si>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</si>
  <si>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</si>
  <si>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</si>
  <si>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</si>
  <si>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</si>
  <si>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</si>
  <si>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</si>
  <si>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</si>
  <si>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</si>
  <si>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</si>
  <si>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</si>
  <si>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</si>
  <si>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</si>
  <si>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</si>
  <si>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</si>
  <si>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</si>
  <si>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</si>
  <si>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</si>
  <si>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</si>
  <si>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</si>
  <si>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</si>
  <si>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</si>
  <si>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</si>
  <si>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</si>
  <si>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</si>
  <si>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</si>
  <si>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</si>
  <si>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</si>
  <si>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</si>
  <si>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</si>
  <si>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</si>
  <si>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</si>
  <si>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</si>
  <si>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</si>
  <si>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</si>
  <si>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</si>
  <si>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</si>
  <si>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</si>
  <si>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</si>
  <si>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</si>
  <si>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</si>
  <si>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</si>
  <si>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</si>
  <si>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</si>
  <si>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</si>
  <si>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</si>
  <si>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</si>
  <si>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</si>
  <si>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</si>
  <si>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</si>
  <si>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</si>
  <si>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</si>
  <si>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</si>
  <si>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</si>
  <si>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</si>
  <si>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</si>
  <si>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</si>
  <si>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</si>
  <si>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</si>
  <si>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</si>
  <si>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</si>
  <si>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</si>
  <si>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</si>
  <si>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</si>
  <si>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</si>
  <si>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</si>
  <si>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</si>
  <si>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</si>
  <si>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</si>
  <si>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</si>
  <si>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</si>
  <si>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</si>
  <si>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</si>
  <si>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</si>
  <si>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</si>
  <si>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</si>
  <si>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</si>
  <si>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</si>
  <si>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</si>
  <si>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</si>
  <si>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</si>
  <si>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</si>
  <si>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</si>
  <si>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</si>
  <si>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</si>
  <si>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</si>
  <si>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</si>
  <si>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</si>
  <si>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</si>
  <si>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</si>
  <si>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</si>
  <si>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</si>
  <si>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</si>
  <si>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</si>
  <si>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</si>
  <si>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</si>
  <si>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</si>
  <si>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</si>
  <si>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</si>
  <si>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</si>
  <si>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</si>
  <si>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</si>
  <si>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</si>
  <si>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</si>
  <si>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</si>
  <si>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</si>
  <si>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</si>
  <si>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</si>
  <si>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</si>
  <si>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</si>
  <si>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</si>
  <si>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</si>
  <si>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</si>
  <si>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</si>
  <si>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</si>
  <si>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</si>
  <si>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</si>
  <si>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</si>
  <si>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</si>
  <si>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</si>
  <si>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</si>
  <si>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</si>
  <si>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</si>
  <si>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</si>
  <si>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</si>
  <si>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</si>
  <si>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</si>
  <si>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</si>
  <si>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</si>
  <si>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</si>
  <si>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</si>
  <si>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</si>
  <si>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</si>
  <si>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</si>
  <si>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</si>
  <si>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</si>
  <si>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</si>
  <si>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</si>
  <si>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</si>
  <si>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</si>
  <si>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</si>
  <si>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</si>
  <si>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</si>
  <si>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</si>
  <si>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</si>
  <si>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</si>
  <si>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</si>
  <si>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</si>
  <si>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</si>
  <si>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</si>
  <si>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</si>
  <si>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</si>
  <si>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</si>
  <si>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</si>
  <si>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</si>
  <si>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</si>
  <si>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</si>
  <si>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</si>
  <si>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</si>
  <si>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</si>
  <si>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</si>
  <si>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</si>
  <si>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</si>
  <si>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</si>
  <si>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</si>
  <si>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</si>
  <si>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</si>
  <si>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</si>
  <si>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</si>
  <si>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</si>
  <si>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</si>
  <si>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</si>
  <si>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</si>
  <si>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</si>
  <si>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</si>
  <si>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</si>
  <si>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</si>
  <si>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</si>
  <si>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</si>
  <si>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</si>
  <si>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</si>
  <si>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</si>
  <si>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</si>
  <si>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</si>
  <si>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</si>
  <si>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</si>
  <si>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</si>
  <si>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</si>
  <si>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</si>
  <si>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</si>
  <si>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</si>
  <si>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</si>
  <si>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</si>
  <si>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</si>
  <si>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</si>
  <si>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</si>
  <si>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</si>
  <si>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</si>
  <si>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</si>
  <si>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</si>
  <si>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</si>
  <si>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</si>
  <si>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</si>
  <si>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</si>
  <si>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</si>
  <si>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</si>
  <si>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</si>
  <si>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</si>
  <si>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</si>
  <si>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</si>
  <si>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</si>
  <si>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</si>
  <si>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</si>
  <si>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</si>
  <si>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</si>
  <si>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</si>
  <si>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</si>
  <si>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</si>
  <si>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</si>
  <si>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</si>
  <si>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</si>
  <si>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</si>
  <si>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</si>
  <si>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</si>
  <si>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</si>
  <si>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</si>
  <si>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</si>
  <si>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</si>
  <si>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</si>
  <si>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</si>
  <si>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</si>
  <si>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</si>
  <si>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</si>
  <si>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</si>
  <si>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</si>
  <si>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</si>
  <si>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</si>
  <si>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</si>
  <si>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</si>
  <si>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</si>
  <si>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</si>
  <si>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</si>
  <si>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</si>
  <si>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</si>
  <si>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</si>
  <si>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</si>
  <si>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</si>
  <si>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</si>
  <si>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</si>
  <si>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</si>
  <si>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</si>
  <si>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</si>
  <si>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</si>
  <si>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</si>
  <si>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</si>
  <si>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</si>
  <si>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</si>
  <si>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</si>
  <si>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</si>
  <si>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</si>
  <si>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</si>
  <si>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</si>
  <si>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</si>
  <si>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</si>
  <si>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</si>
  <si>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</si>
  <si>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</si>
  <si>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</si>
  <si>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</si>
  <si>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</si>
  <si>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</si>
  <si>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</si>
  <si>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</si>
  <si>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</si>
  <si>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</si>
  <si>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</si>
  <si>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</si>
  <si>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</si>
  <si>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</si>
  <si>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</si>
  <si>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</si>
  <si>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</si>
  <si>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</si>
  <si>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</si>
  <si>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</si>
  <si>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</si>
  <si>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</si>
  <si>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</si>
  <si>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</si>
  <si>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</si>
  <si>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</si>
  <si>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</si>
  <si>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</si>
  <si>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</si>
  <si>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</si>
  <si>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</si>
  <si>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</si>
  <si>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</si>
  <si>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</si>
  <si>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</si>
  <si>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</si>
  <si>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</si>
  <si>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</si>
  <si>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</si>
  <si>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</si>
  <si>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</si>
  <si>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</si>
  <si>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</si>
  <si>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</si>
  <si>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</si>
  <si>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</si>
  <si>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</si>
  <si>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</si>
  <si>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</si>
  <si>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</si>
  <si>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</si>
  <si>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</si>
  <si>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</si>
  <si>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</si>
  <si>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</si>
  <si>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</si>
  <si>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</si>
  <si>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</si>
  <si>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</si>
  <si>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</si>
  <si>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</si>
  <si>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</si>
  <si>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</si>
  <si>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</si>
  <si>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</si>
  <si>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</si>
  <si>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</si>
  <si>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</si>
  <si>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</si>
  <si>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</si>
  <si>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</si>
  <si>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</si>
  <si>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</si>
  <si>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</si>
  <si>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</si>
  <si>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</si>
  <si>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</si>
  <si>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</si>
  <si>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</si>
  <si>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</si>
  <si>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</si>
  <si>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</si>
  <si>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</si>
  <si>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</si>
  <si>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</si>
  <si>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</si>
  <si>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</si>
  <si>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</si>
  <si>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</si>
  <si>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</si>
  <si>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</si>
  <si>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</si>
  <si>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</si>
  <si>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</si>
  <si>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</si>
  <si>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</si>
  <si>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</si>
  <si>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</si>
  <si>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</si>
  <si>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</si>
  <si>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</si>
  <si>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</si>
  <si>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</si>
  <si>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</si>
  <si>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</si>
  <si>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</si>
  <si>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</si>
  <si>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</si>
  <si>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</si>
  <si>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</si>
  <si>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</si>
  <si>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</si>
  <si>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</si>
  <si>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</si>
  <si>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</si>
  <si>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</si>
  <si>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</si>
  <si>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</si>
  <si>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</si>
  <si>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</si>
  <si>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</si>
  <si>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</si>
  <si>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</si>
  <si>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</si>
  <si>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</si>
  <si>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</si>
  <si>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</si>
  <si>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</si>
  <si>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</si>
  <si>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</si>
  <si>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</si>
  <si>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</si>
  <si>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</si>
  <si>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</si>
  <si>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</si>
  <si>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</si>
  <si>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</si>
  <si>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</si>
  <si>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</si>
  <si>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</si>
  <si>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</si>
  <si>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</si>
  <si>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</si>
  <si>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</si>
  <si>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</si>
  <si>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</si>
  <si>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</si>
  <si>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</si>
  <si>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</si>
  <si>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</si>
  <si>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</si>
  <si>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</si>
  <si>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</si>
  <si>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</si>
  <si>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</si>
  <si>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</si>
  <si>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</si>
  <si>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</si>
  <si>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</si>
  <si>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</si>
  <si>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</si>
  <si>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</si>
  <si>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</si>
  <si>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</si>
  <si>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</si>
  <si>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</si>
  <si>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</si>
  <si>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</si>
  <si>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</si>
  <si>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</si>
  <si>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</si>
  <si>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</si>
  <si>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</si>
  <si>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</si>
  <si>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</si>
  <si>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</si>
  <si>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</si>
  <si>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</si>
  <si>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</si>
  <si>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</si>
  <si>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</si>
  <si>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</si>
  <si>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</si>
  <si>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</si>
  <si>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</si>
  <si>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</si>
  <si>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</si>
  <si>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</si>
  <si>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</si>
  <si>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</si>
  <si>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</si>
  <si>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</si>
  <si>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</si>
  <si>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</si>
  <si>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</si>
  <si>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</si>
  <si>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</si>
  <si>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</si>
  <si>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</si>
  <si>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</si>
  <si>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</si>
  <si>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</si>
  <si>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</si>
  <si>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</si>
  <si>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</si>
  <si>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</si>
  <si>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</si>
  <si>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</si>
  <si>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</si>
  <si>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</si>
  <si>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</si>
  <si>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</si>
  <si>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</si>
  <si>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</si>
  <si>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</si>
  <si>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</si>
  <si>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</si>
  <si>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</si>
  <si>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</si>
  <si>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</si>
  <si>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</si>
  <si>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</si>
  <si>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</si>
  <si>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</si>
  <si>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</si>
  <si>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</si>
  <si>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</si>
  <si>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</si>
  <si>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</si>
  <si>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</si>
  <si>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</si>
  <si>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</si>
  <si>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</si>
  <si>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</si>
  <si>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</si>
  <si>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</si>
  <si>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</si>
  <si>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</si>
  <si>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</si>
  <si>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</si>
  <si>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</si>
  <si>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</si>
  <si>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</si>
  <si>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</si>
  <si>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</si>
  <si>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</si>
  <si>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</si>
  <si>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</si>
  <si>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</si>
  <si>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</si>
  <si>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</si>
  <si>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</si>
  <si>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</si>
  <si>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</si>
  <si>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</si>
  <si>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</si>
  <si>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</si>
  <si>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</si>
  <si>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</si>
  <si>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</si>
  <si>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</si>
  <si>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</si>
  <si>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</si>
  <si>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</si>
  <si>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</si>
  <si>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</si>
  <si>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</si>
  <si>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</si>
  <si>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</si>
  <si>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</si>
  <si>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</si>
  <si>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</si>
  <si>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</si>
  <si>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</si>
  <si>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</si>
  <si>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</si>
  <si>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</si>
  <si>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</si>
  <si>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</si>
  <si>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</si>
  <si>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</si>
  <si>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</si>
  <si>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</si>
  <si>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</si>
  <si>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</si>
  <si>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</si>
  <si>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</si>
  <si>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</si>
  <si>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</si>
  <si>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</si>
  <si>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</si>
  <si>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</si>
  <si>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</si>
  <si>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</si>
  <si>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</si>
  <si>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</si>
  <si>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</si>
  <si>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</si>
  <si>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</si>
  <si>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</si>
  <si>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</si>
  <si>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</si>
  <si>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</si>
  <si>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</si>
  <si>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</si>
  <si>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</si>
  <si>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</si>
  <si>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</si>
  <si>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</si>
  <si>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</si>
  <si>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</si>
  <si>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</si>
  <si>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</si>
  <si>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</si>
  <si>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</si>
  <si>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</si>
  <si>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</si>
  <si>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</si>
  <si>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</si>
  <si>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</si>
  <si>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</si>
  <si>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</si>
  <si>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</si>
  <si>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</si>
  <si>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</si>
  <si>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</si>
  <si>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</si>
  <si>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</si>
  <si>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</si>
  <si>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</si>
  <si>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</si>
  <si>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</si>
  <si>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</si>
  <si>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</si>
  <si>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</si>
  <si>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</si>
  <si>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</si>
  <si>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</si>
  <si>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</si>
  <si>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</si>
  <si>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</si>
  <si>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</si>
  <si>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</si>
  <si>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</si>
  <si>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</si>
  <si>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</si>
  <si>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</si>
  <si>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</si>
  <si>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</si>
  <si>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</si>
  <si>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</si>
  <si>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</si>
  <si>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</si>
  <si>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</si>
  <si>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</si>
  <si>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</si>
  <si>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</si>
  <si>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</si>
  <si>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</si>
  <si>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</si>
  <si>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</si>
  <si>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</si>
  <si>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</si>
  <si>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</si>
  <si>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</si>
  <si>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</si>
  <si>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</si>
  <si>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</si>
  <si>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</si>
  <si>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</si>
  <si>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</si>
  <si>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</si>
  <si>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</si>
  <si>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</si>
  <si>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</si>
  <si>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</si>
  <si>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</si>
  <si>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</si>
  <si>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</si>
  <si>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</si>
  <si>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</si>
  <si>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</si>
  <si>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</si>
  <si>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</si>
  <si>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</si>
  <si>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</si>
  <si>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</si>
  <si>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</si>
  <si>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</si>
  <si>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</si>
  <si>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</si>
  <si>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</si>
  <si>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</si>
  <si>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</si>
  <si>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</si>
  <si>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</si>
  <si>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</si>
  <si>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</si>
  <si>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</si>
  <si>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</si>
  <si>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</si>
  <si>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</si>
  <si>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</si>
  <si>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</si>
  <si>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</si>
  <si>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</si>
  <si>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</si>
  <si>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</si>
  <si>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</si>
  <si>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</si>
  <si>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</si>
  <si>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</si>
  <si>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</si>
  <si>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</si>
  <si>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</si>
  <si>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</si>
  <si>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</si>
  <si>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</si>
  <si>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</si>
  <si>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</si>
  <si>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</si>
  <si>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</si>
  <si>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</si>
  <si>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</si>
  <si>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</si>
  <si>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</si>
  <si>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</si>
  <si>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</si>
  <si>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</si>
  <si>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</si>
  <si>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</si>
  <si>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</si>
  <si>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</si>
  <si>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</si>
  <si>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</si>
  <si>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</si>
  <si>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</si>
  <si>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</si>
  <si>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</si>
  <si>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</si>
  <si>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</si>
  <si>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</si>
  <si>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</si>
  <si>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</si>
  <si>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</si>
  <si>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</si>
  <si>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</si>
  <si>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</si>
  <si>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</si>
  <si>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</si>
  <si>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</si>
  <si>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</si>
  <si>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</si>
  <si>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</si>
  <si>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</si>
  <si>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</si>
  <si>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</si>
  <si>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</si>
  <si>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</si>
  <si>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</si>
  <si>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</si>
  <si>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</si>
  <si>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</si>
  <si>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</si>
  <si>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</si>
  <si>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</si>
  <si>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</si>
  <si>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</si>
  <si>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</si>
  <si>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</si>
  <si>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</si>
  <si>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</si>
  <si>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</si>
  <si>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</si>
  <si>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</si>
  <si>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</si>
  <si>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</si>
  <si>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</si>
  <si>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</si>
  <si>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</si>
  <si>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</si>
  <si>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</si>
  <si>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</si>
  <si>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</si>
  <si>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</si>
  <si>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</si>
  <si>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</si>
  <si>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</si>
  <si>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</si>
  <si>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</si>
  <si>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</si>
  <si>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</si>
  <si>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</si>
  <si>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</si>
  <si>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</si>
  <si>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</si>
  <si>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</si>
  <si>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</si>
  <si>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</si>
  <si>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</si>
  <si>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</si>
  <si>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</si>
  <si>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</si>
  <si>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</si>
  <si>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</si>
  <si>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</si>
  <si>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</si>
  <si>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</si>
  <si>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</si>
  <si>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</si>
  <si>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</si>
  <si>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</si>
  <si>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</si>
  <si>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</si>
  <si>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</si>
  <si>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</si>
  <si>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</si>
  <si>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</si>
  <si>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</si>
  <si>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</si>
  <si>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</si>
  <si>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</si>
  <si>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</si>
  <si>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</si>
  <si>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</si>
  <si>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</si>
  <si>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</si>
  <si>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</si>
  <si>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</si>
  <si>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</si>
  <si>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</si>
  <si>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</si>
  <si>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</si>
  <si>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</si>
  <si>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</si>
  <si>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</si>
  <si>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</si>
  <si>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</si>
  <si>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</si>
  <si>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</si>
  <si>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</si>
  <si>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</si>
  <si>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</si>
  <si>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</si>
  <si>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</si>
  <si>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</si>
  <si>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</si>
  <si>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</si>
  <si>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</si>
  <si>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</si>
  <si>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</si>
  <si>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</si>
  <si>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</si>
  <si>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</si>
  <si>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</si>
  <si>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</si>
  <si>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</si>
  <si>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</si>
  <si>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</si>
  <si>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</si>
  <si>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</si>
  <si>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</si>
  <si>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</si>
  <si>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</si>
  <si>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</si>
  <si>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</si>
  <si>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</si>
  <si>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</si>
  <si>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</si>
  <si>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</si>
  <si>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</si>
  <si>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</si>
  <si>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</si>
  <si>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</si>
  <si>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</si>
  <si>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</si>
  <si>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</si>
  <si>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</si>
  <si>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</si>
  <si>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</si>
  <si>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</si>
  <si>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</si>
  <si>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</si>
  <si>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</si>
  <si>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</si>
  <si>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</si>
  <si>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</si>
  <si>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</si>
  <si>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</si>
  <si>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</si>
  <si>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</si>
  <si>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</si>
  <si>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</si>
  <si>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</si>
  <si>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</si>
  <si>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</si>
  <si>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</si>
  <si>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</si>
  <si>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</si>
  <si>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</si>
  <si>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</si>
  <si>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</si>
  <si>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</si>
  <si>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</si>
  <si>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</si>
  <si>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</si>
  <si>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</si>
  <si>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</si>
  <si>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</si>
  <si>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</si>
  <si>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</si>
  <si>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</si>
  <si>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</si>
  <si>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</si>
  <si>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</si>
  <si>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</si>
  <si>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</si>
  <si>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</si>
  <si>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</si>
  <si>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</si>
  <si>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</si>
  <si>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</si>
  <si>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</si>
  <si>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</si>
  <si>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</si>
  <si>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</si>
  <si>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</si>
  <si>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</si>
  <si>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</si>
  <si>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</si>
  <si>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</si>
  <si>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</si>
  <si>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</si>
  <si>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</si>
  <si>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</si>
  <si>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</si>
  <si>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</si>
  <si>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</si>
  <si>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</si>
  <si>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</si>
  <si>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</si>
  <si>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</si>
  <si>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</si>
  <si>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</si>
  <si>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</si>
  <si>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</si>
  <si>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</si>
  <si>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</si>
  <si>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</si>
  <si>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</si>
  <si>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</si>
  <si>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</si>
  <si>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</si>
  <si>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</si>
  <si>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</si>
  <si>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</si>
  <si>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</si>
  <si>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</si>
  <si>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</si>
  <si>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</si>
  <si>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</si>
  <si>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</si>
  <si>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</si>
  <si>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</si>
  <si>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</si>
  <si>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</si>
  <si>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</si>
  <si>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</si>
  <si>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</si>
  <si>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</si>
  <si>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</si>
  <si>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</si>
  <si>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</si>
  <si>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</si>
  <si>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</si>
  <si>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</si>
  <si>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</si>
  <si>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</si>
  <si>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</si>
  <si>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</si>
  <si>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</si>
  <si>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</si>
  <si>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</si>
  <si>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</si>
  <si>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</si>
  <si>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</si>
  <si>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</si>
  <si>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</si>
  <si>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</si>
  <si>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</si>
  <si>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</si>
  <si>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</si>
  <si>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</si>
  <si>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</si>
  <si>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</si>
  <si>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</si>
  <si>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</si>
  <si>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</si>
  <si>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</si>
  <si>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</si>
  <si>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</si>
  <si>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</si>
  <si>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</si>
  <si>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</si>
  <si>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</si>
  <si>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</si>
  <si>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</si>
  <si>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</si>
  <si>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</si>
  <si>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</si>
  <si>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</si>
  <si>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</si>
  <si>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</si>
  <si>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</si>
  <si>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</si>
  <si>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</si>
  <si>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</si>
  <si>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</si>
  <si>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</si>
  <si>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</si>
  <si>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</si>
  <si>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</si>
  <si>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</si>
  <si>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</si>
  <si>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</si>
  <si>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</si>
  <si>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</si>
  <si>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</si>
  <si>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</si>
  <si>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</si>
  <si>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</si>
  <si>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</si>
  <si>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</si>
  <si>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</si>
  <si>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</si>
  <si>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</si>
  <si>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</si>
  <si>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</si>
  <si>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</si>
  <si>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</si>
  <si>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</si>
  <si>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</si>
  <si>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</si>
  <si>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</si>
  <si>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</si>
  <si>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</si>
  <si>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</si>
  <si>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</si>
  <si>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</si>
  <si>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</si>
  <si>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</si>
  <si>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</si>
  <si>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</si>
  <si>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</si>
  <si>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</si>
  <si>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</si>
  <si>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</si>
  <si>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</si>
  <si>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</si>
  <si>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</si>
  <si>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</si>
  <si>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</si>
  <si>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</si>
  <si>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</si>
  <si>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</si>
  <si>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</si>
  <si>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</si>
  <si>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</si>
  <si>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</si>
  <si>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</si>
  <si>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</si>
  <si>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</si>
  <si>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</si>
  <si>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</si>
  <si>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</si>
  <si>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</si>
  <si>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</si>
  <si>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</si>
  <si>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</si>
  <si>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</si>
  <si>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</si>
  <si>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</si>
  <si>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</si>
  <si>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</si>
  <si>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</si>
  <si>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</si>
  <si>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</si>
  <si>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</si>
  <si>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</si>
  <si>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</si>
  <si>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</si>
  <si>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</si>
  <si>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</si>
  <si>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</si>
  <si>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</si>
  <si>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</si>
  <si>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</si>
  <si>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</si>
  <si>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</si>
  <si>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</si>
  <si>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</si>
  <si>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</si>
  <si>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</si>
  <si>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</si>
  <si>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</si>
  <si>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</si>
  <si>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</si>
  <si>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</si>
  <si>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</si>
  <si>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</si>
  <si>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</si>
  <si>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</si>
  <si>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</si>
  <si>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</si>
  <si>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</si>
  <si>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</si>
  <si>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</si>
  <si>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</si>
  <si>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</si>
  <si>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</si>
  <si>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</si>
  <si>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</si>
  <si>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</si>
  <si>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</si>
  <si>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</si>
  <si>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</si>
  <si>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</si>
  <si>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</si>
  <si>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</si>
  <si>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</si>
  <si>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</si>
  <si>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</si>
  <si>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</si>
  <si>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</si>
  <si>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</si>
  <si>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</si>
  <si>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</si>
  <si>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</si>
  <si>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</si>
  <si>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</si>
  <si>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</si>
  <si>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</si>
  <si>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</si>
  <si>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</si>
  <si>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</si>
  <si>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</si>
  <si>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</si>
  <si>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</si>
  <si>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</si>
  <si>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</si>
  <si>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</si>
  <si>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</si>
  <si>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</si>
  <si>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</si>
  <si>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</si>
  <si>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</si>
  <si>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</si>
  <si>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</si>
  <si>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</si>
  <si>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</si>
  <si>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</si>
  <si>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</si>
  <si>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</si>
  <si>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</si>
  <si>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</si>
  <si>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</si>
  <si>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</si>
  <si>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</si>
  <si>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</si>
  <si>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</si>
  <si>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</si>
  <si>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</si>
  <si>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</si>
  <si>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</si>
  <si>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</si>
  <si>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</si>
  <si>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</si>
  <si>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</si>
  <si>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</si>
  <si>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</si>
  <si>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</si>
  <si>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</si>
  <si>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</si>
  <si>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</si>
  <si>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</si>
  <si>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</si>
  <si>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</si>
  <si>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</si>
  <si>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</si>
  <si>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</si>
  <si>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</si>
  <si>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</si>
  <si>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</si>
  <si>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</si>
  <si>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</si>
  <si>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</si>
  <si>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</si>
  <si>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</si>
  <si>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</si>
  <si>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</si>
  <si>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</si>
  <si>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</si>
  <si>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</si>
  <si>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</si>
  <si>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</si>
  <si>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</si>
  <si>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</si>
  <si>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</si>
  <si>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</si>
  <si>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</si>
  <si>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</si>
  <si>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</si>
  <si>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</si>
  <si>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</si>
  <si>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</si>
  <si>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</si>
  <si>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</si>
  <si>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</si>
  <si>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</si>
  <si>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</si>
  <si>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</si>
  <si>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</si>
  <si>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</si>
  <si>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</si>
  <si>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</si>
  <si>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</si>
  <si>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</si>
  <si>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</si>
  <si>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</si>
  <si>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</si>
  <si>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</si>
  <si>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</si>
  <si>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</si>
  <si>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</si>
  <si>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</si>
  <si>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</si>
  <si>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</si>
  <si>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</si>
  <si>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</si>
  <si>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</si>
  <si>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</si>
  <si>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</si>
  <si>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</si>
  <si>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</si>
  <si>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</si>
  <si>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</si>
  <si>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</si>
  <si>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</si>
  <si>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</si>
  <si>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</si>
  <si>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</si>
  <si>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</si>
  <si>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</si>
  <si>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</si>
  <si>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</si>
  <si>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</si>
  <si>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</si>
  <si>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</si>
  <si>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</si>
  <si>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</si>
  <si>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</si>
  <si>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</si>
  <si>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</si>
  <si>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</si>
  <si>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</si>
  <si>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</si>
  <si>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</si>
  <si>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</si>
  <si>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</si>
  <si>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</si>
  <si>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</si>
  <si>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</si>
  <si>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</si>
  <si>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</si>
  <si>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</si>
  <si>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</si>
  <si>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</si>
  <si>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</si>
  <si>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</si>
  <si>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</si>
  <si>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</si>
  <si>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</si>
  <si>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</si>
  <si>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</si>
  <si>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</si>
  <si>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</si>
  <si>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</si>
  <si>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</si>
  <si>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</si>
  <si>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</si>
  <si>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</si>
  <si>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</si>
  <si>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</si>
  <si>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</si>
  <si>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</si>
  <si>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</si>
  <si>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</si>
  <si>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</si>
  <si>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</si>
  <si>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</si>
  <si>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</si>
  <si>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</si>
  <si>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</si>
  <si>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</si>
  <si>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</si>
  <si>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</si>
  <si>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</si>
  <si>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</si>
  <si>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</si>
  <si>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</si>
  <si>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</si>
  <si>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</si>
  <si>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</si>
  <si>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</si>
  <si>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</si>
  <si>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</si>
  <si>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</si>
  <si>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</si>
  <si>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</si>
  <si>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</si>
  <si>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</si>
  <si>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</si>
  <si>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</si>
  <si>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</si>
  <si>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</si>
  <si>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</si>
  <si>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</si>
  <si>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</si>
  <si>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</si>
  <si>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</si>
  <si>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</si>
  <si>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</si>
  <si>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</si>
  <si>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</si>
  <si>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</si>
  <si>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</si>
  <si>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</si>
  <si>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</si>
  <si>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</si>
  <si>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</si>
  <si>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</si>
  <si>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</si>
  <si>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</si>
  <si>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</si>
  <si>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</si>
  <si>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</si>
  <si>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</si>
  <si>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</si>
  <si>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</si>
  <si>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</si>
  <si>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</si>
  <si>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</si>
  <si>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</si>
  <si>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</si>
  <si>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</si>
  <si>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</si>
  <si>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</si>
  <si>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</si>
  <si>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</si>
  <si>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</si>
  <si>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</si>
  <si>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</si>
  <si>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</si>
  <si>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</si>
  <si>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</si>
  <si>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</si>
  <si>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</si>
  <si>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</si>
  <si>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</si>
  <si>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</si>
  <si>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</si>
  <si>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</si>
  <si>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</si>
  <si>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</si>
  <si>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</si>
  <si>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</si>
  <si>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</si>
  <si>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</si>
  <si>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</si>
  <si>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</si>
  <si>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</si>
  <si>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</si>
  <si>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</si>
  <si>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</si>
  <si>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</si>
  <si>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</si>
  <si>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</si>
  <si>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</si>
  <si>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</si>
  <si>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</si>
  <si>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</si>
  <si>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</si>
  <si>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</si>
  <si>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</si>
  <si>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</si>
  <si>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</si>
  <si>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</si>
  <si>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</si>
  <si>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</si>
  <si>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</si>
  <si>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</si>
  <si>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</si>
  <si>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</si>
  <si>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</si>
  <si>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</si>
  <si>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</si>
  <si>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</si>
  <si>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</si>
  <si>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</si>
  <si>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</si>
  <si>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</si>
  <si>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</si>
  <si>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</si>
  <si>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</si>
  <si>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</si>
  <si>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</si>
  <si>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</si>
  <si>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</si>
  <si>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</si>
  <si>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</si>
  <si>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</si>
  <si>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</si>
  <si>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</si>
  <si>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</si>
  <si>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</si>
  <si>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</si>
  <si>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</si>
  <si>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</si>
  <si>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</si>
  <si>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</si>
  <si>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</si>
  <si>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</si>
  <si>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</si>
  <si>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</si>
  <si>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</si>
  <si>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</si>
  <si>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</si>
  <si>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</si>
  <si>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</si>
  <si>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</si>
  <si>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</si>
  <si>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</si>
  <si>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</si>
  <si>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</si>
  <si>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</si>
  <si>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</si>
  <si>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</si>
  <si>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</si>
  <si>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</si>
  <si>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</si>
  <si>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</si>
  <si>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</si>
  <si>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</si>
  <si>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</si>
  <si>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</si>
  <si>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</si>
  <si>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</si>
  <si>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</si>
  <si>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</si>
  <si>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</si>
  <si>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</si>
  <si>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</si>
  <si>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</si>
  <si>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</si>
  <si>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</si>
  <si>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</si>
  <si>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</si>
  <si>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</si>
  <si>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</si>
  <si>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</si>
  <si>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</si>
  <si>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</si>
  <si>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</si>
  <si>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</si>
  <si>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</si>
  <si>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</si>
  <si>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</si>
  <si>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</si>
  <si>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</si>
  <si>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</si>
  <si>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</si>
  <si>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</si>
  <si>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</si>
  <si>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</si>
  <si>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</si>
  <si>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</si>
  <si>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</si>
  <si>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</si>
  <si>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</si>
  <si>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</si>
  <si>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</si>
  <si>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</si>
  <si>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</si>
  <si>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</si>
  <si>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</si>
  <si>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</si>
  <si>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</si>
  <si>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</si>
  <si>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</si>
  <si>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</si>
  <si>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</si>
  <si>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</si>
  <si>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</si>
  <si>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</si>
  <si>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</si>
  <si>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</si>
  <si>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</si>
  <si>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</si>
  <si>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</si>
  <si>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</si>
  <si>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</si>
  <si>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</si>
  <si>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</si>
  <si>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</si>
  <si>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</si>
  <si>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</si>
  <si>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</si>
  <si>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</si>
  <si>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</si>
  <si>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</si>
  <si>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</si>
  <si>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</si>
  <si>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</si>
  <si>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</si>
  <si>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</si>
  <si>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</si>
  <si>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</si>
  <si>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</si>
  <si>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</si>
  <si>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</si>
  <si>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</si>
  <si>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</si>
  <si>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</si>
  <si>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</si>
  <si>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</si>
  <si>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</si>
  <si>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</si>
  <si>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</si>
  <si>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</si>
  <si>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</si>
  <si>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</si>
  <si>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</si>
  <si>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</si>
  <si>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</si>
  <si>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</si>
  <si>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</si>
  <si>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</si>
  <si>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</si>
  <si>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</si>
  <si>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</si>
  <si>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</si>
  <si>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</si>
  <si>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</si>
  <si>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</si>
  <si>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</si>
  <si>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</si>
  <si>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</si>
  <si>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</si>
  <si>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</si>
  <si>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</si>
  <si>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</si>
  <si>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</si>
  <si>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</si>
  <si>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</si>
  <si>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</si>
  <si>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</si>
  <si>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</si>
  <si>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</si>
  <si>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</si>
  <si>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</si>
  <si>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</si>
  <si>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</si>
  <si>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</si>
  <si>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</si>
  <si>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</si>
  <si>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</si>
  <si>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</si>
  <si>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</si>
  <si>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</si>
  <si>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</si>
  <si>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</si>
  <si>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</si>
  <si>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</si>
  <si>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</si>
  <si>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</si>
  <si>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</si>
  <si>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</si>
  <si>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</si>
  <si>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</si>
  <si>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</si>
  <si>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</si>
  <si>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</si>
  <si>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</si>
  <si>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</si>
  <si>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</si>
  <si>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</si>
  <si>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</si>
  <si>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</si>
  <si>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</si>
  <si>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</si>
  <si>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</si>
  <si>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</si>
  <si>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</si>
  <si>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</si>
  <si>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</si>
  <si>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</si>
  <si>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</si>
  <si>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</si>
  <si>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</si>
  <si>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</si>
  <si>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</si>
  <si>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</si>
  <si>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</si>
  <si>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</si>
  <si>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</si>
  <si>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</si>
  <si>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</si>
  <si>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</si>
  <si>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</si>
  <si>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</si>
  <si>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</si>
  <si>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</si>
  <si>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</si>
  <si>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</si>
  <si>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</si>
  <si>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</si>
  <si>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</si>
  <si>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</si>
  <si>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</si>
  <si>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</si>
  <si>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</si>
  <si>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</si>
  <si>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</si>
  <si>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</si>
  <si>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</si>
  <si>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</si>
  <si>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</si>
  <si>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</si>
  <si>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</si>
  <si>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</si>
  <si>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</si>
  <si>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</si>
  <si>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</si>
  <si>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</si>
  <si>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</si>
  <si>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</si>
  <si>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</si>
  <si>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</si>
  <si>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</si>
  <si>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</si>
  <si>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</si>
  <si>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</si>
  <si>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</si>
  <si>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</si>
  <si>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</si>
  <si>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</si>
  <si>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</si>
  <si>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</si>
  <si>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</si>
  <si>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</si>
  <si>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</si>
  <si>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</si>
  <si>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</si>
  <si>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</si>
  <si>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</si>
  <si>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</si>
  <si>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</si>
  <si>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</si>
  <si>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</si>
  <si>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</si>
  <si>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</si>
  <si>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</si>
  <si>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</si>
  <si>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</si>
  <si>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</si>
  <si>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</si>
  <si>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</si>
  <si>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</si>
  <si>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</si>
  <si>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</si>
  <si>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</si>
  <si>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</si>
  <si>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</si>
  <si>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</si>
  <si>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</si>
  <si>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</si>
  <si>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</si>
  <si>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</si>
  <si>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</si>
  <si>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</si>
  <si>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</si>
  <si>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</si>
  <si>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</si>
  <si>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</si>
  <si>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</si>
  <si>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</si>
  <si>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</si>
  <si>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</si>
  <si>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</si>
  <si>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</si>
  <si>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</si>
  <si>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</si>
  <si>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</si>
  <si>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</si>
  <si>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</si>
  <si>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</si>
  <si>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</si>
  <si>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</si>
  <si>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</si>
  <si>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</si>
  <si>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</si>
  <si>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</si>
  <si>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</si>
  <si>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</si>
  <si>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</si>
  <si>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</si>
  <si>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</si>
  <si>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</si>
  <si>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</si>
  <si>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</si>
  <si>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</si>
  <si>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</si>
  <si>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</si>
  <si>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</si>
  <si>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</si>
  <si>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</si>
  <si>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</si>
  <si>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</si>
  <si>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</si>
  <si>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</si>
  <si>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</si>
  <si>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</si>
  <si>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</si>
  <si>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</si>
  <si>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</si>
  <si>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</si>
  <si>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</si>
  <si>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</si>
  <si>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</si>
  <si>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</si>
  <si>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</si>
  <si>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</si>
  <si>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</si>
  <si>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</si>
  <si>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</si>
  <si>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</si>
  <si>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</si>
  <si>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</si>
  <si>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</si>
  <si>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</si>
  <si>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</si>
  <si>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</si>
  <si>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</si>
  <si>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</si>
  <si>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</si>
  <si>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</si>
  <si>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</si>
  <si>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</si>
  <si>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</si>
  <si>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</si>
  <si>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</si>
  <si>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</si>
  <si>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</si>
  <si>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</si>
  <si>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</si>
  <si>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</si>
  <si>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</si>
  <si>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</si>
  <si>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</si>
  <si>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</si>
  <si>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</si>
  <si>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</si>
  <si>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</si>
  <si>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</si>
  <si>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</si>
  <si>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</si>
  <si>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</si>
  <si>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</si>
  <si>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</si>
  <si>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</si>
  <si>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</si>
  <si>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</si>
  <si>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</si>
  <si>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</si>
  <si>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</si>
  <si>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</si>
  <si>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</si>
  <si>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</si>
  <si>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</si>
  <si>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</si>
  <si>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</si>
  <si>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</si>
  <si>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</si>
  <si>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</si>
  <si>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</si>
  <si>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</si>
  <si>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</si>
  <si>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</si>
  <si>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</si>
  <si>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</si>
  <si>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</si>
  <si>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</si>
  <si>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</si>
  <si>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</si>
  <si>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</si>
  <si>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</si>
  <si>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</si>
  <si>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</si>
  <si>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</si>
  <si>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</si>
  <si>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</si>
  <si>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</si>
  <si>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</si>
  <si>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</si>
  <si>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</si>
  <si>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</si>
  <si>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</si>
  <si>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</si>
  <si>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</si>
  <si>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</si>
  <si>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</si>
  <si>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</si>
  <si>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</si>
  <si>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</si>
  <si>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</si>
  <si>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</si>
  <si>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</si>
  <si>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</si>
  <si>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</si>
  <si>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</si>
  <si>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</si>
  <si>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</si>
  <si>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</si>
  <si>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</si>
  <si>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</si>
  <si>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</si>
  <si>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</si>
  <si>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</si>
  <si>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</si>
  <si>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</si>
  <si>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</si>
  <si>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</si>
  <si>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</si>
  <si>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</si>
  <si>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</si>
  <si>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</si>
  <si>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</si>
  <si>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</si>
  <si>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</si>
  <si>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</si>
  <si>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</si>
  <si>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</si>
  <si>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</si>
  <si>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</si>
  <si>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</si>
  <si>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</si>
  <si>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</si>
  <si>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</si>
  <si>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</si>
  <si>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</si>
  <si>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</si>
  <si>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</si>
  <si>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</si>
  <si>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</si>
  <si>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</si>
  <si>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</si>
  <si>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</si>
  <si>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</si>
  <si>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</si>
  <si>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</si>
  <si>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</si>
  <si>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</si>
  <si>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</si>
  <si>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</si>
  <si>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</si>
  <si>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</si>
  <si>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</si>
  <si>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</si>
  <si>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</si>
  <si>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</si>
  <si>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</si>
  <si>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</si>
  <si>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</si>
  <si>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</si>
  <si>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</si>
  <si>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</si>
  <si>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</si>
  <si>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</si>
  <si>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</si>
  <si>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</si>
  <si>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</si>
  <si>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</si>
  <si>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</si>
  <si>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</si>
  <si>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</si>
  <si>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</si>
  <si>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</si>
  <si>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</si>
  <si>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</si>
  <si>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</si>
  <si>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</si>
  <si>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</si>
  <si>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</si>
  <si>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</si>
  <si>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</si>
  <si>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</si>
  <si>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</si>
  <si>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</si>
  <si>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</si>
  <si>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</si>
  <si>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</si>
  <si>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</si>
  <si>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</si>
  <si>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</si>
  <si>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</si>
  <si>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</si>
  <si>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</si>
  <si>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</si>
  <si>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</si>
  <si>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</si>
  <si>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</si>
  <si>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</si>
  <si>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</si>
  <si>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</si>
  <si>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</si>
  <si>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</si>
  <si>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</si>
  <si>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</si>
  <si>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</si>
  <si>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</si>
  <si>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</si>
  <si>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</si>
  <si>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</si>
  <si>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</si>
  <si>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</si>
  <si>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</si>
  <si>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</si>
  <si>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</si>
  <si>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</si>
  <si>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</si>
  <si>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</si>
  <si>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</si>
  <si>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</si>
  <si>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</si>
  <si>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</si>
  <si>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</si>
  <si>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</si>
  <si>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</si>
  <si>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</si>
  <si>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</si>
  <si>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</si>
  <si>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</si>
  <si>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</si>
  <si>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</si>
  <si>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</si>
  <si>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</si>
  <si>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</si>
  <si>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</si>
  <si>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</si>
  <si>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</si>
  <si>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</si>
  <si>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</si>
  <si>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</si>
  <si>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</si>
  <si>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</si>
  <si>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</si>
  <si>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</si>
  <si>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</si>
  <si>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</si>
  <si>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</si>
  <si>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</si>
  <si>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</si>
  <si>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</si>
  <si>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</si>
  <si>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</si>
  <si>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</si>
  <si>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</si>
  <si>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</si>
  <si>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</si>
  <si>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</si>
  <si>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</si>
  <si>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</si>
  <si>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</si>
  <si>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</si>
  <si>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</si>
  <si>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</si>
  <si>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</si>
  <si>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</si>
  <si>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</si>
  <si>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</si>
  <si>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</si>
  <si>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</si>
  <si>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</si>
  <si>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</si>
  <si>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</si>
  <si>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</si>
  <si>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</si>
  <si>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</si>
  <si>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</si>
  <si>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</si>
  <si>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</si>
  <si>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</si>
  <si>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</si>
  <si>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</si>
  <si>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</si>
  <si>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</si>
  <si>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</si>
  <si>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</si>
  <si>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</si>
  <si>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</si>
  <si>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</si>
  <si>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</si>
  <si>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</si>
  <si>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</si>
  <si>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</si>
  <si>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</si>
  <si>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</si>
  <si>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</si>
  <si>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</si>
  <si>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</si>
  <si>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</si>
  <si>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</si>
  <si>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</si>
  <si>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</si>
  <si>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</si>
  <si>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</si>
  <si>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</si>
  <si>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</si>
  <si>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</si>
  <si>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</si>
  <si>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</si>
  <si>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</si>
  <si>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</si>
  <si>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</si>
  <si>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</si>
  <si>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</si>
  <si>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</si>
  <si>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</si>
  <si>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</si>
  <si>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</si>
  <si>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</si>
  <si>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</si>
  <si>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</si>
  <si>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</si>
  <si>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</si>
  <si>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</si>
  <si>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</si>
  <si>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</si>
  <si>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</si>
  <si>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</si>
  <si>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</si>
  <si>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</si>
  <si>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</si>
  <si>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</si>
  <si>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</si>
  <si>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</si>
  <si>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</si>
  <si>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</si>
  <si>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</si>
  <si>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</si>
  <si>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</si>
  <si>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</si>
  <si>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</si>
  <si>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</si>
  <si>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</si>
  <si>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</si>
  <si>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</si>
  <si>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</si>
  <si>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</si>
  <si>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</si>
  <si>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</si>
  <si>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</si>
  <si>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</si>
  <si>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</si>
  <si>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</si>
  <si>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</si>
  <si>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</si>
  <si>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</si>
  <si>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</si>
  <si>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</si>
  <si>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</si>
  <si>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</si>
  <si>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</si>
  <si>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</si>
  <si>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</si>
  <si>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</si>
  <si>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</si>
  <si>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</si>
  <si>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</si>
  <si>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</si>
  <si>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</si>
  <si>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</si>
  <si>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</si>
  <si>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</si>
  <si>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</si>
  <si>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</si>
  <si>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</si>
  <si>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</si>
  <si>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</si>
  <si>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</si>
  <si>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</si>
  <si>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</si>
  <si>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</si>
  <si>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</si>
  <si>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</si>
  <si>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</si>
  <si>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</si>
  <si>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</si>
  <si>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</si>
  <si>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</si>
  <si>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</si>
  <si>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</si>
  <si>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</si>
  <si>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</si>
  <si>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</si>
  <si>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</si>
  <si>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</si>
  <si>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</si>
  <si>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</si>
  <si>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</si>
  <si>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</si>
  <si>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</si>
  <si>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</si>
  <si>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</si>
  <si>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</si>
  <si>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</si>
  <si>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</si>
  <si>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</si>
  <si>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</si>
  <si>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</si>
  <si>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</si>
  <si>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</si>
  <si>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</si>
  <si>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</si>
  <si>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</si>
  <si>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</si>
  <si>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</si>
  <si>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</si>
  <si>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</si>
  <si>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</si>
  <si>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</si>
  <si>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</si>
  <si>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</si>
  <si>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</si>
  <si>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</si>
  <si>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</si>
  <si>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</si>
  <si>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</si>
  <si>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</si>
  <si>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</si>
  <si>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</si>
  <si>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</si>
  <si>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</si>
  <si>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</si>
  <si>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</si>
  <si>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</si>
  <si>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</si>
  <si>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</si>
  <si>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</si>
  <si>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</si>
  <si>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</si>
  <si>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</si>
  <si>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</si>
  <si>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</si>
  <si>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</si>
  <si>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</si>
  <si>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</si>
  <si>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</si>
  <si>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</si>
  <si>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</si>
  <si>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</si>
  <si>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</si>
  <si>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</si>
  <si>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</si>
  <si>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</si>
  <si>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</si>
  <si>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</si>
  <si>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</si>
  <si>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</si>
  <si>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</si>
  <si>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</si>
  <si>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</si>
  <si>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</si>
  <si>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</si>
  <si>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</si>
  <si>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</si>
  <si>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</si>
  <si>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</si>
  <si>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</si>
  <si>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</si>
  <si>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</si>
  <si>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</si>
  <si>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</si>
  <si>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</si>
  <si>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</si>
  <si>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</si>
  <si>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</si>
  <si>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</si>
  <si>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</si>
  <si>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</si>
  <si>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</si>
  <si>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</si>
  <si>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</si>
  <si>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</si>
  <si>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</si>
  <si>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</si>
  <si>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</si>
  <si>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</si>
  <si>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</si>
  <si>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</si>
  <si>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</si>
  <si>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</si>
  <si>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</si>
  <si>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</si>
  <si>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</si>
  <si>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</si>
  <si>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</si>
  <si>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</si>
  <si>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</si>
  <si>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</si>
  <si>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</si>
  <si>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</si>
  <si>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</si>
  <si>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</si>
  <si>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</si>
  <si>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</si>
  <si>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</si>
  <si>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</si>
  <si>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</si>
  <si>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</si>
  <si>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</si>
  <si>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</si>
  <si>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</si>
  <si>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</si>
  <si>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</si>
  <si>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</si>
  <si>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</si>
  <si>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</si>
  <si>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</si>
  <si>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</si>
  <si>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</si>
  <si>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</si>
  <si>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</si>
  <si>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</si>
  <si>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</si>
  <si>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</si>
  <si>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</si>
  <si>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</si>
  <si>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</si>
  <si>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</si>
  <si>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</si>
  <si>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</si>
  <si>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</si>
  <si>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</si>
  <si>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</si>
  <si>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</si>
  <si>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</si>
  <si>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</si>
  <si>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</si>
  <si>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</si>
  <si>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</si>
  <si>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</si>
  <si>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</si>
  <si>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</si>
  <si>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</si>
  <si>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</si>
  <si>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</si>
  <si>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</si>
  <si>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</si>
  <si>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</si>
  <si>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</si>
  <si>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</si>
  <si>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</si>
  <si>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</si>
  <si>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</si>
  <si>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</si>
  <si>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</si>
  <si>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</si>
  <si>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</si>
  <si>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</si>
  <si>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</si>
  <si>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</si>
  <si>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</si>
  <si>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</si>
  <si>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</si>
  <si>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</si>
  <si>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</si>
  <si>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</si>
  <si>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</si>
  <si>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</si>
  <si>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</si>
  <si>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</si>
  <si>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</si>
  <si>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</si>
  <si>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</si>
  <si>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</si>
  <si>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</si>
  <si>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</si>
  <si>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</si>
  <si>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</si>
  <si>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</si>
  <si>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</si>
  <si>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</si>
  <si>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</si>
  <si>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</si>
  <si>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</si>
  <si>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</si>
  <si>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</si>
  <si>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</si>
  <si>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</si>
  <si>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</si>
  <si>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</si>
  <si>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</si>
  <si>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</si>
  <si>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</si>
  <si>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</si>
  <si>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</si>
  <si>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</si>
  <si>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</si>
  <si>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</si>
  <si>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</si>
  <si>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</si>
  <si>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</si>
  <si>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</si>
  <si>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</si>
  <si>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</si>
  <si>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</si>
  <si>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</si>
  <si>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</si>
  <si>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</si>
  <si>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</si>
  <si>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</si>
  <si>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</si>
  <si>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</si>
  <si>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</si>
  <si>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</si>
  <si>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</si>
  <si>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</si>
  <si>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</si>
  <si>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</si>
  <si>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</si>
  <si>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</si>
  <si>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</si>
  <si>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</si>
  <si>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</si>
  <si>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</si>
  <si>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</si>
  <si>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</si>
  <si>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</si>
  <si>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</si>
  <si>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</si>
  <si>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</si>
  <si>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</si>
  <si>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</si>
  <si>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</si>
  <si>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</si>
  <si>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</si>
  <si>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</si>
  <si>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</si>
  <si>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</si>
  <si>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</si>
  <si>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</si>
  <si>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</si>
  <si>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</si>
  <si>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</si>
  <si>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</si>
  <si>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</si>
  <si>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</si>
  <si>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</si>
  <si>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</si>
  <si>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</si>
  <si>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</si>
  <si>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</si>
  <si>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</si>
  <si>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</si>
  <si>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</si>
  <si>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</si>
  <si>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</si>
  <si>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</si>
  <si>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</si>
  <si>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</si>
  <si>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</si>
  <si>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</si>
  <si>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</si>
  <si>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</si>
  <si>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</si>
  <si>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</si>
  <si>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</si>
  <si>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</si>
  <si>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</si>
  <si>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</si>
  <si>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</si>
  <si>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</si>
  <si>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</si>
  <si>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</si>
  <si>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</si>
  <si>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</si>
  <si>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</si>
  <si>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</si>
  <si>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</si>
  <si>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</si>
  <si>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</si>
  <si>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</si>
  <si>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</si>
  <si>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</si>
  <si>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</si>
  <si>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</si>
  <si>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</si>
  <si>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</si>
  <si>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</si>
  <si>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</si>
  <si>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</si>
  <si>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</si>
  <si>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</si>
  <si>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</si>
  <si>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</si>
  <si>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</si>
  <si>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</si>
  <si>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</si>
  <si>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</si>
  <si>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</si>
  <si>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</si>
  <si>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</si>
  <si>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</si>
  <si>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</si>
  <si>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</si>
  <si>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</si>
  <si>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</si>
  <si>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</si>
  <si>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</si>
  <si>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</si>
  <si>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</si>
  <si>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</si>
  <si>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</si>
  <si>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</si>
  <si>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</si>
  <si>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</si>
  <si>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</si>
  <si>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</si>
  <si>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</si>
  <si>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</si>
  <si>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</si>
  <si>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</si>
  <si>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</si>
  <si>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</si>
  <si>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</si>
  <si>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</si>
  <si>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</si>
  <si>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</si>
  <si>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</si>
  <si>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</si>
  <si>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</si>
  <si>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</si>
  <si>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</si>
  <si>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</si>
  <si>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</si>
  <si>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</si>
  <si>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</si>
  <si>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</si>
  <si>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</si>
  <si>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</si>
  <si>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</si>
  <si>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</si>
  <si>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</si>
  <si>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</si>
  <si>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</si>
  <si>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</si>
  <si>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</si>
  <si>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</si>
  <si>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</si>
  <si>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</si>
  <si>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</si>
  <si>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</si>
  <si>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</si>
  <si>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</si>
  <si>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</si>
  <si>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</si>
  <si>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</si>
  <si>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</si>
  <si>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</si>
  <si>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</si>
  <si>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</si>
  <si>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</si>
  <si>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</si>
  <si>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</si>
  <si>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</si>
  <si>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</si>
  <si>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</si>
  <si>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</si>
  <si>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</si>
  <si>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</si>
  <si>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</si>
  <si>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</si>
  <si>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</si>
  <si>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</si>
  <si>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</si>
  <si>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</si>
  <si>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</si>
  <si>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</si>
  <si>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</si>
  <si>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</si>
  <si>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</si>
  <si>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</si>
  <si>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</si>
  <si>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</si>
  <si>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</si>
  <si>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</si>
  <si>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</si>
  <si>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</si>
  <si>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</si>
  <si>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</si>
  <si>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</si>
  <si>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</si>
  <si>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</si>
  <si>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</si>
  <si>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</si>
  <si>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</si>
  <si>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</si>
  <si>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</si>
  <si>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</si>
  <si>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</si>
  <si>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</si>
  <si>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</si>
  <si>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</si>
  <si>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</si>
  <si>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</si>
  <si>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</si>
  <si>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</si>
  <si>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</si>
  <si>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</si>
  <si>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</si>
  <si>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</si>
  <si>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</si>
  <si>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</si>
  <si>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</si>
  <si>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</si>
  <si>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</si>
  <si>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</si>
  <si>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</si>
  <si>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</si>
  <si>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</si>
  <si>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</si>
  <si>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</si>
  <si>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</si>
  <si>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</si>
  <si>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</si>
  <si>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</si>
  <si>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</si>
  <si>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</si>
  <si>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</si>
  <si>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</si>
  <si>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</si>
  <si>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</si>
  <si>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</si>
  <si>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</si>
  <si>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</si>
  <si>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</si>
  <si>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</si>
  <si>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</si>
  <si>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</si>
  <si>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</si>
  <si>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</si>
  <si>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</si>
  <si>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</si>
  <si>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</si>
  <si>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</si>
  <si>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</si>
  <si>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</si>
  <si>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</si>
  <si>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</si>
  <si>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</si>
  <si>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</si>
  <si>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</si>
  <si>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</si>
  <si>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</si>
  <si>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</si>
  <si>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</si>
  <si>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</si>
  <si>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</si>
  <si>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</si>
  <si>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</si>
  <si>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</si>
  <si>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</si>
  <si>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</si>
  <si>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</si>
  <si>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</si>
  <si>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</si>
  <si>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</si>
  <si>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</si>
  <si>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</si>
  <si>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</si>
  <si>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</si>
  <si>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</si>
  <si>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</si>
  <si>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</si>
  <si>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</si>
  <si>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</si>
  <si>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</si>
  <si>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</si>
  <si>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</si>
  <si>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</si>
  <si>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</si>
  <si>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</si>
  <si>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</si>
  <si>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</si>
  <si>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</si>
  <si>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</si>
  <si>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</si>
  <si>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</si>
  <si>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</si>
  <si>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</si>
  <si>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</si>
  <si>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</si>
  <si>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</si>
  <si>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</si>
  <si>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</si>
  <si>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</si>
  <si>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</si>
  <si>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</si>
  <si>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</si>
  <si>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</si>
  <si>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</si>
  <si>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</si>
  <si>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</si>
  <si>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</si>
  <si>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</si>
  <si>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</si>
  <si>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</si>
  <si>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</si>
  <si>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</si>
  <si>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</si>
  <si>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</si>
  <si>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</si>
  <si>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</si>
  <si>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</si>
  <si>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</si>
  <si>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</si>
  <si>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</si>
  <si>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</si>
  <si>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</si>
  <si>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</si>
  <si>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</si>
  <si>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</si>
  <si>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</si>
  <si>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</si>
  <si>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</si>
  <si>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</si>
  <si>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</si>
  <si>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</si>
  <si>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</si>
  <si>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</si>
  <si>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</si>
  <si>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</si>
  <si>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</si>
  <si>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</si>
  <si>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</si>
  <si>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</si>
  <si>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</si>
  <si>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</si>
  <si>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</si>
  <si>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</si>
  <si>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</si>
  <si>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</si>
  <si>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</si>
  <si>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</si>
  <si>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</si>
  <si>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</si>
  <si>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</si>
  <si>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</si>
  <si>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</si>
  <si>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</si>
  <si>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</si>
  <si>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</si>
  <si>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</si>
  <si>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</si>
  <si>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</si>
  <si>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</si>
  <si>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</si>
  <si>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</si>
  <si>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</si>
  <si>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</si>
  <si>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</si>
  <si>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</si>
  <si>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</si>
  <si>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</si>
  <si>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</si>
  <si>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</si>
  <si>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</si>
  <si>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</si>
  <si>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</si>
  <si>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</si>
  <si>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</si>
  <si>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</si>
  <si>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</si>
  <si>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</si>
  <si>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</si>
  <si>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</si>
  <si>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</si>
  <si>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</si>
  <si>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</si>
  <si>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</si>
  <si>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</si>
  <si>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</si>
  <si>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</si>
  <si>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</si>
  <si>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</si>
  <si>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</si>
  <si>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</si>
  <si>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</si>
  <si>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</si>
  <si>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</si>
  <si>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</si>
  <si>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</si>
  <si>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</si>
  <si>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</si>
  <si>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</si>
  <si>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</si>
  <si>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</si>
  <si>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</si>
  <si>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</si>
  <si>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</si>
  <si>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</si>
  <si>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</si>
  <si>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</si>
  <si>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</si>
  <si>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</si>
  <si>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</si>
  <si>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</si>
  <si>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</si>
  <si>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</si>
  <si>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</si>
  <si>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</si>
  <si>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</si>
  <si>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</si>
  <si>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</si>
  <si>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</si>
  <si>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</si>
  <si>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</si>
  <si>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</si>
  <si>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</si>
  <si>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</si>
  <si>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</si>
  <si>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</si>
  <si>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</si>
  <si>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</si>
  <si>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</si>
  <si>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</si>
  <si>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</si>
  <si>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</si>
  <si>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</si>
  <si>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</si>
  <si>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</si>
  <si>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</si>
  <si>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</si>
  <si>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</si>
  <si>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</si>
  <si>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</si>
  <si>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</si>
  <si>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</si>
  <si>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</si>
  <si>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</si>
  <si>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</si>
  <si>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</si>
  <si>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</si>
  <si>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</si>
  <si>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</si>
  <si>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</si>
  <si>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</si>
  <si>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</si>
  <si>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</si>
  <si>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</si>
  <si>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</si>
  <si>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</si>
  <si>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</si>
  <si>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</si>
  <si>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</si>
  <si>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</si>
  <si>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</si>
  <si>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</si>
  <si>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</si>
  <si>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</si>
  <si>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</si>
  <si>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</si>
  <si>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</si>
  <si>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</si>
  <si>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</si>
  <si>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</si>
  <si>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</si>
  <si>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</si>
  <si>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</si>
  <si>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</si>
  <si>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</si>
  <si>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</si>
  <si>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</si>
  <si>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</si>
  <si>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</si>
  <si>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</si>
  <si>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</si>
  <si>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</si>
  <si>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</si>
  <si>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</si>
  <si>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</si>
  <si>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</si>
  <si>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</si>
  <si>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</si>
  <si>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</si>
  <si>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</si>
  <si>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</si>
  <si>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</si>
  <si>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</si>
  <si>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</si>
  <si>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</si>
  <si>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</si>
  <si>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</si>
  <si>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</si>
  <si>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</si>
  <si>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</si>
  <si>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</si>
  <si>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</si>
  <si>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</si>
  <si>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</si>
  <si>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</si>
  <si>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</si>
  <si>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</si>
  <si>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</si>
  <si>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</si>
  <si>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</si>
  <si>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</si>
  <si>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</si>
  <si>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</si>
  <si>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</si>
  <si>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</si>
  <si>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</si>
  <si>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</si>
  <si>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</si>
  <si>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</si>
  <si>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</si>
  <si>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</si>
  <si>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</si>
  <si>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</si>
  <si>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</si>
  <si>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</si>
  <si>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</si>
  <si>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</si>
  <si>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</si>
  <si>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</si>
  <si>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</si>
  <si>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</si>
  <si>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</si>
  <si>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</si>
  <si>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</si>
  <si>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</si>
  <si>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</si>
  <si>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</si>
  <si>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</si>
  <si>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</si>
  <si>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</si>
  <si>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</si>
  <si>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</si>
  <si>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</si>
  <si>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</si>
  <si>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</si>
  <si>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</si>
  <si>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</si>
  <si>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</si>
  <si>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</si>
  <si>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</si>
  <si>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</si>
  <si>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</si>
  <si>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</si>
  <si>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</si>
  <si>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</si>
  <si>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</si>
  <si>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</si>
  <si>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</si>
  <si>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</si>
  <si>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</si>
  <si>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</si>
  <si>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</si>
  <si>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</si>
  <si>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</si>
  <si>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</si>
  <si>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</si>
  <si>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</si>
  <si>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</si>
  <si>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</si>
  <si>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</si>
  <si>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</si>
  <si>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</si>
  <si>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</si>
  <si>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</si>
  <si>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</si>
  <si>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</si>
  <si>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</si>
  <si>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</si>
  <si>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</si>
  <si>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</si>
  <si>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</si>
  <si>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</si>
  <si>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</si>
  <si>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</si>
  <si>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</si>
  <si>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</si>
  <si>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</si>
  <si>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</si>
  <si>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</si>
  <si>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</si>
  <si>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</si>
  <si>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</si>
  <si>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</si>
  <si>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</si>
  <si>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</si>
  <si>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</si>
  <si>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</si>
  <si>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</si>
  <si>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</si>
  <si>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</si>
  <si>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</si>
  <si>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</si>
  <si>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</si>
  <si>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</si>
  <si>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</si>
  <si>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</si>
  <si>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</si>
  <si>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</si>
  <si>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</si>
  <si>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</si>
  <si>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</si>
  <si>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</si>
  <si>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</si>
  <si>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</si>
  <si>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</si>
  <si>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</si>
  <si>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</si>
  <si>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</si>
  <si>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</si>
  <si>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</si>
  <si>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</si>
  <si>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</si>
  <si>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</si>
  <si>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</si>
  <si>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</si>
  <si>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</si>
  <si>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</si>
  <si>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</si>
  <si>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</si>
  <si>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</si>
  <si>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</si>
  <si>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</si>
  <si>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</si>
  <si>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</si>
  <si>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</si>
  <si>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</si>
  <si>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</si>
  <si>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</si>
  <si>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</si>
  <si>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</si>
  <si>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</si>
  <si>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</si>
  <si>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</si>
  <si>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</si>
  <si>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</si>
  <si>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</si>
  <si>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</si>
  <si>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</si>
  <si>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</si>
  <si>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</si>
  <si>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</si>
  <si>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</si>
  <si>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</si>
  <si>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</si>
  <si>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</si>
  <si>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</si>
  <si>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</si>
  <si>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</si>
  <si>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</si>
  <si>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</si>
  <si>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</si>
  <si>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</si>
  <si>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</si>
  <si>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</si>
  <si>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</si>
  <si>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</si>
  <si>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</si>
  <si>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</si>
  <si>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</si>
  <si>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</si>
  <si>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</si>
  <si>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</si>
  <si>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</si>
  <si>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</si>
  <si>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</si>
  <si>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</si>
  <si>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</si>
  <si>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</si>
  <si>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</si>
  <si>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</si>
  <si>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</si>
  <si>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</si>
  <si>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</si>
  <si>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</si>
  <si>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</si>
  <si>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</si>
  <si>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</si>
  <si>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</si>
  <si>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</si>
  <si>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</si>
  <si>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</si>
  <si>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</si>
  <si>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</si>
  <si>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</si>
  <si>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</si>
  <si>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</si>
  <si>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</si>
  <si>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</si>
  <si>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</si>
  <si>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</si>
  <si>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</si>
  <si>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</si>
  <si>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</si>
  <si>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</si>
  <si>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</si>
  <si>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</si>
  <si>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</si>
  <si>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</si>
  <si>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</si>
  <si>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</si>
  <si>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</si>
  <si>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</si>
  <si>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</si>
  <si>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</si>
  <si>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</si>
  <si>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</si>
  <si>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</si>
  <si>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</si>
  <si>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</si>
  <si>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</si>
  <si>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</si>
  <si>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</si>
  <si>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</si>
  <si>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</si>
  <si>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</si>
  <si>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</si>
  <si>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</si>
  <si>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</si>
  <si>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</si>
  <si>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</si>
  <si>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</si>
  <si>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</si>
  <si>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</si>
  <si>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</si>
  <si>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</si>
  <si>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</si>
  <si>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</si>
  <si>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</si>
  <si>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</si>
  <si>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</si>
  <si>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</si>
  <si>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</si>
  <si>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</si>
  <si>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</si>
  <si>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</si>
  <si>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</si>
  <si>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</si>
  <si>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</si>
  <si>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</si>
  <si>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</si>
  <si>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</si>
  <si>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</si>
  <si>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</si>
  <si>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</si>
  <si>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</si>
  <si>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</si>
  <si>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</si>
  <si>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</si>
  <si>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</si>
  <si>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</si>
  <si>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</si>
  <si>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</si>
  <si>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</si>
  <si>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</si>
  <si>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</si>
  <si>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</si>
  <si>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</si>
  <si>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</si>
  <si>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</si>
  <si>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</si>
  <si>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</si>
  <si>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</si>
  <si>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</si>
  <si>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</si>
  <si>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</si>
  <si>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</si>
  <si>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</si>
  <si>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</si>
  <si>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</si>
  <si>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</si>
  <si>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</si>
  <si>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</si>
  <si>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</si>
  <si>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</si>
  <si>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</si>
  <si>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</si>
  <si>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</si>
  <si>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</si>
  <si>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</si>
  <si>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</si>
  <si>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</si>
  <si>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</si>
  <si>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</si>
  <si>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</si>
  <si>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</si>
  <si>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</si>
  <si>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</si>
  <si>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</si>
  <si>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</si>
  <si>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</si>
  <si>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</si>
  <si>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</si>
  <si>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</si>
  <si>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</si>
  <si>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</si>
  <si>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</si>
  <si>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</si>
  <si>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</si>
  <si>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</si>
  <si>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</si>
  <si>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</si>
  <si>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</si>
  <si>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</si>
  <si>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</si>
  <si>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</si>
  <si>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</si>
  <si>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</si>
  <si>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</si>
  <si>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</si>
  <si>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</si>
  <si>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</si>
  <si>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</si>
  <si>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</si>
  <si>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</si>
  <si>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</si>
  <si>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</si>
  <si>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</si>
  <si>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</si>
  <si>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</si>
  <si>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</si>
  <si>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</si>
  <si>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</si>
  <si>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</si>
  <si>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</si>
  <si>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</si>
  <si>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</si>
  <si>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</si>
  <si>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</si>
  <si>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</si>
  <si>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</si>
  <si>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</si>
  <si>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</si>
  <si>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</si>
  <si>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</si>
  <si>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</si>
  <si>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</si>
  <si>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</si>
  <si>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</si>
  <si>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</si>
  <si>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</si>
  <si>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</si>
  <si>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</si>
  <si>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</si>
  <si>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</si>
  <si>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</si>
  <si>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</si>
  <si>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</si>
  <si>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</si>
  <si>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</si>
  <si>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</si>
  <si>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</si>
  <si>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</si>
  <si>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</si>
  <si>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</si>
  <si>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</si>
  <si>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</si>
  <si>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</si>
  <si>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</si>
  <si>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</si>
  <si>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</si>
  <si>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</si>
  <si>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</si>
  <si>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</si>
  <si>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</si>
  <si>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</si>
  <si>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</si>
  <si>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</si>
  <si>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</si>
  <si>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</si>
  <si>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</si>
  <si>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</si>
  <si>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</si>
  <si>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</si>
  <si>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</si>
  <si>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</si>
  <si>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</si>
  <si>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</si>
  <si>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</si>
  <si>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</si>
  <si>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</si>
  <si>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</si>
  <si>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</si>
  <si>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</si>
  <si>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</si>
  <si>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</si>
  <si>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</si>
  <si>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</si>
  <si>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</si>
  <si>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</si>
  <si>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</si>
  <si>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</si>
  <si>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</si>
  <si>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</si>
  <si>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</si>
  <si>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</si>
  <si>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</si>
  <si>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</si>
  <si>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</si>
  <si>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</si>
  <si>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</si>
  <si>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</si>
  <si>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</si>
  <si>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</si>
  <si>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</si>
  <si>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</si>
  <si>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</si>
  <si>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</si>
  <si>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</si>
  <si>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</si>
  <si>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</si>
  <si>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</si>
  <si>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</si>
  <si>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</si>
  <si>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</si>
  <si>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</si>
  <si>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</si>
  <si>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</si>
  <si>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</si>
  <si>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</si>
  <si>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</si>
  <si>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</si>
  <si>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</si>
  <si>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</si>
  <si>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</si>
  <si>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</si>
  <si>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</si>
  <si>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</si>
  <si>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</si>
  <si>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</si>
  <si>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</si>
  <si>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</si>
  <si>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</si>
  <si>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</si>
  <si>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</si>
  <si>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</si>
  <si>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</si>
  <si>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</si>
  <si>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</si>
  <si>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</si>
  <si>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</si>
  <si>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</si>
  <si>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</si>
  <si>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</si>
  <si>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</si>
  <si>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</si>
  <si>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</si>
  <si>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</si>
  <si>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</si>
  <si>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</si>
  <si>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</si>
  <si>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</si>
  <si>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</si>
  <si>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</si>
  <si>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</si>
  <si>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</si>
  <si>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</si>
  <si>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</si>
  <si>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</si>
  <si>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</si>
  <si>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</si>
  <si>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</si>
  <si>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</si>
  <si>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</si>
  <si>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</si>
  <si>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</si>
  <si>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</si>
  <si>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</si>
  <si>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</si>
  <si>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</si>
  <si>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</si>
  <si>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</si>
  <si>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</si>
  <si>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</si>
  <si>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</si>
  <si>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</si>
  <si>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</si>
  <si>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</si>
  <si>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</si>
  <si>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</si>
  <si>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</si>
  <si>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</si>
  <si>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</si>
  <si>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</si>
  <si>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</si>
  <si>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</si>
  <si>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</si>
  <si>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</si>
  <si>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</si>
  <si>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</si>
  <si>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</si>
  <si>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</si>
  <si>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</si>
  <si>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</si>
  <si>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</si>
  <si>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</si>
  <si>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</si>
  <si>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</si>
  <si>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</si>
  <si>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</si>
  <si>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</si>
  <si>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</si>
  <si>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</si>
  <si>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</si>
  <si>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</si>
  <si>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</si>
  <si>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</si>
  <si>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</si>
  <si>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</si>
  <si>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</si>
  <si>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</si>
  <si>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</si>
  <si>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</si>
  <si>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</si>
  <si>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</si>
  <si>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</si>
  <si>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</si>
  <si>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</si>
  <si>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</si>
  <si>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</si>
  <si>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</si>
  <si>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</si>
  <si>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</si>
  <si>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</si>
  <si>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</si>
  <si>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</si>
  <si>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</si>
  <si>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</si>
  <si>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</si>
  <si>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</si>
  <si>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</si>
  <si>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</si>
  <si>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</si>
  <si>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</si>
  <si>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</si>
  <si>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</si>
  <si>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</si>
  <si>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</si>
  <si>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</si>
  <si>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</si>
  <si>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</si>
  <si>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</si>
  <si>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</si>
  <si>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</si>
  <si>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</si>
  <si>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</si>
  <si>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</si>
  <si>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</si>
  <si>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</si>
  <si>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</si>
  <si>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</si>
  <si>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</si>
  <si>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</si>
  <si>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</si>
  <si>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</si>
  <si>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</si>
  <si>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</si>
  <si>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</si>
  <si>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</si>
  <si>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</si>
  <si>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</si>
  <si>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</si>
  <si>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</si>
  <si>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</si>
  <si>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</si>
  <si>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</si>
  <si>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</si>
  <si>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</si>
  <si>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</si>
  <si>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</si>
  <si>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</si>
  <si>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</si>
  <si>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</si>
  <si>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</si>
  <si>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</si>
  <si>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</si>
  <si>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</si>
  <si>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</si>
  <si>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</si>
  <si>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</si>
  <si>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</si>
  <si>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</si>
  <si>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</si>
  <si>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</si>
  <si>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</si>
  <si>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</si>
  <si>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</si>
  <si>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</si>
  <si>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</si>
  <si>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</si>
  <si>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</si>
  <si>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</si>
  <si>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</si>
  <si>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</si>
  <si>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</si>
  <si>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</si>
  <si>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</si>
  <si>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</si>
  <si>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</si>
  <si>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</si>
  <si>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</si>
  <si>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</si>
  <si>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</si>
  <si>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</si>
  <si>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</si>
  <si>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</si>
  <si>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</si>
  <si>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</si>
  <si>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</si>
  <si>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</si>
  <si>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</si>
  <si>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</si>
  <si>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</si>
  <si>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</si>
  <si>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</si>
  <si>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</si>
  <si>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</si>
  <si>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</si>
  <si>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</si>
  <si>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</si>
  <si>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</si>
  <si>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</si>
  <si>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</si>
  <si>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</si>
  <si>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</si>
  <si>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</si>
  <si>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</si>
  <si>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</si>
  <si>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</si>
  <si>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</si>
  <si>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</si>
  <si>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</si>
  <si>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</si>
  <si>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</si>
  <si>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</si>
  <si>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</si>
  <si>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</si>
  <si>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</si>
  <si>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</si>
  <si>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</si>
  <si>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</si>
  <si>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</si>
  <si>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</si>
  <si>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</si>
  <si>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</si>
  <si>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</si>
  <si>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</si>
  <si>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</si>
  <si>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</si>
  <si>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</si>
  <si>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</si>
  <si>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</si>
  <si>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</si>
  <si>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</si>
  <si>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</si>
  <si>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</si>
  <si>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</si>
  <si>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</si>
  <si>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</si>
  <si>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</si>
  <si>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</si>
  <si>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</si>
  <si>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</si>
  <si>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</si>
  <si>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</si>
  <si>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</si>
  <si>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</si>
  <si>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</si>
  <si>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</si>
  <si>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</si>
  <si>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</si>
  <si>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</si>
  <si>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</si>
  <si>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</si>
  <si>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</si>
  <si>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</si>
  <si>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</si>
  <si>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</si>
  <si>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</si>
  <si>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</si>
  <si>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</si>
  <si>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</si>
  <si>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</si>
  <si>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</si>
  <si>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</si>
  <si>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</si>
  <si>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</si>
  <si>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</si>
  <si>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</si>
  <si>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</si>
  <si>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</si>
  <si>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</si>
  <si>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</si>
  <si>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</si>
  <si>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</si>
  <si>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</si>
  <si>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</si>
  <si>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</si>
  <si>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</si>
  <si>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</si>
  <si>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</si>
  <si>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</si>
  <si>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</si>
  <si>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</si>
  <si>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</si>
  <si>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</si>
  <si>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</si>
  <si>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</si>
  <si>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</si>
  <si>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</si>
  <si>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</si>
  <si>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</si>
  <si>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</si>
  <si>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</si>
  <si>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</si>
  <si>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</si>
  <si>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</si>
  <si>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</si>
  <si>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</si>
  <si>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</si>
  <si>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</si>
  <si>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</si>
  <si>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</si>
  <si>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</si>
  <si>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</si>
  <si>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</si>
  <si>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</si>
  <si>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</si>
  <si>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</si>
  <si>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</si>
  <si>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</si>
  <si>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</si>
  <si>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</si>
  <si>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</si>
  <si>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</si>
  <si>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</si>
  <si>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</si>
  <si>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</si>
  <si>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</si>
  <si>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</si>
  <si>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</si>
  <si>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</si>
  <si>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</si>
  <si>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</si>
  <si>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</si>
  <si>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</si>
  <si>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</si>
  <si>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</si>
  <si>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</si>
  <si>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</si>
  <si>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</si>
  <si>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</si>
  <si>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</si>
  <si>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</si>
  <si>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</si>
  <si>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</si>
  <si>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</si>
  <si>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</si>
  <si>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</si>
  <si>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</si>
  <si>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</si>
  <si>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</si>
  <si>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</si>
  <si>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</si>
  <si>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</si>
  <si>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</si>
  <si>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</si>
  <si>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</si>
  <si>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</si>
  <si>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</si>
  <si>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</si>
  <si>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</si>
  <si>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</si>
  <si>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</si>
  <si>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</si>
  <si>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</si>
  <si>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</si>
  <si>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</si>
  <si>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</si>
  <si>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</si>
  <si>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</si>
  <si>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</si>
  <si>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</si>
  <si>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</si>
  <si>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</si>
  <si>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</si>
  <si>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</si>
  <si>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</si>
  <si>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</si>
  <si>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</si>
  <si>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</si>
  <si>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</si>
  <si>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</si>
  <si>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</si>
  <si>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</si>
  <si>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</si>
  <si>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</si>
  <si>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</si>
  <si>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</si>
  <si>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</si>
  <si>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</si>
  <si>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</si>
  <si>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</si>
  <si>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</si>
  <si>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</si>
  <si>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</si>
  <si>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</si>
  <si>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</si>
  <si>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</si>
  <si>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</si>
  <si>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</si>
  <si>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</si>
  <si>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</si>
  <si>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</si>
  <si>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</si>
  <si>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</si>
  <si>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</si>
  <si>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</si>
  <si>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</si>
  <si>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</si>
  <si>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</si>
  <si>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</si>
  <si>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</si>
  <si>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</si>
  <si>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</si>
  <si>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</si>
  <si>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</si>
  <si>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</si>
  <si>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</si>
  <si>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</si>
  <si>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</si>
  <si>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</si>
  <si>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</si>
  <si>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</si>
  <si>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</si>
  <si>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</si>
  <si>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</si>
  <si>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</si>
  <si>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</si>
  <si>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</si>
  <si>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</si>
  <si>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</si>
  <si>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</si>
  <si>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</si>
  <si>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</si>
  <si>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</si>
  <si>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</si>
  <si>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</si>
  <si>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</si>
  <si>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</si>
  <si>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</si>
  <si>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</si>
  <si>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</si>
  <si>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</si>
  <si>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</si>
  <si>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</si>
  <si>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</si>
  <si>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</si>
  <si>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</si>
  <si>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</si>
  <si>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</si>
  <si>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</si>
  <si>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</si>
  <si>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</si>
  <si>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</si>
  <si>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</si>
  <si>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</si>
  <si>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</si>
  <si>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</si>
  <si>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</si>
  <si>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</si>
  <si>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</si>
  <si>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</si>
  <si>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</si>
  <si>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</si>
  <si>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</si>
  <si>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</si>
  <si>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</si>
  <si>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</si>
  <si>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</si>
  <si>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</si>
  <si>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</si>
  <si>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</si>
  <si>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</si>
  <si>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</si>
  <si>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</si>
  <si>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</si>
  <si>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</si>
  <si>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</si>
  <si>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</si>
  <si>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</si>
  <si>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</si>
  <si>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</si>
  <si>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</si>
  <si>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</si>
  <si>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</si>
  <si>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</si>
  <si>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</si>
  <si>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</si>
  <si>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</si>
  <si>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</si>
  <si>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</si>
  <si>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</si>
  <si>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</si>
  <si>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</si>
  <si>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</si>
  <si>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</si>
  <si>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</si>
  <si>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</si>
  <si>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</si>
  <si>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</si>
  <si>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</si>
  <si>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</si>
  <si>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</si>
  <si>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</si>
  <si>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</si>
  <si>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</si>
  <si>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</si>
  <si>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</si>
  <si>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</si>
  <si>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</si>
  <si>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</si>
  <si>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</si>
  <si>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</si>
  <si>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</si>
  <si>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</si>
  <si>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</si>
  <si>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</si>
  <si>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</si>
  <si>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</si>
  <si>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</si>
  <si>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</si>
  <si>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</si>
  <si>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</si>
  <si>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</si>
  <si>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</si>
  <si>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</si>
  <si>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</si>
  <si>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</si>
  <si>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</si>
  <si>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</si>
  <si>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</si>
  <si>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</si>
  <si>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</si>
  <si>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</si>
  <si>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</si>
  <si>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</si>
  <si>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</si>
  <si>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</si>
  <si>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</si>
  <si>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</si>
  <si>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</si>
  <si>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</si>
  <si>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</si>
  <si>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</si>
  <si>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</si>
  <si>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</si>
  <si>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</si>
  <si>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</si>
  <si>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</si>
  <si>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</si>
  <si>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</si>
  <si>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</si>
  <si>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</si>
  <si>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</si>
  <si>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</si>
  <si>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</si>
  <si>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</si>
  <si>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</si>
  <si>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</si>
  <si>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</si>
  <si>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</si>
  <si>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</si>
  <si>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</si>
  <si>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</si>
  <si>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</si>
  <si>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</si>
  <si>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</si>
  <si>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</si>
  <si>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</si>
  <si>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</si>
  <si>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</si>
  <si>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</si>
  <si>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</si>
  <si>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</si>
  <si>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</si>
  <si>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</si>
  <si>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</si>
  <si>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</si>
  <si>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</si>
  <si>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</si>
  <si>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</si>
  <si>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</si>
  <si>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</si>
  <si>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</si>
  <si>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</si>
  <si>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</si>
  <si>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</si>
  <si>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</si>
  <si>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</si>
  <si>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</si>
  <si>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</si>
  <si>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</si>
  <si>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</si>
  <si>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</si>
  <si>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</si>
  <si>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</si>
  <si>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</si>
  <si>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</si>
  <si>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</si>
  <si>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</si>
  <si>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</si>
  <si>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</si>
  <si>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</si>
  <si>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</si>
  <si>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</si>
  <si>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</si>
  <si>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</si>
  <si>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</si>
  <si>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</si>
  <si>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</si>
  <si>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</si>
  <si>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</si>
  <si>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</si>
  <si>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</si>
  <si>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</si>
  <si>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</si>
  <si>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</si>
  <si>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</si>
  <si>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</si>
  <si>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</si>
  <si>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</si>
  <si>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</si>
  <si>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</si>
  <si>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</si>
  <si>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</si>
  <si>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</si>
  <si>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</si>
  <si>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</si>
  <si>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</si>
  <si>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</si>
  <si>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</si>
  <si>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</si>
  <si>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</si>
  <si>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</si>
  <si>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</si>
  <si>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</si>
  <si>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</si>
  <si>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</si>
  <si>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</si>
  <si>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</si>
  <si>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</si>
  <si>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</si>
  <si>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</si>
  <si>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</si>
  <si>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</si>
  <si>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</si>
  <si>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</si>
  <si>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</si>
  <si>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</si>
  <si>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</si>
  <si>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</si>
  <si>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</si>
  <si>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</si>
  <si>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</si>
  <si>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</si>
  <si>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</si>
  <si>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</si>
  <si>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</si>
  <si>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</si>
  <si>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</si>
  <si>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</si>
  <si>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</si>
  <si>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</si>
  <si>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</si>
  <si>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</si>
  <si>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</si>
  <si>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</si>
  <si>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</si>
  <si>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</si>
  <si>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</si>
  <si>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</si>
  <si>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</si>
  <si>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</si>
  <si>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</si>
  <si>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</si>
  <si>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</si>
  <si>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</si>
  <si>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</si>
  <si>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</si>
  <si>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</si>
  <si>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</si>
  <si>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</si>
  <si>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</si>
  <si>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</si>
  <si>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</si>
  <si>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</si>
  <si>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</si>
  <si>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</si>
  <si>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</si>
  <si>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</si>
  <si>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</si>
  <si>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</si>
  <si>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</si>
  <si>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</si>
  <si>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</si>
  <si>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</si>
  <si>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</si>
  <si>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</si>
  <si>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</si>
  <si>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</si>
  <si>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</si>
  <si>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</si>
  <si>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</si>
  <si>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</si>
  <si>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</si>
  <si>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</si>
  <si>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</si>
  <si>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</si>
  <si>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</si>
  <si>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</si>
  <si>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</si>
  <si>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</si>
  <si>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</si>
  <si>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</si>
  <si>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</si>
  <si>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</si>
  <si>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</si>
  <si>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</si>
  <si>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</si>
  <si>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</si>
  <si>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</si>
  <si>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</si>
  <si>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</si>
  <si>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</si>
  <si>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</si>
  <si>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</si>
  <si>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</si>
  <si>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</si>
  <si>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</si>
  <si>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</si>
  <si>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</si>
  <si>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</si>
  <si>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</si>
  <si>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</si>
  <si>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</si>
  <si>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</si>
  <si>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</si>
  <si>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</si>
  <si>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</si>
  <si>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</si>
  <si>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</si>
  <si>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</si>
  <si>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</si>
  <si>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</si>
  <si>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</si>
  <si>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</si>
  <si>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</si>
  <si>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</si>
  <si>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</si>
  <si>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</si>
  <si>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</si>
  <si>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</si>
  <si>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</si>
  <si>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</si>
  <si>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</si>
  <si>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</si>
  <si>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</si>
  <si>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</si>
  <si>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</si>
  <si>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</si>
  <si>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</si>
  <si>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</si>
  <si>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</si>
  <si>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</si>
  <si>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</si>
  <si>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</si>
  <si>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</si>
  <si>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</si>
  <si>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</si>
  <si>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</si>
  <si>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</si>
  <si>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</si>
  <si>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</si>
  <si>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</si>
  <si>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</si>
  <si>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</si>
  <si>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</si>
  <si>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</si>
  <si>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</si>
  <si>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</si>
  <si>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</si>
  <si>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</si>
  <si>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</si>
  <si>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</si>
  <si>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</si>
  <si>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</si>
  <si>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</si>
  <si>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</si>
  <si>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</si>
  <si>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</si>
  <si>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</si>
  <si>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</si>
  <si>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</si>
  <si>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</si>
  <si>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</si>
  <si>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</si>
  <si>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</si>
  <si>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</si>
  <si>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</si>
  <si>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</si>
  <si>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</si>
  <si>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</si>
  <si>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</si>
  <si>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</si>
  <si>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</si>
  <si>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</si>
  <si>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</si>
  <si>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</si>
  <si>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</si>
  <si>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</si>
  <si>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</si>
  <si>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</si>
  <si>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</si>
  <si>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</si>
  <si>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</si>
  <si>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</si>
  <si>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</si>
  <si>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</si>
  <si>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</si>
  <si>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</si>
  <si>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</si>
  <si>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</si>
  <si>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</si>
  <si>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</si>
  <si>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</si>
  <si>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</si>
  <si>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</si>
  <si>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</si>
  <si>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</si>
  <si>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</si>
  <si>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</si>
  <si>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</si>
  <si>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</si>
  <si>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</si>
  <si>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</si>
  <si>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</si>
  <si>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</si>
  <si>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</si>
  <si>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</si>
  <si>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</si>
  <si>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</si>
  <si>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</si>
  <si>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</si>
  <si>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</si>
  <si>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</si>
  <si>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</si>
  <si>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</si>
  <si>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</si>
  <si>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</si>
  <si>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</si>
  <si>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</si>
  <si>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</si>
  <si>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</si>
  <si>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</si>
  <si>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</si>
  <si>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</si>
  <si>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</si>
  <si>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</si>
  <si>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</si>
  <si>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</si>
  <si>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</si>
  <si>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</si>
  <si>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</si>
  <si>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</si>
  <si>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</si>
  <si>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</si>
  <si>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</si>
  <si>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</si>
  <si>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</si>
  <si>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</si>
  <si>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</si>
  <si>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</si>
  <si>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</si>
  <si>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</si>
  <si>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</si>
  <si>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</si>
  <si>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</si>
  <si>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</si>
  <si>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</si>
  <si>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</si>
  <si>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</si>
  <si>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</si>
  <si>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</si>
  <si>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</si>
  <si>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</si>
  <si>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</si>
  <si>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</si>
  <si>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</si>
  <si>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</si>
  <si>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</si>
  <si>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</si>
  <si>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</si>
  <si>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</si>
  <si>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</si>
  <si>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</si>
  <si>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</si>
  <si>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</si>
  <si>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</si>
  <si>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</si>
  <si>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</si>
  <si>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</si>
  <si>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</si>
  <si>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</si>
  <si>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</si>
  <si>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</si>
  <si>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</si>
  <si>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</si>
  <si>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</si>
  <si>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</si>
  <si>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</si>
  <si>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</si>
  <si>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</si>
  <si>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</si>
  <si>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</si>
  <si>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</si>
  <si>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</si>
  <si>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</si>
  <si>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</si>
  <si>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</si>
  <si>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</si>
  <si>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</si>
  <si>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</si>
  <si>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</si>
  <si>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</si>
  <si>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</si>
  <si>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</si>
  <si>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</si>
  <si>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</si>
  <si>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</si>
  <si>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</si>
  <si>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</si>
  <si>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</si>
  <si>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</si>
  <si>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</si>
  <si>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</si>
  <si>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</si>
  <si>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</si>
  <si>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</si>
  <si>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</si>
  <si>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</si>
  <si>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</si>
  <si>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</si>
  <si>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</si>
  <si>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</si>
  <si>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</si>
  <si>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</si>
  <si>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</si>
  <si>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</si>
  <si>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</si>
  <si>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</si>
  <si>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</si>
  <si>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</si>
  <si>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</si>
  <si>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</si>
  <si>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</si>
  <si>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</si>
  <si>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</si>
  <si>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</si>
  <si>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</si>
  <si>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</si>
  <si>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</si>
  <si>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</si>
  <si>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</si>
  <si>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</si>
  <si>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</si>
  <si>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</si>
  <si>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</si>
  <si>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</si>
  <si>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</si>
  <si>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</si>
  <si>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</si>
  <si>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</si>
  <si>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</si>
  <si>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</si>
  <si>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</si>
  <si>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</si>
  <si>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</si>
  <si>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</si>
  <si>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</si>
  <si>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</si>
  <si>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</si>
  <si>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</si>
  <si>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</si>
  <si>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</si>
  <si>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</si>
  <si>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</si>
  <si>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</si>
  <si>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</si>
  <si>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</si>
  <si>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</si>
  <si>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</si>
  <si>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</si>
  <si>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</si>
  <si>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</si>
  <si>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</si>
  <si>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</si>
  <si>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</si>
  <si>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</si>
  <si>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</si>
  <si>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</si>
  <si>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</si>
  <si>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</si>
  <si>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</si>
  <si>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</si>
  <si>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</si>
  <si>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</si>
  <si>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</si>
  <si>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</si>
  <si>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</si>
  <si>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</si>
  <si>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</si>
  <si>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</si>
  <si>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</si>
  <si>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</si>
  <si>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</si>
  <si>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</si>
  <si>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</si>
  <si>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</si>
  <si>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</si>
  <si>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</si>
  <si>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</si>
  <si>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</si>
  <si>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</si>
  <si>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</si>
  <si>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</si>
  <si>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</si>
  <si>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</si>
  <si>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</si>
  <si>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</si>
  <si>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</si>
  <si>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</si>
  <si>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</si>
  <si>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</si>
  <si>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</si>
  <si>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</si>
  <si>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</si>
  <si>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</si>
  <si>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</si>
  <si>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</si>
  <si>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</si>
  <si>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</si>
  <si>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</si>
  <si>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</si>
  <si>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</si>
  <si>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</si>
  <si>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</si>
  <si>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</si>
  <si>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</si>
  <si>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</si>
  <si>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</si>
  <si>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</si>
  <si>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</si>
  <si>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</si>
  <si>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</si>
  <si>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</si>
  <si>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</si>
  <si>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</si>
  <si>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</si>
  <si>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</si>
  <si>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</si>
  <si>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</si>
  <si>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</si>
  <si>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</si>
  <si>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</si>
  <si>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</si>
  <si>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</si>
  <si>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</si>
  <si>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</si>
  <si>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</si>
  <si>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</si>
  <si>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</si>
  <si>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</si>
  <si>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</si>
  <si>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</si>
  <si>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</si>
  <si>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</si>
  <si>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</si>
  <si>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</si>
  <si>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</si>
  <si>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</si>
  <si>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</si>
  <si>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</si>
  <si>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</si>
  <si>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</si>
  <si>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</si>
  <si>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</si>
  <si>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</si>
  <si>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</si>
  <si>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</si>
  <si>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</si>
  <si>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</si>
  <si>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</si>
  <si>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</si>
  <si>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</si>
  <si>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</si>
  <si>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</si>
  <si>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</si>
  <si>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</si>
  <si>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</si>
  <si>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</si>
  <si>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</si>
  <si>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</si>
  <si>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</si>
  <si>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</si>
  <si>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</si>
  <si>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</si>
  <si>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</si>
  <si>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</si>
  <si>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</si>
  <si>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</si>
  <si>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</si>
  <si>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</si>
  <si>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</si>
  <si>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</si>
  <si>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</si>
  <si>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</si>
  <si>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</si>
  <si>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</si>
  <si>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</si>
  <si>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</si>
  <si>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</si>
  <si>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</si>
  <si>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</si>
  <si>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</si>
  <si>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</si>
  <si>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</si>
  <si>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</si>
  <si>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</si>
  <si>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</si>
  <si>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</si>
  <si>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</si>
  <si>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</si>
  <si>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</si>
  <si>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</si>
  <si>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</si>
  <si>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</si>
  <si>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</si>
  <si>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</si>
  <si>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</si>
  <si>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</si>
  <si>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</si>
  <si>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</si>
  <si>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</si>
  <si>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</si>
  <si>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</si>
  <si>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</si>
  <si>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</si>
  <si>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</si>
  <si>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</si>
  <si>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</si>
  <si>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</si>
  <si>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</si>
  <si>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</si>
  <si>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</si>
  <si>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</si>
  <si>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</si>
  <si>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</si>
  <si>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</si>
  <si>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</si>
  <si>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</si>
  <si>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</si>
  <si>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</si>
  <si>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</si>
  <si>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</si>
  <si>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</si>
  <si>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</si>
  <si>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</si>
  <si>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</si>
  <si>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</si>
  <si>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</si>
  <si>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</si>
  <si>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</si>
  <si>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</si>
  <si>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</si>
  <si>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</si>
  <si>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</si>
  <si>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</si>
  <si>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</si>
  <si>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</si>
  <si>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</si>
  <si>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</si>
  <si>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</si>
  <si>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</si>
  <si>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</si>
  <si>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</si>
  <si>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</si>
  <si>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</si>
  <si>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</si>
  <si>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</si>
  <si>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</si>
  <si>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</si>
  <si>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</si>
  <si>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</si>
  <si>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</si>
  <si>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</si>
  <si>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</si>
  <si>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</si>
  <si>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</si>
  <si>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</si>
  <si>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</si>
  <si>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</si>
  <si>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</si>
  <si>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</si>
  <si>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</si>
  <si>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</si>
  <si>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</si>
  <si>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</si>
  <si>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</si>
  <si>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</si>
  <si>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</si>
  <si>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</si>
  <si>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</si>
  <si>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</si>
  <si>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</si>
  <si>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</si>
  <si>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</si>
  <si>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</si>
  <si>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</si>
  <si>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</si>
  <si>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</si>
  <si>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</si>
  <si>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</si>
  <si>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</si>
  <si>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</si>
  <si>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</si>
  <si>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</si>
  <si>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</si>
  <si>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</si>
  <si>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</si>
  <si>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</si>
  <si>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</si>
  <si>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</si>
  <si>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</si>
  <si>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</si>
  <si>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</si>
  <si>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</si>
  <si>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</si>
  <si>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</si>
  <si>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</si>
  <si>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</si>
  <si>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</si>
  <si>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</si>
  <si>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</si>
  <si>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</si>
  <si>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</si>
  <si>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</si>
  <si>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</si>
  <si>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</si>
  <si>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</si>
  <si>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</si>
  <si>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</si>
  <si>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</si>
  <si>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</si>
  <si>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</si>
  <si>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</si>
  <si>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</si>
  <si>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</si>
  <si>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</si>
  <si>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</si>
  <si>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</si>
  <si>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</si>
  <si>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</si>
  <si>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</si>
  <si>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</si>
  <si>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</si>
  <si>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</si>
  <si>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</si>
  <si>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</si>
  <si>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</si>
  <si>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</si>
  <si>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</si>
  <si>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</si>
  <si>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</si>
  <si>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</si>
  <si>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</si>
  <si>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</si>
  <si>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</si>
  <si>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</si>
  <si>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</si>
  <si>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</si>
  <si>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</si>
  <si>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</si>
  <si>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</si>
  <si>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</si>
  <si>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</si>
  <si>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</si>
  <si>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</si>
  <si>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</si>
  <si>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</si>
  <si>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</si>
  <si>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</si>
  <si>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</si>
  <si>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</si>
  <si>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</si>
  <si>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</si>
  <si>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</si>
  <si>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</si>
  <si>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</si>
  <si>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</si>
  <si>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</si>
  <si>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</si>
  <si>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</si>
  <si>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</si>
  <si>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</si>
  <si>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</si>
  <si>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</si>
  <si>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</si>
  <si>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</si>
  <si>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</si>
  <si>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</si>
  <si>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</si>
  <si>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</si>
  <si>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</si>
  <si>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</si>
  <si>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</si>
  <si>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</si>
  <si>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</si>
  <si>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</si>
  <si>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</si>
  <si>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</si>
  <si>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</si>
  <si>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</si>
  <si>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</si>
  <si>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</si>
  <si>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</si>
  <si>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</si>
  <si>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</si>
  <si>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</si>
  <si>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</si>
  <si>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</si>
  <si>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</si>
  <si>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</si>
  <si>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</si>
  <si>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</si>
  <si>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</si>
  <si>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</si>
  <si>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</si>
  <si>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</si>
  <si>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</si>
  <si>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</si>
  <si>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</si>
  <si>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</si>
  <si>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</si>
  <si>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</si>
  <si>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</si>
  <si>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</si>
  <si>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</si>
  <si>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</si>
  <si>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</si>
  <si>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</si>
  <si>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</si>
  <si>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</si>
  <si>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</si>
  <si>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</si>
  <si>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</si>
  <si>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</si>
  <si>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</si>
  <si>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</si>
  <si>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</si>
  <si>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</si>
  <si>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</si>
  <si>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</si>
  <si>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</si>
  <si>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</si>
  <si>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</si>
  <si>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</si>
  <si>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</si>
  <si>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</si>
  <si>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</si>
  <si>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</si>
  <si>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</si>
  <si>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</si>
  <si>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</si>
  <si>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</si>
  <si>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</si>
  <si>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</si>
  <si>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</si>
  <si>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</si>
  <si>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</si>
  <si>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</si>
  <si>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</si>
  <si>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</si>
  <si>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</si>
  <si>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</si>
  <si>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</si>
  <si>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</si>
  <si>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</si>
  <si>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</si>
  <si>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</si>
  <si>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</si>
  <si>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</si>
  <si>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</si>
  <si>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</si>
  <si>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</si>
  <si>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</si>
  <si>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</si>
  <si>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</si>
  <si>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</si>
  <si>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</si>
  <si>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</si>
  <si>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</si>
  <si>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</si>
  <si>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</si>
  <si>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</si>
  <si>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</si>
  <si>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</si>
  <si>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</si>
  <si>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</si>
  <si>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</si>
  <si>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</si>
  <si>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</si>
  <si>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</si>
  <si>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</si>
  <si>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</si>
  <si>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</si>
  <si>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</si>
  <si>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</si>
  <si>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</si>
  <si>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</si>
  <si>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</si>
  <si>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</si>
  <si>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</si>
  <si>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</si>
  <si>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</si>
  <si>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</si>
  <si>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</si>
  <si>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</si>
  <si>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</si>
  <si>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</si>
  <si>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</si>
  <si>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</si>
  <si>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</si>
  <si>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</si>
  <si>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</si>
  <si>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</si>
  <si>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</si>
  <si>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</si>
  <si>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</si>
  <si>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</si>
  <si>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</si>
  <si>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</si>
  <si>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</si>
  <si>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</si>
  <si>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</si>
  <si>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</si>
  <si>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</si>
  <si>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</si>
  <si>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</si>
  <si>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</si>
  <si>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</si>
  <si>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</si>
  <si>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</si>
  <si>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</si>
  <si>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</si>
  <si>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</si>
  <si>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</si>
  <si>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</si>
  <si>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</si>
  <si>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</si>
  <si>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</si>
  <si>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</si>
  <si>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</si>
  <si>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</si>
  <si>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</si>
  <si>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</si>
  <si>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</si>
  <si>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</si>
  <si>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</si>
  <si>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</si>
  <si>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</si>
  <si>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</si>
  <si>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</si>
  <si>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</si>
  <si>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</si>
  <si>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</si>
  <si>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</si>
  <si>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</si>
  <si>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</si>
  <si>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</si>
  <si>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</si>
  <si>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</si>
  <si>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</si>
  <si>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</si>
  <si>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</si>
  <si>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</si>
  <si>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</si>
  <si>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</si>
  <si>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</si>
  <si>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</si>
  <si>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</si>
  <si>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</si>
  <si>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</si>
  <si>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</si>
  <si>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</si>
  <si>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</si>
  <si>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</si>
  <si>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</si>
  <si>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</si>
  <si>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</si>
  <si>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</si>
  <si>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</si>
  <si>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</si>
  <si>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</si>
  <si>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</si>
  <si>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</si>
  <si>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</si>
  <si>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</si>
  <si>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</si>
  <si>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</si>
  <si>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</si>
  <si>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</si>
  <si>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</si>
  <si>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</si>
  <si>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</si>
  <si>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</si>
  <si>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</si>
  <si>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</si>
  <si>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</si>
  <si>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</si>
  <si>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</si>
  <si>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</si>
  <si>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</si>
  <si>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</si>
  <si>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</si>
  <si>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</si>
  <si>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</si>
  <si>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</si>
  <si>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</si>
  <si>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</si>
  <si>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</si>
  <si>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</si>
  <si>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</si>
  <si>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</si>
  <si>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</si>
  <si>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</si>
  <si>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</si>
  <si>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</si>
  <si>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</si>
  <si>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</si>
  <si>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</si>
  <si>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</si>
  <si>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</si>
  <si>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</si>
  <si>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</si>
  <si>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</si>
  <si>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</si>
  <si>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</si>
  <si>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</si>
  <si>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</si>
  <si>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</si>
  <si>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</si>
  <si>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</si>
  <si>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</si>
  <si>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</si>
  <si>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</si>
  <si>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</si>
  <si>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</si>
  <si>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</si>
  <si>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</si>
  <si>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</si>
  <si>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</si>
  <si>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</si>
  <si>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</si>
  <si>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</si>
  <si>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</si>
  <si>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</si>
  <si>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</si>
  <si>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</si>
  <si>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</si>
  <si>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</si>
  <si>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</si>
  <si>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</si>
  <si>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</si>
  <si>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</si>
  <si>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</si>
  <si>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</si>
  <si>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</si>
  <si>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</si>
  <si>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</si>
  <si>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</si>
  <si>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</si>
  <si>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</si>
  <si>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</si>
  <si>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</si>
  <si>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</si>
  <si>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</si>
  <si>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</si>
  <si>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</si>
  <si>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</si>
  <si>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</si>
  <si>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</si>
  <si>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</si>
  <si>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</si>
  <si>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</si>
  <si>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</si>
  <si>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</si>
  <si>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</si>
  <si>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</si>
  <si>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</si>
  <si>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</si>
  <si>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</si>
  <si>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</si>
  <si>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</si>
  <si>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</si>
  <si>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</si>
  <si>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</si>
  <si>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</si>
  <si>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</si>
  <si>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</si>
  <si>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</si>
  <si>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</si>
  <si>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</si>
  <si>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</si>
  <si>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</si>
  <si>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</si>
  <si>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</si>
  <si>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</si>
  <si>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</si>
  <si>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</si>
  <si>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</si>
  <si>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</si>
  <si>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</si>
  <si>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</si>
  <si>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</si>
  <si>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</si>
  <si>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</si>
  <si>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</si>
  <si>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</si>
  <si>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</si>
  <si>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</si>
  <si>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</si>
  <si>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</si>
  <si>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</si>
  <si>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</si>
  <si>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</si>
  <si>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</si>
  <si>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</si>
  <si>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</si>
  <si>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</si>
  <si>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</si>
  <si>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</si>
  <si>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</si>
  <si>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</si>
  <si>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</si>
  <si>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</si>
  <si>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</si>
  <si>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</si>
  <si>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</si>
  <si>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</si>
  <si>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</si>
  <si>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</si>
  <si>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</si>
  <si>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</si>
  <si>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</si>
  <si>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</si>
  <si>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</si>
  <si>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</si>
  <si>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</si>
  <si>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</si>
  <si>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</si>
  <si>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</si>
  <si>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</si>
  <si>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</si>
  <si>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</si>
  <si>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</si>
  <si>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</si>
  <si>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</si>
  <si>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</si>
  <si>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</si>
  <si>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</si>
  <si>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</si>
  <si>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</si>
  <si>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</si>
  <si>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</si>
  <si>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</si>
  <si>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</si>
  <si>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</si>
  <si>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</si>
  <si>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</si>
  <si>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</si>
  <si>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</si>
  <si>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</si>
  <si>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</si>
  <si>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</si>
  <si>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</si>
  <si>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</si>
  <si>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</si>
  <si>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</si>
  <si>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</si>
  <si>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</si>
  <si>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</si>
  <si>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</si>
  <si>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</si>
  <si>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</si>
  <si>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</si>
  <si>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</si>
  <si>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</si>
  <si>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</si>
  <si>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</si>
  <si>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</si>
  <si>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</si>
  <si>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</si>
  <si>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</si>
  <si>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</si>
  <si>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</si>
  <si>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</si>
  <si>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</si>
  <si>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</si>
  <si>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</si>
  <si>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</si>
  <si>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</si>
  <si>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</si>
  <si>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</si>
  <si>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</si>
  <si>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</si>
  <si>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</si>
  <si>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</si>
  <si>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</si>
  <si>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</si>
  <si>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</si>
  <si>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</si>
  <si>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</si>
  <si>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</si>
  <si>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</si>
  <si>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</si>
  <si>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</si>
  <si>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</si>
  <si>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</si>
  <si>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</si>
  <si>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</si>
  <si>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</si>
  <si>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</si>
  <si>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</si>
  <si>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</si>
  <si>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</si>
  <si>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</si>
  <si>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</si>
  <si>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</si>
  <si>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</si>
  <si>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</si>
  <si>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</si>
  <si>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</si>
  <si>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</si>
  <si>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</si>
  <si>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</si>
  <si>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</si>
  <si>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</si>
  <si>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</si>
  <si>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</si>
  <si>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</si>
  <si>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</si>
  <si>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</si>
  <si>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</si>
  <si>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</si>
  <si>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</si>
  <si>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</si>
  <si>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</si>
  <si>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</si>
  <si>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</si>
  <si>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</si>
  <si>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</si>
  <si>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</si>
  <si>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</si>
  <si>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</si>
  <si>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</si>
  <si>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</si>
  <si>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</si>
  <si>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</si>
  <si>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</si>
  <si>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</si>
  <si>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</si>
  <si>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</si>
  <si>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</si>
  <si>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</si>
  <si>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</si>
  <si>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</si>
  <si>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</si>
  <si>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</si>
  <si>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</si>
  <si>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</si>
  <si>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</si>
  <si>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</si>
  <si>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</si>
  <si>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</si>
  <si>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</si>
  <si>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</si>
  <si>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</si>
  <si>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</si>
  <si>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</si>
  <si>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</si>
  <si>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</si>
  <si>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</si>
  <si>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</si>
  <si>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</si>
  <si>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</si>
  <si>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</si>
  <si>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</si>
  <si>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</si>
  <si>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</si>
  <si>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</si>
  <si>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</si>
  <si>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</si>
  <si>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</si>
  <si>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</si>
  <si>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</si>
  <si>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</si>
  <si>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</si>
  <si>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</si>
  <si>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</si>
  <si>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</si>
  <si>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</si>
  <si>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</si>
  <si>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</si>
  <si>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</si>
  <si>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</si>
  <si>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</si>
  <si>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</si>
  <si>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</si>
  <si>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</si>
  <si>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</si>
  <si>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</si>
  <si>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</si>
  <si>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</si>
  <si>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</si>
  <si>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</si>
  <si>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</si>
  <si>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</si>
  <si>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</si>
  <si>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</si>
  <si>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</si>
  <si>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</si>
  <si>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</si>
  <si>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</si>
  <si>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</si>
  <si>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</si>
  <si>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</si>
  <si>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</si>
  <si>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</si>
  <si>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</si>
  <si>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</si>
  <si>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</si>
  <si>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</si>
  <si>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</si>
  <si>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</si>
  <si>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</si>
  <si>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</si>
  <si>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</si>
  <si>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</si>
  <si>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</si>
  <si>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</si>
  <si>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</si>
  <si>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</si>
  <si>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</si>
  <si>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</si>
  <si>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</si>
  <si>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</si>
  <si>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</si>
  <si>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</si>
  <si>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</si>
  <si>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</si>
  <si>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</si>
  <si>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</si>
  <si>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</si>
  <si>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</si>
  <si>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</si>
  <si>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</si>
  <si>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</si>
  <si>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</si>
  <si>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</si>
  <si>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</si>
  <si>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</si>
  <si>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</si>
  <si>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</si>
  <si>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</si>
  <si>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</si>
  <si>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</si>
  <si>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</si>
  <si>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</si>
  <si>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</si>
  <si>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</si>
  <si>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</si>
  <si>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</si>
  <si>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</si>
  <si>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</si>
  <si>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</si>
  <si>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</si>
  <si>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</si>
  <si>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</si>
  <si>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</si>
  <si>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</si>
  <si>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</si>
  <si>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</si>
  <si>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</si>
  <si>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</si>
  <si>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</si>
  <si>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</si>
  <si>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</si>
  <si>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</si>
  <si>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</si>
  <si>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</si>
  <si>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</si>
  <si>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</si>
  <si>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</si>
  <si>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</si>
  <si>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</si>
  <si>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</si>
  <si>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</si>
  <si>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</si>
  <si>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</si>
  <si>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</si>
  <si>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</si>
  <si>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</si>
  <si>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</si>
  <si>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</si>
  <si>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</si>
  <si>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</si>
  <si>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</si>
  <si>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</si>
  <si>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</si>
  <si>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</si>
  <si>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</si>
  <si>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</si>
  <si>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</si>
  <si>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</si>
  <si>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</si>
  <si>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</si>
  <si>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</si>
  <si>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</si>
  <si>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</si>
  <si>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</si>
  <si>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</si>
  <si>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</si>
  <si>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</si>
  <si>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</si>
  <si>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</si>
  <si>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</si>
  <si>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</si>
  <si>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</si>
  <si>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</si>
  <si>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</si>
  <si>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</si>
  <si>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</si>
  <si>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</si>
  <si>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</si>
  <si>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</si>
  <si>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</si>
  <si>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</si>
  <si>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</si>
  <si>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</si>
  <si>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</si>
  <si>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</si>
  <si>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</si>
  <si>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</si>
  <si>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</si>
  <si>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</si>
  <si>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</si>
  <si>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</si>
  <si>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</si>
  <si>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</si>
  <si>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</si>
  <si>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</si>
  <si>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</si>
  <si>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</si>
  <si>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</si>
  <si>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</si>
  <si>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</si>
  <si>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</si>
  <si>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</si>
  <si>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</si>
  <si>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</si>
  <si>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</si>
  <si>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</si>
  <si>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</si>
  <si>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</si>
  <si>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</si>
  <si>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</si>
  <si>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</si>
  <si>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</si>
  <si>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</si>
  <si>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</si>
  <si>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</si>
  <si>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</si>
  <si>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</si>
  <si>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</si>
  <si>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</si>
  <si>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</si>
  <si>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</si>
  <si>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</si>
  <si>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</si>
  <si>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</si>
  <si>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</si>
  <si>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</si>
  <si>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</si>
  <si>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</si>
  <si>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</si>
  <si>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</si>
  <si>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</si>
  <si>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</si>
  <si>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</si>
  <si>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</si>
  <si>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</si>
  <si>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</si>
  <si>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</si>
  <si>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</si>
  <si>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</si>
  <si>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</si>
  <si>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</si>
  <si>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</si>
  <si>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</si>
  <si>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</si>
  <si>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</si>
  <si>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</si>
  <si>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</si>
  <si>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</si>
  <si>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</si>
  <si>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</si>
  <si>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</si>
  <si>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</si>
  <si>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</si>
  <si>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</si>
  <si>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</si>
  <si>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</si>
  <si>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</si>
  <si>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</si>
  <si>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</si>
  <si>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</si>
  <si>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</si>
  <si>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</si>
  <si>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</si>
  <si>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</si>
  <si>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</si>
  <si>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</si>
  <si>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</si>
  <si>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</si>
  <si>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</si>
  <si>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</si>
  <si>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</si>
  <si>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</si>
  <si>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</si>
  <si>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</si>
  <si>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</si>
  <si>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</si>
  <si>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</si>
  <si>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</si>
  <si>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</si>
  <si>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</si>
  <si>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</si>
  <si>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</si>
  <si>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</si>
  <si>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</si>
  <si>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</si>
  <si>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</si>
  <si>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</si>
  <si>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</si>
  <si>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</si>
  <si>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</si>
  <si>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</si>
  <si>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</si>
  <si>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</si>
  <si>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</si>
  <si>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</si>
  <si>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</si>
  <si>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</si>
  <si>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</si>
  <si>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</si>
  <si>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</si>
  <si>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</si>
  <si>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</si>
  <si>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</si>
  <si>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</si>
  <si>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</si>
  <si>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</si>
  <si>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</si>
  <si>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</si>
  <si>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</si>
  <si>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</si>
  <si>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</si>
  <si>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</si>
  <si>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</si>
  <si>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</si>
  <si>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</si>
  <si>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</si>
  <si>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</si>
  <si>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</si>
  <si>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</si>
  <si>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</si>
  <si>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</si>
  <si>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</si>
  <si>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</si>
  <si>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</si>
  <si>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</si>
  <si>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</si>
  <si>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</si>
  <si>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</si>
  <si>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</si>
  <si>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</si>
  <si>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</si>
  <si>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</si>
  <si>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</si>
  <si>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</si>
  <si>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</si>
  <si>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</si>
  <si>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</si>
  <si>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</si>
  <si>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</si>
  <si>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</si>
  <si>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</si>
  <si>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</si>
  <si>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</si>
  <si>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</si>
  <si>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</si>
  <si>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</si>
  <si>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</si>
  <si>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</si>
  <si>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</si>
  <si>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</si>
  <si>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</si>
  <si>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</si>
  <si>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</si>
  <si>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</si>
  <si>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</si>
  <si>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</si>
  <si>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</si>
  <si>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</si>
  <si>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</si>
  <si>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</si>
  <si>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</si>
  <si>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</si>
  <si>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</si>
  <si>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</si>
  <si>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</si>
  <si>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</si>
  <si>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</si>
  <si>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</si>
  <si>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</si>
  <si>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</si>
  <si>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</si>
  <si>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</si>
  <si>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</si>
  <si>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</si>
  <si>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</si>
  <si>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</si>
  <si>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</si>
  <si>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</si>
  <si>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</si>
  <si>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</si>
  <si>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</si>
  <si>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</si>
  <si>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</si>
  <si>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</si>
  <si>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</si>
  <si>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</si>
  <si>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</si>
  <si>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</si>
  <si>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</si>
  <si>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</si>
  <si>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</si>
  <si>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</si>
  <si>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</si>
  <si>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</si>
  <si>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</si>
  <si>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</si>
  <si>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</si>
  <si>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</si>
  <si>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</si>
  <si>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</si>
  <si>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</si>
  <si>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</si>
  <si>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</si>
  <si>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</si>
  <si>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</si>
  <si>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</si>
  <si>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</si>
  <si>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</si>
  <si>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</si>
  <si>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</si>
  <si>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</si>
  <si>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</si>
  <si>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</si>
  <si>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</si>
  <si>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</si>
  <si>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</si>
  <si>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</si>
  <si>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</si>
  <si>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</si>
  <si>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</si>
  <si>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</si>
  <si>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</si>
  <si>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</si>
  <si>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</si>
  <si>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</si>
  <si>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</si>
  <si>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</si>
  <si>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</si>
  <si>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</si>
  <si>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</si>
  <si>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</si>
  <si>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</si>
  <si>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</si>
  <si>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</si>
  <si>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</si>
  <si>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</si>
  <si>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</si>
  <si>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</si>
  <si>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</si>
  <si>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</si>
  <si>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</si>
  <si>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</si>
  <si>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</si>
  <si>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</si>
  <si>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</si>
  <si>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</si>
  <si>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</si>
  <si>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</si>
  <si>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</si>
  <si>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</si>
  <si>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</si>
  <si>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</si>
  <si>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</si>
  <si>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</si>
  <si>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</si>
  <si>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</si>
  <si>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</si>
  <si>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</si>
  <si>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</si>
  <si>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</si>
  <si>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</si>
  <si>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</si>
  <si>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</si>
  <si>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</si>
  <si>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</si>
  <si>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</si>
  <si>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</si>
  <si>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</si>
  <si>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</si>
  <si>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</si>
  <si>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</si>
  <si>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</si>
  <si>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</si>
  <si>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</si>
  <si>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</si>
  <si>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</si>
  <si>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</si>
  <si>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</si>
  <si>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</si>
  <si>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</si>
  <si>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</si>
  <si>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</si>
  <si>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</si>
  <si>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</si>
  <si>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</si>
  <si>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</si>
  <si>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</si>
  <si>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</si>
  <si>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</si>
  <si>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</si>
  <si>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</si>
  <si>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</si>
  <si>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</si>
  <si>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</si>
  <si>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</si>
  <si>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</si>
  <si>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</si>
  <si>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</si>
  <si>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</si>
  <si>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</si>
  <si>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</si>
  <si>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</si>
  <si>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</si>
  <si>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</si>
  <si>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</si>
  <si>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</si>
  <si>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</si>
  <si>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</si>
  <si>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</si>
  <si>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</si>
  <si>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</si>
  <si>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</si>
  <si>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</si>
  <si>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</si>
  <si>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</si>
  <si>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</si>
  <si>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</si>
  <si>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</si>
  <si>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</si>
  <si>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</si>
  <si>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</si>
  <si>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</si>
  <si>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</si>
  <si>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</si>
  <si>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</si>
  <si>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</si>
  <si>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</si>
  <si>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</si>
  <si>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</si>
  <si>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</si>
  <si>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</si>
  <si>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</si>
  <si>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</si>
  <si>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</si>
  <si>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</si>
  <si>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</si>
  <si>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</si>
  <si>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</si>
  <si>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</si>
  <si>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</si>
  <si>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</si>
  <si>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</si>
  <si>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</si>
  <si>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</si>
  <si>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</si>
  <si>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</si>
  <si>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</si>
  <si>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</si>
  <si>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</si>
  <si>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</si>
  <si>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</si>
  <si>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</si>
  <si>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</si>
  <si>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</si>
  <si>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</si>
  <si>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</si>
  <si>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</si>
  <si>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</si>
  <si>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</si>
  <si>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</si>
  <si>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</si>
  <si>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</si>
  <si>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</si>
  <si>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</si>
  <si>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</si>
  <si>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</si>
  <si>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</si>
  <si>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</si>
  <si>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</si>
  <si>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</si>
  <si>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</si>
  <si>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</si>
  <si>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</si>
  <si>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</si>
  <si>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</si>
  <si>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</si>
  <si>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</si>
  <si>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</si>
  <si>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</si>
  <si>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</si>
  <si>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</si>
  <si>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</si>
  <si>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</si>
  <si>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</si>
  <si>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</si>
  <si>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</si>
  <si>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</si>
  <si>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</si>
  <si>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</si>
  <si>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</si>
  <si>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</si>
  <si>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</si>
  <si>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</si>
  <si>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</si>
  <si>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</si>
  <si>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</si>
  <si>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</si>
  <si>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</si>
  <si>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</si>
  <si>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</si>
  <si>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</si>
  <si>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</si>
  <si>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</si>
  <si>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</si>
  <si>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</si>
  <si>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</si>
  <si>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</si>
  <si>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</si>
  <si>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</si>
  <si>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</si>
  <si>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</si>
  <si>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</si>
  <si>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</si>
  <si>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</si>
  <si>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</si>
  <si>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</si>
  <si>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</si>
  <si>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</si>
  <si>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</si>
  <si>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</si>
  <si>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</si>
  <si>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</si>
  <si>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</si>
  <si>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</si>
  <si>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</si>
  <si>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</si>
  <si>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</si>
  <si>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</si>
  <si>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</si>
  <si>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</si>
  <si>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</si>
  <si>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</si>
  <si>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</si>
  <si>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</si>
  <si>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</si>
  <si>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</si>
  <si>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</si>
  <si>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</si>
  <si>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</si>
  <si>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</si>
  <si>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</si>
  <si>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</si>
  <si>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</si>
  <si>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</si>
  <si>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</si>
  <si>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</si>
  <si>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</si>
  <si>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</si>
  <si>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</si>
  <si>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</si>
  <si>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</si>
  <si>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</si>
  <si>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</si>
  <si>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</si>
  <si>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</si>
  <si>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</si>
  <si>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</si>
  <si>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</si>
  <si>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</si>
  <si>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</si>
  <si>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</si>
  <si>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</si>
  <si>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</si>
  <si>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</si>
  <si>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</si>
  <si>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</si>
  <si>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</si>
  <si>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</si>
  <si>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</si>
  <si>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</si>
  <si>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</si>
  <si>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</si>
  <si>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</si>
  <si>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</si>
  <si>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</si>
  <si>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</si>
  <si>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</si>
  <si>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</si>
  <si>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</si>
  <si>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</si>
  <si>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</si>
  <si>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</si>
  <si>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</si>
  <si>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</si>
  <si>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</si>
  <si>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</si>
  <si>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</si>
  <si>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</si>
  <si>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</si>
  <si>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</si>
  <si>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</si>
  <si>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</si>
  <si>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</si>
  <si>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</si>
  <si>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</si>
  <si>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</si>
  <si>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</si>
  <si>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</si>
  <si>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</si>
  <si>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</si>
  <si>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</si>
  <si>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</si>
  <si>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</si>
  <si>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</si>
  <si>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</si>
  <si>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</si>
  <si>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</si>
  <si>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</si>
  <si>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</si>
  <si>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</si>
  <si>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</si>
  <si>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</si>
  <si>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</si>
  <si>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</si>
  <si>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</si>
  <si>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</si>
  <si>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</si>
  <si>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</si>
  <si>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</si>
  <si>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</si>
  <si>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</si>
  <si>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</si>
  <si>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</si>
  <si>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</si>
  <si>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</si>
  <si>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</si>
  <si>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</si>
  <si>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</si>
  <si>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</si>
  <si>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</si>
  <si>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</si>
  <si>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</si>
  <si>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</si>
  <si>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</si>
  <si>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</si>
  <si>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</si>
  <si>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</si>
  <si>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</si>
  <si>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</si>
  <si>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</si>
  <si>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</si>
  <si>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</si>
  <si>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</si>
  <si>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</si>
  <si>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</si>
  <si>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</si>
  <si>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</si>
  <si>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</si>
  <si>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</si>
  <si>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</si>
  <si>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</si>
  <si>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</si>
  <si>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</si>
  <si>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</si>
  <si>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</si>
  <si>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</si>
  <si>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</si>
  <si>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</si>
  <si>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</si>
  <si>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</si>
  <si>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</si>
  <si>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</si>
  <si>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</si>
  <si>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</si>
  <si>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</si>
  <si>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</si>
  <si>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</si>
  <si>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</si>
  <si>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</si>
  <si>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</si>
  <si>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</si>
  <si>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</si>
  <si>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</si>
  <si>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</si>
  <si>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</si>
  <si>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</si>
  <si>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</si>
  <si>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</si>
  <si>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</si>
  <si>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</si>
  <si>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</si>
  <si>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</si>
  <si>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</si>
  <si>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</si>
  <si>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</si>
  <si>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</si>
  <si>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</si>
  <si>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</si>
  <si>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</si>
  <si>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</si>
  <si>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</si>
  <si>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</si>
  <si>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</si>
  <si>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</si>
  <si>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</si>
  <si>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</si>
  <si>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</si>
  <si>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</si>
  <si>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</si>
  <si>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</si>
  <si>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</si>
  <si>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</si>
  <si>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</si>
  <si>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</si>
  <si>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</si>
  <si>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</si>
  <si>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</si>
  <si>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</si>
  <si>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</si>
  <si>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</si>
  <si>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</si>
  <si>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</si>
  <si>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</si>
  <si>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</si>
  <si>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</si>
  <si>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</si>
  <si>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</si>
  <si>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</si>
  <si>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</si>
  <si>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</si>
  <si>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</si>
  <si>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</si>
  <si>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</si>
  <si>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</si>
  <si>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</si>
  <si>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</si>
  <si>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</si>
  <si>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</si>
  <si>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</si>
  <si>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</si>
  <si>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</si>
  <si>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</si>
  <si>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</si>
  <si>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</si>
  <si>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</si>
  <si>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</si>
  <si>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</si>
  <si>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</si>
  <si>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</si>
  <si>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</si>
  <si>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</si>
  <si>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</si>
  <si>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</si>
  <si>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</si>
  <si>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</si>
  <si>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</si>
  <si>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</si>
  <si>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</si>
  <si>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</si>
  <si>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</si>
  <si>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</si>
  <si>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</si>
  <si>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</si>
  <si>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</si>
  <si>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</si>
  <si>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</si>
  <si>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</si>
  <si>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</si>
  <si>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</si>
  <si>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</si>
  <si>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</si>
  <si>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</si>
  <si>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</si>
  <si>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</si>
  <si>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</si>
  <si>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</si>
  <si>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</si>
  <si>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</si>
  <si>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</si>
  <si>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</si>
  <si>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</si>
  <si>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</si>
  <si>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</si>
  <si>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</si>
  <si>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</si>
  <si>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</si>
  <si>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</si>
  <si>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</si>
  <si>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</si>
  <si>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</si>
  <si>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</si>
  <si>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</si>
  <si>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</si>
  <si>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</si>
  <si>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</si>
  <si>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</si>
  <si>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</si>
  <si>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</si>
  <si>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</si>
  <si>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</si>
  <si>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</si>
  <si>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</si>
  <si>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</si>
  <si>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</si>
  <si>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</si>
  <si>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</si>
  <si>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</si>
  <si>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</si>
  <si>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</si>
  <si>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</si>
  <si>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</si>
  <si>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</si>
  <si>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</si>
  <si>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</si>
  <si>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</si>
  <si>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</si>
  <si>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</si>
  <si>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</si>
  <si>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</si>
  <si>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</si>
  <si>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</si>
  <si>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</si>
  <si>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</si>
  <si>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</si>
  <si>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</si>
  <si>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</si>
  <si>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</si>
  <si>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</si>
  <si>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</si>
  <si>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</si>
  <si>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</si>
  <si>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</si>
  <si>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</si>
  <si>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</si>
  <si>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</si>
  <si>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</si>
  <si>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</si>
  <si>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</si>
  <si>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</si>
  <si>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</si>
  <si>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</si>
  <si>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</si>
  <si>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</si>
  <si>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</si>
  <si>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</si>
  <si>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</si>
  <si>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</si>
  <si>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</si>
  <si>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</si>
  <si>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</si>
  <si>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</si>
  <si>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</si>
  <si>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</si>
  <si>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</si>
  <si>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</si>
  <si>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</si>
  <si>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</si>
  <si>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</si>
  <si>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</si>
  <si>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</si>
  <si>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</si>
  <si>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</si>
  <si>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</si>
  <si>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</si>
  <si>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</si>
  <si>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</si>
  <si>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</si>
  <si>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</si>
  <si>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</si>
  <si>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</si>
  <si>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</si>
  <si>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</si>
  <si>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</si>
  <si>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</si>
  <si>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</si>
  <si>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</si>
  <si>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</si>
  <si>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</si>
  <si>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</si>
  <si>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</si>
  <si>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</si>
  <si>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</si>
  <si>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</si>
  <si>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</si>
  <si>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</si>
  <si>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</si>
  <si>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</si>
  <si>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</si>
  <si>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</si>
  <si>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</si>
  <si>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</si>
  <si>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</si>
  <si>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</si>
  <si>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</si>
  <si>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</si>
  <si>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</si>
  <si>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</si>
  <si>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</si>
  <si>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</si>
  <si>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</si>
  <si>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</si>
  <si>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</si>
  <si>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</si>
  <si>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</si>
  <si>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</si>
  <si>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</si>
  <si>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</si>
  <si>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</si>
  <si>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</si>
  <si>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</si>
  <si>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</si>
  <si>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</si>
  <si>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</si>
  <si>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</si>
  <si>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</si>
  <si>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</si>
  <si>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</si>
  <si>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</si>
  <si>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</si>
  <si>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</si>
  <si>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</si>
  <si>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</si>
  <si>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</si>
  <si>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</si>
  <si>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</si>
  <si>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</si>
  <si>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</si>
  <si>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</si>
  <si>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</si>
  <si>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</si>
  <si>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</si>
  <si>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</si>
  <si>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</si>
  <si>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</si>
  <si>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</si>
  <si>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</si>
  <si>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</si>
  <si>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</si>
  <si>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</si>
  <si>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</si>
  <si>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</si>
  <si>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</si>
  <si>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</si>
  <si>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</si>
  <si>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</si>
  <si>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</si>
  <si>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</si>
  <si>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</si>
  <si>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</si>
  <si>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</si>
  <si>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</si>
  <si>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</si>
  <si>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</si>
  <si>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</si>
  <si>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</si>
  <si>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</si>
  <si>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</si>
  <si>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</si>
  <si>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</si>
  <si>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</si>
  <si>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</si>
  <si>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</si>
  <si>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</si>
  <si>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</si>
  <si>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</si>
  <si>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</si>
  <si>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</si>
  <si>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</si>
  <si>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</si>
  <si>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</si>
  <si>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</si>
  <si>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</si>
  <si>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</si>
  <si>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</si>
  <si>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</si>
  <si>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</si>
  <si>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</si>
  <si>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</si>
  <si>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</si>
  <si>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</si>
  <si>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</si>
  <si>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</si>
  <si>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</si>
  <si>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</si>
  <si>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</si>
  <si>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</si>
  <si>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</si>
  <si>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</si>
  <si>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</si>
  <si>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</si>
  <si>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</si>
  <si>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</si>
  <si>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</si>
  <si>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</si>
  <si>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</si>
  <si>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</si>
  <si>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</si>
  <si>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</si>
  <si>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</si>
  <si>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</si>
  <si>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</si>
  <si>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</si>
  <si>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</si>
  <si>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</si>
  <si>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</si>
  <si>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</si>
  <si>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</si>
  <si>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</si>
  <si>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</si>
  <si>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</si>
  <si>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</si>
  <si>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</si>
  <si>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</si>
  <si>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</si>
  <si>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</si>
  <si>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</si>
  <si>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</si>
  <si>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</si>
  <si>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</si>
  <si>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</si>
  <si>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</si>
  <si>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</si>
  <si>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</si>
  <si>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</si>
  <si>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</si>
  <si>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</si>
  <si>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</si>
  <si>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</si>
  <si>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</si>
  <si>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</si>
  <si>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</si>
  <si>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</si>
  <si>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</si>
  <si>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</si>
  <si>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</si>
  <si>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</si>
  <si>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</si>
  <si>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</si>
  <si>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</si>
  <si>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</si>
  <si>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</si>
  <si>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</si>
  <si>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</si>
  <si>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</si>
  <si>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</si>
  <si>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</si>
  <si>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</si>
  <si>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</si>
  <si>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</si>
  <si>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</si>
  <si>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</si>
  <si>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</si>
  <si>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</si>
  <si>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</si>
  <si>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</si>
  <si>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</si>
  <si>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</si>
  <si>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</si>
  <si>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</si>
  <si>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</si>
  <si>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</si>
  <si>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</si>
  <si>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</si>
  <si>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</si>
  <si>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</si>
  <si>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</si>
  <si>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</si>
  <si>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</si>
  <si>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</si>
  <si>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</si>
  <si>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</si>
  <si>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</si>
  <si>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</si>
  <si>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</si>
  <si>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</si>
  <si>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</si>
  <si>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</si>
  <si>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</si>
  <si>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</si>
  <si>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</si>
  <si>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</si>
  <si>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</si>
  <si>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</si>
  <si>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</si>
  <si>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</si>
  <si>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</si>
  <si>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</si>
  <si>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</si>
  <si>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</si>
  <si>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</si>
  <si>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</si>
  <si>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</si>
  <si>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</si>
  <si>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</si>
  <si>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</si>
  <si>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</si>
  <si>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</si>
  <si>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</si>
  <si>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</si>
  <si>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</si>
  <si>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</si>
  <si>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</si>
  <si>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</si>
  <si>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</si>
  <si>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</si>
  <si>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</si>
  <si>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</si>
  <si>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</si>
  <si>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</si>
  <si>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</si>
  <si>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</si>
  <si>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</si>
  <si>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</si>
  <si>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</si>
  <si>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</si>
  <si>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</si>
  <si>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</si>
  <si>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</si>
  <si>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</si>
  <si>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</si>
  <si>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</si>
  <si>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</si>
  <si>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</si>
  <si>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</si>
  <si>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</si>
  <si>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</si>
  <si>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</si>
  <si>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</si>
  <si>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</si>
  <si>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</si>
  <si>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</si>
  <si>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</si>
  <si>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</si>
  <si>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</si>
  <si>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</si>
  <si>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</si>
  <si>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</si>
  <si>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</si>
  <si>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</si>
  <si>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</si>
  <si>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</si>
  <si>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</si>
  <si>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</si>
  <si>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</si>
  <si>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</si>
  <si>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</si>
  <si>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</si>
  <si>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</si>
  <si>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</si>
  <si>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</si>
  <si>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</si>
  <si>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</si>
  <si>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</si>
  <si>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</si>
  <si>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</si>
  <si>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</si>
  <si>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</si>
  <si>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</si>
  <si>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</si>
  <si>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</si>
  <si>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</si>
  <si>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</si>
  <si>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</si>
  <si>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</si>
  <si>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</si>
  <si>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</si>
  <si>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</si>
  <si>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</si>
  <si>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</si>
  <si>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</si>
  <si>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</si>
  <si>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</si>
  <si>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</si>
  <si>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</si>
  <si>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</si>
  <si>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</si>
  <si>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</si>
  <si>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</si>
  <si>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</si>
  <si>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</si>
  <si>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</si>
  <si>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</si>
  <si>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</si>
  <si>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</si>
  <si>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</si>
  <si>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</si>
  <si>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</si>
  <si>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</si>
  <si>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</si>
  <si>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</si>
  <si>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</si>
  <si>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</si>
  <si>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</si>
  <si>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</si>
  <si>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</si>
  <si>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</si>
  <si>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</si>
  <si>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</si>
  <si>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</si>
  <si>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</si>
  <si>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</si>
  <si>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</si>
  <si>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</si>
  <si>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</si>
  <si>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</si>
  <si>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</si>
  <si>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</si>
  <si>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</si>
  <si>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</si>
  <si>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</si>
  <si>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</si>
  <si>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</si>
  <si>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</si>
  <si>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</si>
  <si>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</si>
  <si>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</si>
  <si>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</si>
  <si>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</si>
  <si>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</si>
  <si>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</si>
  <si>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</si>
  <si>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</si>
  <si>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</si>
  <si>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</si>
  <si>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</si>
  <si>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</si>
  <si>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</si>
  <si>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</si>
  <si>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</si>
  <si>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</si>
  <si>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</si>
  <si>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</si>
  <si>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</si>
  <si>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</si>
  <si>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</si>
  <si>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</si>
  <si>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</si>
  <si>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</si>
  <si>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</si>
  <si>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</si>
  <si>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</si>
  <si>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</si>
  <si>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</si>
  <si>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</si>
  <si>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</si>
  <si>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</si>
  <si>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</si>
  <si>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</si>
  <si>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</si>
  <si>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</si>
  <si>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</si>
  <si>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</si>
  <si>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</si>
  <si>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</si>
  <si>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</si>
  <si>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</si>
  <si>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</si>
  <si>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</si>
  <si>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</si>
  <si>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</si>
  <si>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</si>
  <si>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</si>
  <si>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</si>
  <si>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</si>
  <si>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</si>
  <si>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</si>
  <si>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</si>
  <si>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</si>
  <si>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</si>
  <si>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</si>
  <si>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</si>
  <si>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</si>
  <si>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</si>
  <si>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</si>
  <si>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</si>
  <si>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</si>
  <si>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</si>
  <si>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</si>
  <si>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</si>
  <si>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</si>
  <si>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</si>
  <si>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</si>
  <si>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</si>
  <si>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</si>
  <si>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</si>
  <si>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</si>
  <si>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</si>
  <si>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</si>
  <si>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</si>
  <si>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</si>
  <si>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</si>
  <si>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</si>
  <si>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</si>
  <si>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</si>
  <si>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</si>
  <si>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</si>
  <si>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</si>
  <si>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</si>
  <si>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</si>
  <si>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</si>
  <si>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</si>
  <si>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</si>
  <si>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</si>
  <si>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</si>
  <si>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</si>
  <si>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</si>
  <si>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</si>
  <si>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</si>
  <si>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</si>
  <si>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</si>
  <si>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</si>
  <si>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</si>
  <si>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</si>
  <si>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</si>
  <si>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</si>
  <si>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</si>
  <si>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</si>
  <si>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</si>
  <si>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</si>
  <si>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</si>
  <si>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</si>
  <si>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</si>
  <si>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</si>
  <si>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</si>
  <si>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</si>
  <si>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</si>
  <si>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</si>
  <si>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</si>
  <si>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</si>
  <si>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</si>
  <si>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</si>
  <si>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</si>
  <si>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</si>
  <si>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</si>
  <si>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</si>
  <si>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</si>
  <si>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</si>
  <si>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</si>
  <si>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</si>
  <si>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</si>
  <si>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</si>
  <si>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</si>
  <si>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</si>
  <si>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</si>
  <si>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</si>
  <si>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</si>
  <si>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</si>
  <si>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</si>
  <si>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</si>
  <si>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</si>
  <si>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</si>
  <si>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</si>
  <si>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</si>
  <si>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</si>
  <si>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</si>
  <si>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</si>
  <si>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</si>
  <si>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</si>
  <si>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</si>
  <si>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</si>
  <si>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</si>
  <si>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</si>
  <si>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</si>
  <si>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</si>
  <si>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</si>
  <si>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</si>
  <si>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</si>
  <si>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</si>
  <si>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</si>
  <si>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</si>
  <si>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</si>
  <si>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</si>
  <si>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</si>
  <si>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</si>
  <si>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</si>
  <si>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</si>
  <si>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</si>
  <si>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</si>
  <si>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</si>
  <si>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</si>
  <si>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</si>
  <si>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</si>
  <si>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</si>
  <si>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</si>
  <si>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</si>
  <si>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</si>
  <si>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</si>
  <si>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</si>
  <si>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</si>
  <si>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</si>
  <si>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</si>
  <si>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</si>
  <si>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</si>
  <si>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</si>
  <si>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</si>
  <si>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</si>
  <si>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</si>
  <si>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</si>
  <si>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</si>
  <si>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</si>
  <si>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</si>
  <si>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</si>
  <si>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</si>
  <si>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</si>
  <si>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</si>
  <si>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</si>
  <si>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</si>
  <si>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</si>
  <si>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</si>
  <si>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</si>
  <si>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</si>
  <si>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</si>
  <si>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</si>
  <si>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</si>
  <si>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</si>
  <si>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</si>
  <si>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</si>
  <si>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</si>
  <si>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</si>
  <si>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</si>
  <si>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</si>
  <si>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</si>
  <si>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</si>
  <si>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</si>
  <si>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</si>
  <si>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</si>
  <si>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</si>
  <si>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</si>
  <si>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</si>
  <si>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</si>
  <si>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</si>
  <si>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</si>
  <si>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</si>
  <si>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</si>
  <si>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</si>
  <si>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</si>
  <si>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</si>
  <si>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</si>
  <si>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</si>
  <si>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</si>
  <si>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</si>
  <si>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</si>
  <si>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</si>
  <si>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</si>
  <si>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</si>
  <si>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</si>
  <si>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</si>
  <si>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</si>
  <si>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</si>
  <si>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</si>
  <si>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</si>
  <si>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</si>
  <si>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</si>
  <si>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</si>
  <si>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</si>
  <si>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</si>
  <si>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</si>
  <si>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</si>
  <si>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</si>
  <si>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</si>
  <si>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</si>
  <si>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</si>
  <si>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</si>
  <si>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</si>
  <si>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</si>
  <si>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</si>
  <si>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</si>
  <si>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</si>
  <si>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</si>
  <si>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</si>
  <si>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</si>
  <si>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</si>
  <si>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</si>
  <si>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</si>
  <si>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</si>
  <si>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</si>
  <si>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</si>
  <si>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</si>
  <si>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</si>
  <si>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</si>
  <si>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</si>
  <si>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</si>
  <si>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</si>
  <si>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</si>
  <si>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</si>
  <si>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</si>
  <si>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</si>
  <si>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</si>
  <si>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</si>
  <si>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</si>
  <si>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</si>
  <si>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</si>
  <si>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</si>
  <si>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</si>
  <si>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</si>
  <si>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</si>
  <si>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</si>
  <si>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</si>
  <si>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</si>
  <si>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</si>
  <si>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</si>
  <si>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</si>
  <si>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</si>
  <si>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</si>
  <si>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</si>
  <si>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</si>
  <si>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</si>
  <si>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</si>
  <si>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</si>
  <si>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</si>
  <si>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</si>
  <si>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</si>
  <si>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</si>
  <si>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</si>
  <si>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</si>
  <si>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</si>
  <si>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</si>
  <si>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</si>
  <si>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</si>
  <si>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</si>
  <si>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</si>
  <si>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</si>
  <si>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</si>
  <si>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</si>
  <si>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</si>
  <si>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</si>
  <si>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</si>
  <si>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</si>
  <si>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</si>
  <si>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</si>
  <si>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</si>
  <si>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</si>
  <si>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</si>
  <si>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</si>
  <si>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</si>
  <si>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</si>
  <si>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</si>
  <si>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</si>
  <si>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</si>
  <si>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</si>
  <si>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</si>
  <si>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</si>
  <si>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</si>
  <si>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</si>
  <si>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</si>
  <si>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</si>
  <si>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</si>
  <si>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</si>
  <si>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</si>
  <si>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</si>
  <si>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</si>
  <si>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</si>
  <si>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</si>
  <si>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</si>
  <si>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</si>
  <si>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</si>
  <si>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</si>
  <si>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</si>
  <si>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</si>
  <si>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</si>
  <si>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</si>
  <si>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</si>
  <si>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</si>
  <si>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</si>
  <si>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</si>
  <si>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</si>
  <si>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</si>
  <si>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</si>
  <si>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</si>
  <si>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</si>
  <si>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</si>
  <si>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</si>
  <si>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</si>
  <si>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</si>
  <si>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</si>
  <si>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</si>
  <si>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</si>
  <si>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</si>
  <si>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</si>
  <si>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</si>
  <si>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</si>
  <si>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</si>
  <si>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</si>
  <si>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</si>
  <si>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</si>
  <si>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</si>
  <si>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</si>
  <si>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</si>
  <si>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</si>
  <si>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</si>
  <si>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</si>
  <si>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</si>
  <si>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</si>
  <si>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</si>
  <si>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</si>
  <si>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</si>
  <si>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</si>
  <si>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</si>
  <si>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</si>
  <si>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</si>
  <si>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</si>
  <si>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</si>
  <si>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</si>
  <si>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</si>
  <si>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</si>
  <si>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</si>
  <si>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</si>
  <si>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</si>
  <si>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</si>
  <si>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</si>
  <si>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</si>
  <si>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</si>
  <si>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</si>
  <si>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</si>
  <si>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</si>
  <si>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</si>
  <si>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</si>
  <si>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</si>
  <si>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</si>
  <si>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</si>
  <si>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</si>
  <si>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</si>
  <si>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</si>
  <si>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</si>
  <si>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</si>
  <si>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</si>
  <si>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</si>
  <si>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</si>
  <si>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</si>
  <si>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</si>
  <si>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</si>
  <si>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</si>
  <si>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</si>
  <si>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</si>
  <si>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</si>
  <si>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</si>
  <si>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</si>
  <si>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</si>
  <si>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</si>
  <si>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</si>
  <si>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</si>
  <si>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</si>
  <si>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</si>
  <si>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</si>
  <si>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</si>
  <si>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</si>
  <si>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</si>
  <si>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</si>
  <si>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</si>
  <si>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</si>
  <si>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</si>
  <si>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</si>
  <si>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</si>
  <si>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</si>
  <si>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</si>
  <si>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</si>
  <si>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</si>
  <si>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</si>
  <si>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</si>
  <si>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</si>
  <si>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</si>
  <si>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</si>
  <si>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</si>
  <si>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</si>
  <si>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</si>
  <si>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</si>
  <si>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</si>
  <si>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</si>
  <si>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</si>
  <si>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</si>
  <si>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</si>
  <si>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</si>
  <si>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</si>
  <si>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</si>
  <si>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</si>
  <si>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</si>
  <si>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</si>
  <si>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</si>
  <si>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</si>
  <si>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</si>
  <si>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</si>
  <si>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</si>
  <si>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</si>
  <si>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</si>
  <si>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</si>
  <si>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</si>
  <si>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</si>
  <si>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</si>
  <si>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</si>
  <si>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</si>
  <si>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</si>
  <si>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</si>
  <si>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</si>
  <si>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</si>
  <si>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</si>
  <si>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</si>
  <si>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</si>
  <si>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</si>
  <si>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</si>
  <si>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</si>
  <si>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</si>
  <si>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</si>
  <si>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</si>
  <si>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</si>
  <si>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</si>
  <si>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</si>
  <si>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</si>
  <si>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</si>
  <si>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</si>
  <si>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</si>
  <si>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</si>
  <si>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</si>
  <si>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</si>
  <si>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</si>
  <si>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</si>
  <si>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</si>
  <si>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</si>
  <si>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</si>
  <si>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</si>
  <si>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</si>
  <si>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</si>
  <si>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</si>
  <si>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</si>
  <si>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</si>
  <si>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</si>
  <si>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</si>
  <si>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</si>
  <si>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</si>
  <si>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</si>
  <si>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</si>
  <si>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</si>
  <si>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</si>
  <si>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</si>
  <si>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</si>
  <si>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</si>
  <si>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</si>
  <si>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</si>
  <si>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</si>
  <si>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</si>
  <si>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</si>
  <si>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</si>
  <si>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</si>
  <si>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</si>
  <si>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</si>
  <si>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</si>
  <si>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</si>
  <si>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</si>
  <si>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</si>
  <si>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</si>
  <si>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</si>
  <si>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</si>
  <si>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</si>
  <si>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</si>
  <si>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</si>
  <si>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</si>
  <si>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</si>
  <si>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</si>
  <si>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</si>
  <si>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</si>
  <si>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</si>
  <si>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</si>
  <si>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</si>
  <si>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</si>
  <si>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</si>
  <si>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</si>
  <si>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</si>
  <si>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</si>
  <si>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</si>
  <si>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</si>
  <si>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</si>
  <si>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</si>
  <si>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</si>
  <si>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</si>
  <si>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</si>
  <si>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</si>
  <si>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</si>
  <si>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</si>
  <si>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</si>
  <si>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</si>
  <si>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</si>
  <si>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</si>
  <si>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</si>
  <si>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</si>
  <si>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</si>
  <si>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</si>
  <si>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</si>
  <si>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</si>
  <si>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</si>
  <si>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</si>
  <si>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</si>
  <si>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</si>
  <si>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</si>
  <si>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</si>
  <si>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</si>
  <si>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</si>
  <si>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</si>
  <si>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</si>
  <si>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</si>
  <si>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</si>
  <si>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</si>
  <si>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</si>
  <si>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</si>
  <si>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</si>
  <si>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</si>
  <si>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</si>
  <si>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</si>
  <si>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</si>
  <si>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</si>
  <si>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</si>
  <si>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</si>
  <si>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</si>
  <si>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</si>
  <si>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</si>
  <si>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</si>
  <si>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</si>
  <si>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</si>
  <si>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</si>
  <si>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</si>
  <si>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</si>
  <si>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</si>
  <si>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</si>
  <si>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</si>
  <si>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</si>
  <si>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</si>
  <si>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</si>
  <si>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</si>
  <si>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</si>
  <si>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</si>
  <si>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</si>
  <si>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</si>
  <si>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</si>
  <si>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</si>
  <si>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</si>
  <si>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</si>
  <si>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</si>
  <si>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</si>
  <si>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</si>
  <si>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</si>
  <si>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</si>
  <si>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</si>
  <si>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</si>
  <si>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</si>
  <si>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</si>
  <si>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</si>
  <si>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</si>
  <si>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</si>
  <si>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</si>
  <si>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</si>
  <si>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</si>
  <si>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</si>
  <si>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</si>
  <si>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</si>
  <si>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</si>
  <si>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</si>
  <si>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</si>
  <si>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</si>
  <si>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</si>
  <si>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</si>
  <si>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</si>
  <si>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</si>
  <si>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</si>
  <si>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</si>
  <si>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</si>
  <si>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</si>
  <si>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</si>
  <si>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</si>
  <si>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</si>
  <si>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</si>
  <si>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</si>
  <si>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</si>
  <si>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</si>
  <si>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</si>
  <si>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</si>
  <si>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</si>
  <si>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</si>
  <si>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</si>
  <si>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</si>
  <si>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</si>
  <si>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</si>
  <si>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</si>
  <si>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</si>
  <si>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</si>
  <si>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</si>
  <si>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</si>
  <si>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</si>
  <si>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</si>
  <si>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</si>
  <si>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</si>
  <si>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</si>
  <si>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</si>
  <si>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</si>
  <si>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</si>
  <si>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</si>
  <si>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</si>
  <si>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</si>
  <si>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</si>
  <si>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</si>
  <si>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</si>
  <si>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</si>
  <si>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</si>
  <si>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</si>
  <si>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</si>
  <si>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</si>
  <si>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</si>
  <si>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</si>
  <si>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</si>
  <si>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</si>
  <si>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</si>
  <si>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</si>
  <si>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</si>
  <si>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</si>
  <si>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</si>
  <si>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</si>
  <si>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</si>
  <si>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</si>
  <si>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</si>
  <si>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</si>
  <si>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</si>
  <si>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</si>
  <si>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</si>
  <si>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</si>
  <si>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</si>
  <si>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</si>
  <si>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</si>
  <si>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</si>
  <si>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</si>
  <si>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</si>
  <si>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</si>
  <si>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</si>
  <si>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</si>
  <si>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</si>
  <si>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</si>
  <si>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</si>
  <si>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</si>
  <si>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</si>
  <si>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</si>
  <si>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</si>
  <si>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</si>
  <si>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</si>
  <si>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</si>
  <si>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</si>
  <si>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</si>
  <si>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</si>
  <si>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</si>
  <si>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</si>
  <si>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</si>
  <si>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</si>
  <si>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</si>
  <si>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</si>
  <si>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</si>
  <si>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</si>
  <si>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</si>
  <si>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</si>
  <si>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</si>
  <si>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</si>
  <si>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</si>
  <si>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</si>
  <si>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</si>
  <si>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</si>
  <si>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</si>
  <si>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</si>
  <si>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</si>
  <si>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</si>
  <si>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</si>
  <si>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</si>
  <si>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</si>
  <si>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</si>
  <si>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</si>
  <si>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</si>
  <si>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</si>
  <si>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</si>
  <si>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</si>
  <si>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</si>
  <si>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</si>
  <si>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</si>
  <si>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</si>
  <si>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</si>
  <si>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</si>
  <si>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</si>
  <si>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</si>
  <si>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</si>
  <si>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</si>
  <si>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</si>
  <si>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</si>
  <si>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</si>
  <si>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</si>
  <si>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</si>
  <si>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</si>
  <si>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</si>
  <si>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</si>
  <si>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</si>
  <si>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</si>
  <si>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</si>
  <si>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</si>
  <si>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</si>
  <si>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</si>
  <si>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</si>
  <si>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</si>
  <si>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</si>
  <si>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</si>
  <si>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</si>
  <si>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</si>
  <si>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</si>
  <si>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</si>
  <si>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</si>
  <si>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</si>
  <si>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</si>
  <si>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</si>
  <si>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</si>
  <si>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</si>
  <si>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</si>
  <si>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</si>
  <si>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</si>
  <si>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</si>
  <si>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</si>
  <si>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</si>
  <si>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</si>
  <si>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</si>
  <si>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</si>
  <si>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</si>
  <si>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</si>
  <si>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</si>
  <si>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</si>
  <si>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</si>
  <si>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</si>
  <si>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</si>
  <si>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</si>
  <si>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</si>
  <si>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</si>
  <si>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</si>
  <si>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</si>
  <si>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</si>
  <si>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</si>
  <si>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</si>
  <si>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</si>
  <si>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</si>
  <si>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</si>
  <si>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</si>
  <si>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</si>
  <si>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</si>
  <si>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</si>
  <si>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</si>
  <si>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</si>
  <si>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</si>
  <si>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</si>
  <si>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</si>
  <si>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</si>
  <si>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</si>
  <si>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</si>
  <si>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</si>
  <si>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</si>
  <si>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</si>
  <si>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</si>
  <si>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</si>
  <si>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</si>
  <si>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</si>
  <si>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</si>
  <si>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</si>
  <si>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</si>
  <si>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</si>
  <si>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</si>
  <si>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</si>
  <si>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</si>
  <si>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</si>
  <si>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</si>
  <si>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</si>
  <si>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</si>
  <si>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</si>
  <si>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</si>
  <si>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</si>
  <si>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</si>
  <si>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</si>
  <si>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</si>
  <si>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</si>
  <si>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</si>
  <si>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</si>
  <si>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</si>
  <si>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</si>
  <si>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</si>
  <si>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</si>
  <si>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</si>
  <si>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</si>
  <si>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</si>
  <si>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</si>
  <si>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</si>
  <si>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</si>
  <si>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</si>
  <si>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</si>
  <si>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</si>
  <si>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</si>
  <si>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</si>
  <si>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</si>
  <si>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</si>
  <si>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</si>
  <si>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</si>
  <si>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</si>
  <si>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</si>
  <si>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</si>
  <si>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</si>
  <si>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</si>
  <si>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</si>
  <si>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</si>
  <si>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</si>
  <si>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</si>
  <si>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</si>
  <si>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</si>
  <si>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</si>
  <si>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</si>
  <si>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</si>
  <si>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</si>
  <si>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</si>
  <si>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</si>
  <si>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</si>
  <si>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</si>
  <si>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</si>
  <si>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</si>
  <si>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</si>
  <si>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</si>
  <si>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</si>
  <si>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</si>
  <si>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</si>
  <si>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</si>
  <si>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</si>
  <si>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</si>
  <si>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</si>
  <si>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</si>
  <si>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</si>
  <si>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</si>
  <si>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</si>
  <si>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</si>
  <si>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</si>
  <si>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</si>
  <si>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</si>
  <si>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</si>
  <si>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</si>
  <si>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</si>
  <si>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</si>
  <si>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</si>
  <si>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</si>
  <si>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</si>
  <si>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</si>
  <si>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</si>
  <si>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</si>
  <si>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</si>
  <si>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</si>
  <si>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</si>
  <si>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</si>
  <si>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</si>
  <si>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</si>
  <si>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</si>
  <si>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</si>
  <si>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</si>
  <si>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</si>
  <si>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</si>
  <si>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</si>
  <si>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</si>
  <si>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</si>
  <si>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</si>
  <si>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</si>
  <si>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</si>
  <si>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</si>
  <si>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</si>
  <si>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</si>
  <si>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</si>
  <si>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</si>
  <si>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</si>
  <si>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</si>
  <si>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</si>
  <si>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</si>
  <si>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</si>
  <si>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</si>
  <si>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</si>
  <si>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</si>
  <si>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</si>
  <si>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</si>
  <si>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</si>
  <si>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</si>
  <si>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</si>
  <si>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</si>
  <si>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</si>
  <si>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</si>
  <si>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</si>
  <si>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</si>
  <si>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</si>
  <si>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</si>
  <si>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</si>
  <si>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</si>
  <si>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</si>
  <si>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</si>
  <si>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</si>
  <si>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</si>
  <si>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</si>
  <si>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</si>
  <si>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</si>
  <si>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</si>
  <si>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</si>
  <si>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</si>
  <si>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</si>
  <si>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</si>
  <si>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</si>
  <si>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</si>
  <si>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</si>
  <si>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</si>
  <si>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</si>
  <si>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</si>
  <si>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</si>
  <si>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</si>
  <si>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</si>
  <si>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</si>
  <si>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</si>
  <si>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</si>
  <si>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</si>
  <si>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</si>
  <si>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</si>
  <si>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</si>
  <si>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</si>
  <si>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</si>
  <si>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</si>
  <si>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</si>
  <si>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</si>
  <si>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</si>
  <si>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</si>
  <si>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</si>
  <si>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</si>
  <si>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</si>
  <si>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</si>
  <si>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</si>
  <si>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</si>
  <si>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</si>
  <si>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</si>
  <si>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</si>
  <si>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</si>
  <si>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</si>
  <si>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</si>
  <si>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</si>
  <si>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</si>
  <si>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</si>
  <si>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</si>
  <si>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</si>
  <si>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</si>
  <si>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</si>
  <si>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</si>
  <si>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</si>
  <si>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</si>
  <si>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</si>
  <si>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</si>
  <si>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</si>
  <si>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</si>
  <si>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</si>
  <si>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</si>
  <si>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</si>
  <si>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</si>
  <si>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</si>
  <si>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</si>
  <si>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</si>
  <si>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</si>
  <si>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</si>
  <si>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</si>
  <si>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</si>
  <si>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</si>
  <si>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</si>
  <si>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</si>
  <si>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</si>
  <si>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</si>
  <si>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</si>
  <si>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</si>
  <si>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</si>
  <si>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</si>
  <si>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</si>
  <si>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</si>
  <si>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</si>
  <si>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</si>
  <si>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</si>
  <si>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</si>
  <si>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</si>
  <si>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</si>
  <si>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</si>
  <si>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</si>
  <si>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</si>
  <si>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</si>
  <si>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</si>
  <si>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</si>
  <si>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</si>
  <si>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</si>
  <si>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</si>
  <si>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</si>
  <si>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</si>
  <si>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</si>
  <si>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</si>
  <si>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</si>
  <si>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</si>
  <si>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</si>
  <si>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</si>
  <si>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</si>
  <si>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</si>
  <si>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</si>
  <si>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</si>
  <si>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</si>
  <si>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</si>
  <si>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</si>
  <si>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</si>
  <si>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</si>
  <si>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</si>
  <si>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</si>
  <si>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</si>
  <si>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</si>
  <si>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</si>
  <si>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</si>
  <si>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</si>
  <si>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</si>
  <si>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</si>
  <si>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</si>
  <si>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</si>
  <si>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</si>
  <si>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</si>
  <si>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</si>
  <si>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</si>
  <si>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</si>
  <si>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</si>
  <si>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</si>
  <si>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</si>
  <si>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</si>
  <si>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</si>
  <si>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</si>
  <si>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</si>
  <si>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</si>
  <si>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</si>
  <si>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</si>
  <si>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</si>
  <si>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</si>
  <si>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</si>
  <si>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</si>
  <si>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</si>
  <si>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</si>
  <si>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</si>
  <si>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</si>
  <si>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</si>
  <si>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</si>
  <si>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</si>
  <si>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</si>
  <si>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</si>
  <si>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</si>
  <si>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</si>
  <si>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</si>
  <si>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</si>
  <si>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</si>
  <si>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</si>
  <si>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</si>
  <si>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</si>
  <si>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</si>
  <si>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</si>
  <si>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</si>
  <si>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</si>
  <si>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</si>
  <si>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</si>
  <si>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</si>
  <si>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</si>
  <si>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</si>
  <si>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</si>
  <si>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</si>
  <si>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</si>
  <si>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</si>
  <si>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</si>
  <si>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</si>
  <si>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</si>
  <si>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</si>
  <si>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</si>
  <si>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</si>
  <si>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</si>
  <si>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</si>
  <si>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</si>
  <si>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</si>
  <si>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</si>
  <si>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</si>
  <si>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</si>
  <si>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</si>
  <si>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</si>
  <si>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</si>
  <si>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</si>
  <si>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</si>
  <si>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</si>
  <si>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</si>
  <si>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</si>
  <si>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</si>
  <si>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</si>
  <si>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</si>
  <si>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</si>
  <si>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</si>
  <si>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</si>
  <si>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</si>
  <si>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</si>
  <si>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</si>
  <si>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</si>
  <si>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</si>
  <si>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</si>
  <si>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</si>
  <si>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</si>
  <si>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</si>
  <si>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</si>
  <si>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</si>
  <si>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</si>
  <si>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</si>
  <si>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</si>
  <si>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</si>
  <si>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</si>
  <si>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</si>
  <si>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</si>
  <si>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</si>
  <si>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</si>
  <si>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</si>
  <si>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</si>
  <si>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</si>
  <si>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</si>
  <si>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</si>
  <si>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</si>
  <si>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</si>
  <si>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</si>
  <si>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</si>
  <si>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</si>
  <si>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</si>
  <si>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</si>
  <si>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</si>
  <si>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</si>
  <si>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</si>
  <si>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</si>
  <si>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</si>
  <si>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</si>
  <si>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</si>
  <si>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</si>
  <si>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</si>
  <si>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</si>
  <si>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</si>
  <si>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</si>
  <si>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</si>
  <si>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</si>
  <si>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</si>
  <si>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</si>
  <si>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</si>
  <si>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</si>
  <si>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</si>
  <si>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</si>
  <si>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</si>
  <si>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</si>
  <si>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</si>
  <si>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</si>
  <si>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</si>
  <si>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</si>
  <si>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</si>
  <si>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</si>
  <si>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</si>
  <si>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</si>
  <si>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</si>
  <si>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</si>
  <si>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</si>
  <si>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</si>
  <si>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</si>
  <si>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</si>
  <si>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</si>
  <si>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</si>
  <si>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</si>
  <si>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</si>
  <si>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</si>
  <si>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</si>
  <si>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</si>
  <si>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</si>
  <si>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</si>
  <si>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</si>
  <si>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</si>
  <si>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</si>
  <si>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</si>
  <si>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</si>
  <si>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</si>
  <si>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</si>
  <si>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</si>
  <si>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</si>
  <si>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</si>
  <si>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</si>
  <si>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</si>
  <si>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</si>
  <si>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</si>
  <si>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</si>
  <si>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</si>
  <si>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</si>
  <si>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</si>
  <si>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</si>
  <si>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</si>
  <si>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</si>
  <si>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</si>
  <si>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</si>
  <si>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</si>
  <si>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</si>
  <si>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</si>
  <si>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</si>
  <si>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</si>
  <si>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</si>
  <si>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</si>
  <si>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</si>
  <si>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</si>
  <si>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</si>
  <si>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</si>
  <si>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</si>
  <si>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</si>
  <si>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</si>
  <si>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</si>
  <si>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</si>
  <si>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</si>
  <si>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</si>
  <si>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</si>
  <si>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</si>
  <si>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</si>
  <si>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</si>
  <si>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</si>
  <si>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</si>
  <si>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</si>
  <si>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</si>
  <si>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</si>
  <si>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</si>
  <si>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</si>
  <si>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</si>
  <si>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</si>
  <si>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</si>
  <si>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</si>
  <si>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</si>
  <si>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</si>
  <si>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</si>
  <si>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</si>
  <si>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</si>
  <si>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</si>
  <si>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</si>
  <si>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</si>
  <si>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</si>
  <si>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</si>
  <si>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</si>
  <si>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</si>
  <si>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</si>
  <si>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</si>
  <si>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</si>
  <si>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</si>
  <si>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</si>
  <si>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</si>
  <si>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</si>
  <si>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</si>
  <si>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</si>
  <si>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</si>
  <si>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</si>
  <si>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</si>
  <si>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</si>
  <si>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</si>
  <si>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</si>
  <si>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</si>
  <si>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</si>
  <si>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</si>
  <si>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</si>
  <si>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</si>
  <si>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</si>
  <si>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</si>
  <si>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</si>
  <si>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</si>
  <si>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</si>
  <si>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</si>
  <si>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</si>
  <si>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</si>
  <si>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</si>
  <si>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</si>
  <si>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</si>
  <si>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</si>
  <si>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</si>
  <si>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</si>
  <si>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</si>
  <si>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</si>
  <si>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</si>
  <si>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</si>
  <si>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</si>
  <si>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</si>
  <si>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</si>
  <si>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</si>
  <si>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</si>
  <si>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</si>
  <si>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</si>
  <si>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</si>
  <si>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</si>
  <si>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</si>
  <si>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</si>
  <si>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</si>
  <si>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</si>
  <si>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</si>
  <si>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</si>
  <si>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</si>
  <si>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</si>
  <si>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</si>
  <si>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</si>
  <si>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</si>
  <si>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</si>
  <si>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</si>
  <si>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</si>
  <si>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</si>
  <si>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</si>
  <si>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</si>
  <si>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</si>
  <si>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</si>
  <si>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</si>
  <si>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</si>
  <si>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</si>
  <si>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</si>
  <si>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</si>
  <si>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</si>
  <si>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</si>
  <si>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</si>
  <si>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</si>
  <si>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</si>
  <si>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</si>
  <si>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</si>
  <si>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</si>
  <si>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</si>
  <si>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</si>
  <si>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</si>
  <si>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</si>
  <si>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</si>
  <si>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</si>
  <si>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</si>
  <si>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</si>
  <si>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</si>
  <si>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</si>
  <si>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</si>
  <si>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</si>
  <si>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</si>
  <si>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</si>
  <si>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</si>
  <si>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</si>
  <si>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</si>
  <si>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</si>
  <si>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</si>
  <si>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</si>
  <si>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</si>
  <si>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</si>
  <si>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</si>
  <si>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</si>
  <si>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</si>
  <si>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</si>
  <si>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</si>
  <si>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</si>
  <si>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</si>
  <si>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</si>
  <si>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</si>
  <si>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</si>
  <si>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</si>
  <si>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</si>
  <si>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</si>
  <si>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</si>
  <si>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</si>
  <si>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</si>
  <si>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</si>
  <si>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</si>
  <si>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</si>
  <si>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</si>
  <si>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</si>
  <si>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</si>
  <si>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</si>
  <si>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</si>
  <si>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</si>
  <si>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</si>
  <si>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</si>
  <si>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</si>
  <si>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</si>
  <si>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</si>
  <si>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</si>
  <si>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</si>
  <si>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</si>
  <si>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</si>
  <si>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</si>
  <si>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</si>
  <si>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</si>
  <si>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</si>
  <si>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</si>
  <si>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</si>
  <si>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</si>
  <si>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</si>
  <si>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</si>
  <si>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</si>
  <si>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</si>
  <si>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</si>
  <si>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</si>
  <si>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</si>
  <si>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</si>
  <si>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</si>
  <si>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</si>
  <si>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</si>
  <si>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</si>
  <si>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</si>
  <si>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</si>
  <si>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</si>
  <si>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</si>
  <si>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</si>
  <si>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</si>
  <si>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</si>
  <si>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</si>
  <si>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</si>
  <si>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</si>
  <si>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</si>
  <si>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</si>
  <si>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</si>
  <si>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</si>
  <si>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</si>
  <si>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</si>
  <si>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</si>
  <si>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</si>
  <si>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</si>
  <si>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</si>
  <si>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</si>
  <si>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</si>
  <si>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</si>
  <si>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</si>
  <si>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</si>
  <si>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</si>
  <si>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</si>
  <si>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</si>
  <si>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</si>
  <si>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</si>
  <si>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</si>
  <si>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</si>
  <si>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</si>
  <si>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</si>
  <si>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</si>
  <si>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</si>
  <si>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</si>
  <si>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</si>
  <si>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</si>
  <si>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</si>
  <si>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</si>
  <si>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</si>
  <si>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</si>
  <si>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</si>
  <si>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</si>
  <si>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</si>
  <si>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</si>
  <si>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</si>
  <si>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</si>
  <si>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</si>
  <si>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</si>
  <si>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</si>
  <si>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</si>
  <si>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</si>
  <si>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</si>
  <si>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</si>
  <si>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</si>
  <si>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</si>
  <si>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</si>
  <si>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</si>
  <si>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</si>
  <si>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</si>
  <si>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</si>
  <si>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</si>
  <si>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</si>
  <si>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</si>
  <si>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</si>
  <si>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</si>
  <si>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</si>
  <si>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</si>
  <si>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</si>
  <si>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</si>
  <si>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</si>
  <si>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</si>
  <si>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</si>
  <si>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</si>
  <si>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</si>
  <si>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</si>
  <si>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</si>
  <si>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</si>
  <si>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</si>
  <si>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</si>
  <si>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</si>
  <si>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</si>
  <si>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</si>
  <si>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</si>
  <si>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</si>
  <si>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</si>
  <si>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</si>
  <si>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</si>
  <si>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</si>
  <si>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</si>
  <si>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</si>
  <si>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</si>
  <si>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</si>
  <si>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</si>
  <si>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</si>
  <si>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</si>
  <si>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</si>
  <si>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</si>
  <si>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</si>
  <si>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</si>
  <si>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</si>
  <si>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</si>
  <si>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</si>
  <si>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</si>
  <si>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</si>
  <si>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</si>
  <si>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</si>
  <si>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</si>
  <si>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</si>
  <si>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</si>
  <si>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</si>
  <si>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</si>
  <si>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</si>
  <si>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</si>
  <si>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</si>
  <si>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</si>
  <si>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</si>
  <si>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</si>
  <si>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</si>
  <si>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</si>
  <si>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</si>
  <si>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</si>
  <si>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</si>
  <si>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</si>
  <si>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</si>
  <si>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</si>
  <si>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</si>
  <si>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</si>
  <si>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</si>
  <si>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</si>
  <si>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</si>
  <si>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</si>
  <si>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</si>
  <si>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</si>
  <si>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</si>
  <si>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</si>
  <si>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</si>
  <si>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</si>
  <si>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</si>
  <si>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</si>
  <si>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</si>
  <si>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</si>
  <si>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</si>
  <si>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</si>
  <si>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</si>
  <si>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</si>
  <si>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</si>
  <si>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</si>
  <si>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</si>
  <si>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</si>
  <si>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</si>
  <si>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</si>
  <si>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</si>
  <si>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</si>
  <si>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</si>
  <si>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</si>
  <si>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</si>
  <si>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</si>
  <si>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</si>
  <si>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</si>
  <si>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</si>
  <si>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</si>
  <si>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</si>
  <si>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</si>
  <si>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</si>
  <si>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</si>
  <si>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</si>
  <si>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</si>
  <si>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</si>
  <si>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</si>
  <si>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</si>
  <si>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</si>
  <si>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</si>
  <si>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</si>
  <si>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</si>
  <si>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</si>
  <si>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</si>
  <si>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</si>
  <si>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</si>
  <si>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</si>
  <si>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</si>
  <si>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</si>
  <si>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</si>
  <si>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</si>
  <si>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</si>
  <si>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</si>
  <si>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</si>
  <si>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</si>
  <si>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</si>
  <si>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</si>
  <si>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</si>
  <si>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</si>
  <si>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</si>
  <si>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</si>
  <si>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</si>
  <si>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</si>
  <si>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</si>
  <si>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</si>
  <si>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</si>
  <si>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</si>
  <si>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</si>
  <si>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</si>
  <si>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</si>
  <si>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</si>
  <si>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</si>
  <si>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</si>
  <si>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</si>
  <si>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</si>
  <si>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</si>
  <si>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</si>
  <si>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</si>
  <si>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</si>
  <si>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</si>
  <si>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</si>
  <si>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</si>
  <si>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</si>
  <si>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</si>
  <si>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</si>
  <si>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</si>
  <si>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</si>
  <si>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</si>
  <si>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</si>
  <si>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</si>
  <si>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</si>
  <si>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</si>
  <si>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</si>
  <si>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</si>
  <si>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</si>
  <si>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</si>
  <si>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</si>
  <si>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</si>
  <si>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</si>
  <si>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</si>
  <si>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</si>
  <si>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</si>
  <si>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</si>
  <si>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</si>
  <si>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</si>
  <si>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</si>
  <si>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</si>
  <si>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</si>
  <si>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</si>
  <si>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</si>
  <si>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</si>
  <si>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</si>
  <si>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</si>
  <si>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</si>
  <si>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</si>
  <si>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</si>
  <si>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</si>
  <si>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</si>
  <si>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</si>
  <si>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</si>
  <si>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</si>
  <si>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</si>
  <si>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</si>
  <si>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</si>
  <si>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</si>
  <si>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</si>
  <si>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</si>
  <si>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</si>
  <si>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</si>
  <si>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</si>
  <si>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</si>
  <si>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</si>
  <si>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</si>
  <si>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</si>
  <si>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</si>
  <si>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</si>
  <si>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</si>
  <si>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</si>
  <si>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</si>
  <si>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</si>
  <si>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</si>
  <si>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</si>
  <si>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</si>
  <si>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</si>
  <si>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</si>
  <si>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</si>
  <si>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</si>
  <si>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</si>
  <si>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</si>
  <si>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</si>
  <si>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</si>
  <si>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</si>
  <si>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</si>
  <si>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</si>
  <si>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</si>
  <si>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</si>
  <si>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</si>
  <si>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</si>
  <si>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</si>
  <si>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</si>
  <si>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</si>
  <si>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</si>
  <si>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</si>
  <si>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</si>
  <si>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</si>
  <si>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</si>
  <si>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</si>
  <si>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</si>
  <si>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</si>
  <si>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</si>
  <si>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</si>
  <si>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</si>
  <si>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</si>
  <si>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</si>
  <si>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</si>
  <si>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</si>
  <si>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</si>
  <si>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</si>
  <si>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</si>
  <si>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</si>
  <si>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</si>
  <si>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</si>
  <si>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</si>
  <si>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</si>
  <si>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</si>
  <si>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</si>
  <si>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</si>
  <si>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</si>
  <si>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</si>
  <si>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</si>
  <si>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</si>
  <si>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</si>
  <si>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</si>
  <si>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</si>
  <si>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</si>
  <si>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</si>
  <si>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</si>
  <si>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</si>
  <si>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</si>
  <si>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</si>
  <si>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</si>
  <si>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</si>
  <si>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</si>
  <si>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</si>
  <si>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</si>
  <si>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</si>
  <si>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</si>
  <si>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</si>
  <si>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</si>
  <si>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</si>
  <si>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</si>
  <si>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</si>
  <si>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</si>
  <si>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</si>
  <si>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</si>
  <si>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</si>
  <si>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</si>
  <si>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</si>
  <si>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</si>
  <si>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</si>
  <si>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</si>
  <si>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</si>
  <si>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</si>
  <si>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</si>
  <si>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</si>
  <si>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</si>
  <si>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</si>
  <si>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</si>
  <si>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</si>
  <si>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</si>
  <si>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</si>
  <si>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</si>
  <si>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</si>
  <si>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</si>
  <si>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</si>
  <si>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</si>
  <si>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</si>
  <si>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</si>
  <si>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</si>
  <si>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</si>
  <si>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</si>
  <si>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</si>
  <si>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</si>
  <si>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</si>
  <si>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</si>
  <si>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</si>
  <si>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</si>
  <si>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</si>
  <si>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</si>
  <si>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</si>
  <si>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</si>
  <si>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</si>
  <si>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</si>
  <si>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</si>
  <si>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</si>
  <si>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</si>
  <si>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</si>
  <si>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</si>
  <si>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</si>
  <si>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</si>
  <si>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</si>
  <si>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</si>
  <si>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</si>
  <si>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</si>
  <si>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</si>
  <si>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</si>
  <si>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</si>
  <si>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</si>
  <si>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</si>
  <si>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</si>
  <si>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</si>
  <si>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</si>
  <si>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</si>
  <si>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</si>
  <si>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</si>
  <si>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</si>
  <si>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</si>
  <si>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</si>
  <si>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</si>
  <si>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</si>
  <si>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</si>
  <si>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</si>
  <si>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</si>
  <si>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</si>
  <si>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</si>
  <si>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</si>
  <si>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</si>
  <si>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</si>
  <si>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</si>
  <si>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</si>
  <si>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</si>
  <si>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</si>
  <si>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</si>
  <si>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</si>
  <si>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</si>
  <si>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</si>
  <si>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</si>
  <si>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</si>
  <si>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</si>
  <si>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</si>
  <si>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</si>
  <si>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</si>
  <si>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</si>
  <si>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</si>
  <si>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</si>
  <si>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</si>
  <si>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</si>
  <si>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</si>
  <si>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</si>
  <si>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</si>
  <si>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</si>
  <si>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</si>
  <si>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</si>
  <si>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</si>
  <si>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</si>
  <si>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</si>
  <si>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</si>
  <si>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</si>
  <si>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</si>
  <si>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</si>
  <si>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</si>
  <si>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</si>
  <si>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</si>
  <si>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</si>
  <si>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</si>
  <si>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</si>
  <si>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</si>
  <si>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</si>
  <si>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</si>
  <si>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</si>
  <si>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</si>
  <si>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</si>
  <si>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</si>
  <si>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</si>
  <si>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</si>
  <si>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</si>
  <si>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</si>
  <si>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</si>
  <si>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</si>
  <si>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</si>
  <si>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</si>
  <si>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</si>
  <si>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</si>
  <si>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</si>
  <si>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</si>
  <si>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</si>
  <si>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</si>
  <si>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</si>
  <si>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</si>
  <si>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</si>
  <si>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</si>
  <si>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</si>
  <si>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</si>
  <si>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</si>
  <si>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</si>
  <si>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</si>
  <si>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</si>
  <si>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</si>
  <si>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</si>
  <si>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</si>
  <si>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</si>
  <si>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</si>
  <si>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</si>
  <si>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</si>
  <si>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</si>
  <si>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</si>
  <si>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</si>
  <si>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</si>
  <si>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</si>
  <si>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</si>
  <si>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</si>
  <si>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</si>
  <si>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</si>
  <si>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</si>
  <si>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</si>
  <si>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</si>
  <si>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</si>
  <si>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</si>
  <si>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</si>
  <si>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</si>
  <si>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</si>
  <si>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</si>
  <si>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</si>
  <si>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</si>
  <si>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</si>
  <si>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</si>
  <si>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</si>
  <si>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</si>
  <si>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</si>
  <si>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</si>
  <si>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</si>
  <si>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</si>
  <si>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</si>
  <si>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</si>
  <si>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</si>
  <si>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</si>
  <si>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</si>
  <si>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</si>
  <si>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</si>
  <si>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</si>
  <si>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</si>
  <si>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</si>
  <si>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</si>
  <si>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</si>
  <si>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</si>
  <si>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</si>
  <si>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</si>
  <si>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</si>
  <si>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</si>
  <si>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</si>
  <si>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</si>
  <si>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</si>
  <si>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</si>
  <si>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</si>
  <si>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</si>
  <si>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</si>
  <si>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</si>
  <si>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</si>
  <si>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</si>
  <si>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</si>
  <si>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</si>
  <si>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</si>
  <si>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</si>
  <si>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</si>
  <si>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</si>
  <si>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</si>
  <si>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</si>
  <si>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</si>
  <si>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</si>
  <si>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</si>
  <si>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</si>
  <si>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</si>
  <si>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</si>
  <si>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</si>
  <si>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</si>
  <si>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</si>
  <si>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</si>
  <si>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</si>
  <si>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</si>
  <si>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</si>
  <si>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</si>
  <si>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</si>
  <si>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</si>
  <si>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</si>
  <si>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</si>
  <si>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</si>
  <si>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</si>
  <si>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</si>
  <si>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</si>
  <si>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</si>
  <si>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</si>
  <si>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</si>
  <si>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</si>
  <si>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</si>
  <si>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</si>
  <si>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</si>
  <si>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</si>
  <si>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</si>
  <si>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</si>
  <si>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</si>
  <si>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</si>
  <si>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</si>
  <si>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</si>
  <si>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</si>
  <si>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</si>
  <si>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</si>
  <si>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</si>
  <si>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</si>
  <si>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</si>
  <si>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</si>
  <si>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</si>
  <si>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</si>
  <si>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</si>
  <si>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</si>
  <si>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</si>
  <si>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</si>
  <si>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</si>
  <si>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</si>
  <si>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</si>
  <si>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</si>
  <si>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</si>
  <si>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</si>
  <si>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</si>
  <si>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</si>
  <si>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</si>
  <si>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</si>
  <si>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</si>
  <si>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</si>
  <si>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</si>
  <si>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</si>
  <si>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</si>
  <si>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</si>
  <si>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</si>
  <si>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</si>
  <si>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</si>
  <si>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</si>
  <si>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</si>
  <si>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</si>
  <si>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</si>
  <si>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</si>
  <si>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</si>
  <si>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</si>
  <si>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</si>
  <si>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</si>
  <si>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</si>
  <si>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</si>
  <si>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</si>
  <si>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</si>
  <si>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</si>
  <si>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</si>
  <si>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</si>
  <si>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</si>
  <si>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</si>
  <si>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</si>
  <si>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</si>
  <si>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</si>
  <si>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</si>
  <si>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</si>
  <si>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</si>
  <si>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</si>
  <si>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</si>
  <si>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</si>
  <si>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</si>
  <si>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</si>
  <si>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</si>
  <si>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</si>
  <si>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</si>
  <si>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</si>
  <si>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</si>
  <si>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</si>
  <si>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</si>
  <si>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</si>
  <si>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</si>
  <si>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</si>
  <si>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</si>
  <si>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</si>
  <si>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</si>
  <si>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</si>
  <si>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</si>
  <si>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</si>
  <si>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</si>
  <si>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</si>
  <si>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</si>
  <si>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</si>
  <si>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</si>
  <si>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</si>
  <si>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</si>
  <si>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</si>
  <si>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</si>
  <si>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</si>
  <si>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</si>
  <si>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</si>
  <si>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</si>
  <si>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</si>
  <si>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</si>
  <si>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</si>
  <si>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</si>
  <si>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</si>
  <si>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</si>
  <si>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</si>
  <si>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</si>
  <si>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</si>
  <si>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</si>
  <si>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</si>
  <si>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</si>
  <si>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</si>
  <si>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</si>
  <si>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</si>
  <si>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</si>
  <si>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</si>
  <si>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</si>
  <si>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</si>
  <si>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</si>
  <si>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</si>
  <si>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</si>
  <si>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</si>
  <si>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</si>
  <si>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</si>
  <si>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</si>
  <si>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</si>
  <si>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</si>
  <si>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</si>
  <si>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</si>
  <si>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</si>
  <si>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</si>
  <si>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</si>
  <si>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</si>
  <si>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</si>
  <si>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</si>
  <si>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</si>
  <si>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</si>
  <si>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</si>
  <si>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</si>
  <si>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</si>
  <si>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</si>
  <si>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</si>
  <si>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</si>
  <si>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</si>
  <si>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</si>
  <si>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</si>
  <si>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</si>
  <si>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</si>
  <si>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</si>
  <si>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</si>
  <si>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</si>
  <si>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</si>
  <si>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</si>
  <si>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</si>
  <si>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</si>
  <si>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</si>
  <si>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</si>
  <si>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</si>
  <si>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</si>
  <si>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</si>
  <si>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</si>
  <si>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</si>
  <si>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</si>
  <si>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</si>
  <si>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</si>
  <si>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</si>
  <si>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</si>
  <si>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</si>
  <si>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</si>
  <si>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</si>
  <si>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</si>
  <si>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</si>
  <si>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</si>
  <si>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</si>
  <si>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</si>
  <si>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</si>
  <si>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</si>
  <si>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</si>
  <si>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</si>
  <si>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</si>
  <si>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</si>
  <si>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</si>
  <si>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</si>
  <si>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</si>
  <si>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</si>
  <si>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</si>
  <si>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</si>
  <si>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</si>
  <si>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</si>
  <si>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</si>
  <si>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</si>
  <si>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</si>
  <si>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</si>
  <si>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</si>
  <si>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</si>
  <si>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</si>
  <si>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</si>
  <si>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</si>
  <si>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</si>
  <si>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</si>
  <si>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</si>
  <si>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</si>
  <si>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</si>
  <si>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</si>
  <si>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</si>
  <si>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</si>
  <si>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</si>
  <si>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</si>
  <si>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</si>
  <si>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</si>
  <si>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</si>
  <si>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</si>
  <si>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</si>
  <si>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</si>
  <si>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</si>
  <si>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</si>
  <si>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</si>
  <si>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</si>
  <si>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</si>
  <si>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</si>
  <si>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</si>
  <si>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</si>
  <si>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</si>
  <si>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</si>
  <si>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</si>
  <si>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</si>
  <si>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</si>
  <si>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</si>
  <si>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</si>
  <si>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</si>
  <si>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</si>
  <si>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</si>
  <si>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</si>
  <si>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</si>
  <si>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</si>
  <si>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</si>
  <si>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</si>
  <si>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</si>
  <si>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</si>
  <si>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</si>
  <si>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</si>
  <si>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</si>
  <si>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</si>
  <si>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</si>
  <si>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</si>
  <si>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</si>
  <si>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</si>
  <si>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</si>
  <si>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</si>
  <si>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</si>
  <si>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</si>
  <si>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</si>
  <si>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</si>
  <si>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</si>
  <si>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</si>
  <si>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</si>
  <si>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</si>
  <si>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</si>
  <si>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</si>
  <si>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</si>
  <si>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</si>
  <si>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</si>
  <si>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</si>
  <si>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</si>
  <si>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</si>
  <si>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</si>
  <si>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</si>
  <si>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</si>
  <si>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</si>
  <si>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</si>
  <si>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</si>
  <si>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</si>
  <si>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</si>
  <si>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</si>
  <si>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</si>
  <si>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</si>
  <si>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</si>
  <si>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</si>
  <si>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</si>
  <si>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</si>
  <si>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</si>
  <si>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</si>
  <si>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</si>
  <si>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</si>
  <si>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</si>
  <si>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</si>
  <si>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</si>
  <si>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</si>
  <si>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</si>
  <si>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</si>
  <si>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</si>
  <si>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</si>
  <si>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</si>
  <si>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</si>
  <si>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</si>
  <si>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</si>
  <si>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</si>
  <si>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</si>
  <si>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</si>
  <si>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</si>
  <si>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</si>
  <si>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</si>
  <si>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</si>
  <si>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</si>
  <si>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</si>
  <si>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</si>
  <si>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</si>
  <si>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</si>
  <si>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</si>
  <si>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</si>
  <si>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</si>
  <si>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</si>
  <si>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</si>
  <si>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</si>
  <si>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</si>
  <si>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</si>
  <si>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</si>
  <si>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</si>
  <si>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</si>
  <si>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</si>
  <si>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</si>
  <si>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</si>
  <si>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</si>
  <si>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</si>
  <si>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</si>
  <si>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</si>
  <si>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</si>
  <si>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</si>
  <si>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</si>
  <si>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</si>
  <si>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</si>
  <si>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</si>
  <si>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</si>
  <si>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</si>
  <si>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</si>
  <si>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</si>
  <si>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</si>
  <si>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</si>
  <si>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</si>
  <si>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</si>
  <si>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</si>
  <si>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</si>
  <si>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</si>
  <si>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</si>
  <si>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</si>
  <si>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</si>
  <si>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</si>
  <si>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</si>
  <si>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</si>
  <si>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</si>
  <si>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</si>
  <si>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</si>
  <si>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</si>
  <si>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</si>
  <si>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</si>
  <si>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</si>
  <si>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</si>
  <si>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</si>
  <si>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</si>
  <si>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</si>
  <si>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</si>
  <si>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</si>
  <si>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</si>
  <si>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</si>
  <si>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</si>
  <si>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</si>
  <si>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</si>
  <si>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</si>
  <si>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</si>
  <si>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</si>
  <si>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</si>
  <si>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</si>
  <si>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</si>
  <si>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</si>
  <si>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</si>
  <si>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</si>
  <si>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</si>
  <si>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</si>
  <si>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</si>
  <si>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</si>
  <si>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</si>
  <si>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</si>
  <si>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</si>
  <si>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</si>
  <si>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</si>
  <si>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</si>
  <si>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</si>
  <si>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</si>
  <si>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</si>
  <si>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</si>
  <si>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</si>
  <si>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</si>
  <si>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</si>
  <si>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</si>
  <si>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</si>
  <si>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</si>
  <si>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</si>
  <si>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</si>
  <si>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</si>
  <si>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</si>
  <si>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</si>
  <si>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</si>
  <si>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</si>
  <si>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</si>
  <si>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</si>
  <si>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</si>
  <si>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</si>
  <si>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</si>
  <si>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</si>
  <si>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</si>
  <si>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</si>
  <si>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</si>
  <si>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</si>
  <si>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</si>
  <si>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</si>
  <si>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</si>
  <si>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</si>
  <si>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</si>
  <si>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</si>
  <si>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</si>
  <si>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</si>
  <si>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</si>
  <si>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</si>
  <si>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</si>
  <si>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</si>
  <si>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</si>
  <si>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</si>
  <si>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</si>
  <si>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</si>
  <si>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</si>
  <si>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</si>
  <si>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</si>
  <si>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</si>
  <si>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</si>
  <si>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</si>
  <si>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</si>
  <si>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</si>
  <si>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</si>
  <si>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</si>
  <si>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</si>
  <si>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</si>
  <si>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</si>
  <si>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</si>
  <si>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</si>
  <si>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</si>
  <si>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</si>
  <si>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</si>
  <si>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</si>
  <si>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</si>
  <si>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</si>
  <si>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</si>
  <si>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</si>
  <si>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</si>
  <si>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</si>
  <si>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</si>
  <si>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</si>
  <si>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</si>
  <si>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</si>
  <si>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</si>
  <si>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</si>
  <si>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</si>
  <si>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</si>
  <si>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</si>
  <si>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</si>
  <si>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</si>
  <si>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</si>
  <si>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</si>
  <si>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</si>
  <si>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</si>
  <si>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</si>
  <si>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</si>
  <si>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</si>
  <si>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</si>
  <si>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</si>
  <si>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</si>
  <si>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</si>
  <si>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</si>
  <si>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</si>
  <si>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</si>
  <si>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</si>
  <si>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</si>
  <si>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</si>
  <si>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</si>
  <si>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</si>
  <si>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</si>
  <si>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</si>
  <si>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</si>
  <si>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</si>
  <si>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</si>
  <si>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</si>
  <si>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</si>
  <si>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</si>
  <si>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</si>
  <si>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</si>
  <si>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</si>
  <si>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</si>
  <si>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</si>
  <si>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</si>
  <si>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</si>
  <si>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</si>
  <si>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</si>
  <si>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</si>
  <si>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</si>
  <si>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</si>
  <si>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</si>
  <si>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</si>
  <si>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</si>
  <si>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</si>
  <si>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</si>
  <si>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</si>
  <si>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</si>
  <si>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</si>
  <si>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</si>
  <si>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</si>
  <si>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</si>
  <si>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</si>
  <si>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</si>
  <si>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</si>
  <si>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</si>
  <si>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</si>
  <si>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</si>
  <si>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</si>
  <si>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</si>
  <si>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</si>
  <si>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</si>
  <si>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</si>
  <si>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</si>
  <si>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</si>
  <si>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</si>
  <si>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</si>
  <si>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</si>
  <si>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</si>
  <si>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</si>
  <si>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</si>
  <si>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</si>
  <si>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</si>
  <si>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</si>
  <si>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</si>
  <si>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</si>
  <si>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</si>
  <si>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</si>
  <si>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</si>
  <si>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</si>
  <si>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</si>
  <si>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</si>
  <si>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</si>
  <si>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</si>
  <si>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</si>
  <si>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</si>
  <si>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</si>
  <si>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</si>
  <si>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</si>
  <si>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</si>
  <si>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</si>
  <si>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</si>
  <si>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</si>
  <si>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</si>
  <si>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</si>
  <si>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</si>
  <si>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</si>
  <si>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</si>
  <si>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</si>
  <si>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</si>
  <si>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</si>
  <si>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</si>
  <si>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</si>
  <si>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</si>
  <si>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</si>
  <si>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</si>
  <si>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</si>
  <si>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</si>
  <si>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</si>
  <si>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</si>
  <si>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</si>
  <si>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</si>
  <si>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</si>
  <si>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</si>
  <si>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</si>
  <si>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</si>
  <si>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</si>
  <si>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</si>
  <si>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</si>
  <si>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</si>
  <si>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</si>
  <si>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</si>
  <si>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</si>
  <si>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</si>
  <si>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</si>
  <si>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</si>
  <si>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</si>
  <si>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</si>
  <si>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</si>
  <si>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</si>
  <si>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</si>
  <si>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</si>
  <si>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</si>
  <si>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</si>
  <si>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</si>
  <si>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</si>
  <si>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</si>
  <si>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</si>
  <si>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</si>
  <si>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</si>
  <si>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</si>
  <si>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</si>
  <si>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</si>
  <si>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</si>
  <si>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</si>
  <si>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</si>
  <si>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</si>
  <si>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</si>
  <si>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</si>
  <si>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</si>
  <si>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</si>
  <si>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</si>
  <si>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</si>
  <si>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</si>
  <si>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</si>
  <si>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</si>
  <si>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</si>
  <si>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</si>
  <si>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</si>
  <si>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</si>
  <si>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</si>
  <si>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</si>
  <si>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</si>
  <si>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</si>
  <si>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</si>
  <si>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</si>
  <si>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</si>
  <si>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</si>
  <si>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</si>
  <si>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</si>
  <si>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</si>
  <si>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</si>
  <si>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</si>
  <si>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</si>
  <si>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</si>
  <si>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</si>
  <si>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</si>
  <si>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</si>
  <si>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</si>
  <si>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</si>
  <si>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</si>
  <si>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</si>
  <si>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</si>
  <si>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</si>
  <si>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</si>
  <si>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</si>
  <si>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</si>
  <si>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</si>
  <si>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</si>
  <si>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</si>
  <si>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</si>
  <si>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</si>
  <si>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</si>
  <si>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</si>
  <si>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</si>
  <si>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</si>
  <si>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</si>
  <si>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</si>
  <si>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</si>
  <si>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</si>
  <si>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</si>
  <si>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</si>
  <si>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</si>
  <si>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</si>
  <si>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</si>
  <si>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</si>
  <si>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</si>
  <si>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</si>
  <si>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</si>
  <si>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</si>
  <si>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</si>
  <si>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</si>
  <si>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</si>
  <si>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</si>
  <si>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</si>
  <si>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</si>
  <si>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</si>
  <si>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</si>
  <si>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</si>
  <si>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</si>
  <si>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</si>
  <si>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</si>
  <si>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</si>
  <si>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</si>
  <si>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</si>
  <si>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</si>
  <si>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</si>
  <si>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</si>
  <si>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</si>
  <si>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</si>
  <si>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</si>
  <si>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</si>
  <si>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</si>
  <si>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</si>
  <si>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</si>
  <si>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</si>
  <si>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</si>
  <si>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</si>
  <si>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</si>
  <si>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</si>
  <si>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</si>
  <si>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</si>
  <si>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</si>
  <si>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</si>
  <si>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</si>
  <si>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</si>
  <si>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</si>
  <si>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</si>
  <si>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</si>
  <si>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</si>
  <si>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</si>
  <si>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</si>
  <si>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</si>
  <si>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</si>
  <si>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</si>
  <si>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</si>
  <si>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</si>
  <si>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</si>
  <si>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</si>
  <si>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</si>
  <si>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</si>
  <si>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</si>
  <si>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</si>
  <si>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</si>
  <si>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</si>
  <si>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</si>
  <si>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</si>
  <si>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</si>
  <si>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</si>
  <si>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</si>
  <si>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</si>
  <si>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</si>
  <si>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</si>
  <si>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</si>
  <si>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</si>
  <si>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</si>
  <si>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</si>
  <si>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</si>
  <si>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</si>
  <si>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</si>
  <si>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</si>
  <si>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</si>
  <si>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</si>
  <si>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</si>
  <si>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</si>
  <si>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</si>
  <si>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</si>
  <si>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</si>
  <si>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</si>
  <si>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</si>
  <si>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</si>
  <si>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</si>
  <si>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</si>
  <si>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</si>
  <si>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</si>
  <si>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</si>
  <si>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</si>
  <si>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</si>
  <si>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</si>
  <si>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</si>
  <si>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</si>
  <si>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</si>
  <si>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</si>
  <si>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</si>
  <si>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</si>
  <si>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</si>
  <si>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</si>
  <si>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</si>
  <si>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</si>
  <si>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</si>
  <si>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</si>
  <si>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</si>
  <si>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</si>
  <si>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</si>
  <si>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</si>
  <si>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</si>
  <si>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</si>
  <si>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</si>
  <si>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</si>
  <si>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</si>
  <si>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</si>
  <si>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</si>
  <si>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</si>
  <si>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</si>
  <si>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</si>
  <si>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</si>
  <si>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</si>
  <si>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</si>
  <si>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</si>
  <si>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</si>
  <si>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</si>
  <si>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</si>
  <si>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</si>
  <si>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</si>
  <si>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</si>
  <si>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</si>
  <si>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</si>
  <si>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</si>
  <si>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</si>
  <si>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</si>
  <si>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</si>
  <si>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</si>
  <si>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</si>
  <si>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</si>
  <si>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</si>
  <si>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</si>
  <si>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</si>
  <si>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</si>
  <si>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</si>
  <si>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</si>
  <si>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</si>
  <si>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</si>
  <si>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</si>
  <si>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</si>
  <si>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</si>
  <si>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</si>
  <si>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</si>
  <si>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</si>
  <si>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</si>
  <si>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</si>
  <si>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</si>
  <si>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</si>
  <si>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</si>
  <si>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</si>
  <si>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</si>
  <si>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</si>
  <si>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</si>
  <si>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</si>
  <si>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</si>
  <si>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</si>
  <si>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</si>
  <si>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</si>
  <si>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</si>
  <si>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</si>
  <si>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</si>
  <si>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</si>
  <si>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</si>
  <si>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</si>
  <si>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</si>
  <si>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</si>
  <si>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</si>
  <si>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</si>
  <si>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</si>
  <si>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</si>
  <si>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</si>
  <si>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</si>
  <si>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</si>
  <si>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</si>
  <si>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</si>
  <si>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</si>
  <si>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</si>
  <si>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</si>
  <si>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</si>
  <si>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</si>
  <si>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</si>
  <si>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</si>
  <si>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</si>
  <si>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</si>
  <si>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</si>
  <si>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</si>
  <si>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</si>
  <si>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</si>
  <si>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</si>
  <si>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</si>
  <si>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</si>
  <si>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</si>
  <si>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</si>
  <si>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</si>
  <si>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</si>
  <si>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</si>
  <si>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</si>
  <si>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</si>
  <si>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</si>
  <si>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</si>
  <si>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</si>
  <si>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</si>
  <si>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</si>
  <si>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</si>
  <si>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</si>
  <si>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</si>
  <si>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</si>
  <si>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</si>
  <si>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</si>
  <si>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</si>
  <si>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</si>
  <si>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</si>
  <si>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</si>
  <si>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</si>
  <si>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</si>
  <si>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</si>
  <si>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</si>
  <si>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</si>
  <si>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</si>
  <si>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</si>
  <si>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</si>
  <si>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</si>
  <si>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</si>
  <si>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</si>
  <si>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</si>
  <si>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</si>
  <si>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</si>
  <si>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</si>
  <si>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</si>
  <si>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</si>
  <si>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</si>
  <si>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</si>
  <si>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</si>
  <si>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</si>
  <si>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</si>
  <si>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</si>
  <si>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</si>
  <si>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</si>
  <si>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</si>
  <si>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</si>
  <si>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</si>
  <si>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</si>
  <si>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</si>
  <si>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</si>
  <si>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</si>
  <si>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</si>
  <si>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</si>
  <si>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</si>
  <si>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</si>
  <si>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</si>
  <si>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</si>
  <si>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</si>
  <si>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</si>
  <si>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</si>
  <si>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</si>
  <si>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</si>
  <si>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</si>
  <si>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</si>
  <si>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</si>
  <si>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</si>
  <si>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</si>
  <si>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</si>
  <si>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</si>
  <si>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</si>
  <si>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</si>
  <si>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</si>
  <si>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</si>
  <si>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</si>
  <si>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</si>
  <si>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</si>
  <si>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</si>
  <si>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</si>
  <si>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</si>
  <si>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</si>
  <si>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</si>
  <si>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</si>
  <si>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</si>
  <si>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</si>
  <si>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</si>
  <si>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</si>
  <si>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</si>
  <si>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</si>
  <si>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</si>
  <si>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</si>
  <si>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</si>
  <si>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</si>
  <si>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</si>
  <si>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</si>
  <si>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</si>
  <si>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</si>
  <si>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</si>
  <si>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</si>
  <si>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</si>
  <si>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</si>
  <si>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</si>
  <si>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</si>
  <si>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</si>
  <si>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</si>
  <si>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</si>
  <si>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</si>
  <si>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</si>
  <si>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</si>
  <si>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</si>
  <si>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</si>
  <si>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</si>
  <si>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</si>
  <si>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</si>
  <si>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</si>
  <si>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</si>
  <si>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</si>
  <si>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</si>
  <si>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</si>
  <si>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</si>
  <si>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</si>
  <si>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</si>
  <si>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</si>
  <si>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</si>
  <si>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</si>
  <si>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</si>
  <si>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</si>
  <si>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</si>
  <si>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</si>
  <si>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</si>
  <si>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</si>
  <si>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</si>
  <si>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</si>
  <si>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</si>
  <si>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</si>
  <si>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</si>
  <si>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</si>
  <si>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</si>
  <si>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</si>
  <si>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</si>
  <si>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</si>
  <si>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</si>
  <si>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</si>
  <si>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</si>
  <si>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</si>
  <si>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</si>
  <si>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</si>
  <si>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</si>
  <si>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</si>
  <si>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</si>
  <si>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</si>
  <si>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</si>
  <si>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</si>
  <si>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</si>
  <si>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</si>
  <si>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</si>
  <si>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</si>
  <si>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</si>
  <si>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</si>
  <si>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</si>
  <si>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</si>
  <si>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</si>
  <si>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</si>
  <si>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</si>
  <si>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</si>
  <si>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</si>
  <si>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</si>
  <si>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</si>
  <si>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</si>
  <si>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</si>
  <si>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</si>
  <si>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</si>
  <si>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</si>
  <si>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</si>
  <si>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</si>
  <si>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</si>
  <si>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</si>
  <si>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</si>
  <si>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</si>
  <si>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</si>
  <si>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</si>
  <si>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</si>
  <si>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</si>
  <si>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</si>
  <si>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</si>
  <si>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</si>
  <si>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</si>
  <si>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</si>
  <si>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</si>
  <si>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</si>
  <si>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</si>
  <si>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</si>
  <si>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</si>
  <si>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</si>
  <si>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</si>
  <si>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</si>
  <si>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</si>
  <si>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</si>
  <si>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</si>
  <si>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</si>
  <si>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</si>
  <si>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</si>
  <si>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</si>
  <si>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</si>
  <si>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</si>
  <si>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</si>
  <si>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</si>
  <si>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</si>
  <si>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</si>
  <si>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</si>
  <si>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</si>
  <si>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</si>
  <si>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</si>
  <si>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</si>
  <si>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</si>
  <si>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</si>
  <si>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</si>
  <si>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</si>
  <si>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</si>
  <si>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</si>
  <si>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</si>
  <si>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</si>
  <si>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</si>
  <si>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</si>
  <si>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</si>
  <si>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</si>
  <si>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</si>
  <si>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</si>
  <si>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</si>
  <si>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</si>
  <si>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</si>
  <si>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</si>
  <si>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</si>
  <si>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</si>
  <si>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</si>
  <si>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</si>
  <si>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</si>
  <si>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</si>
  <si>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</si>
  <si>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</si>
  <si>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</si>
  <si>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</si>
  <si>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</si>
  <si>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</si>
  <si>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</si>
  <si>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</si>
  <si>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</si>
  <si>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</si>
  <si>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</si>
  <si>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</si>
  <si>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</si>
  <si>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</si>
  <si>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</si>
  <si>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</si>
  <si>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</si>
  <si>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</si>
  <si>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</si>
  <si>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</si>
  <si>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</si>
  <si>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</si>
  <si>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</si>
  <si>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</si>
  <si>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</si>
  <si>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</si>
  <si>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</si>
  <si>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</si>
  <si>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</si>
  <si>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</si>
  <si>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</si>
  <si>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</si>
  <si>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</si>
  <si>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</si>
  <si>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</si>
  <si>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</si>
  <si>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</si>
  <si>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</si>
  <si>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</si>
  <si>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</si>
  <si>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</si>
  <si>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</si>
  <si>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</si>
  <si>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</si>
  <si>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</si>
  <si>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</si>
  <si>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</si>
  <si>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</si>
  <si>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</si>
  <si>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</si>
  <si>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</si>
  <si>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</si>
  <si>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</si>
  <si>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</si>
  <si>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</si>
  <si>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</si>
  <si>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</si>
  <si>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</si>
  <si>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</si>
  <si>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</si>
  <si>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</si>
  <si>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</si>
  <si>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</si>
  <si>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</si>
  <si>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</si>
  <si>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</si>
  <si>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</si>
  <si>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</si>
  <si>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</si>
  <si>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</si>
  <si>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</si>
  <si>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</si>
  <si>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</si>
  <si>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</si>
  <si>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</si>
  <si>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</si>
  <si>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</si>
  <si>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</si>
  <si>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</si>
  <si>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</si>
  <si>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</si>
  <si>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</si>
  <si>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</si>
  <si>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</si>
  <si>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</si>
  <si>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</si>
  <si>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</si>
  <si>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</si>
  <si>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</si>
  <si>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</si>
  <si>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</si>
  <si>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</si>
  <si>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</si>
  <si>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</si>
  <si>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</si>
  <si>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</si>
  <si>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</si>
  <si>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</si>
  <si>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</si>
  <si>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</si>
  <si>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</si>
  <si>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</si>
  <si>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</si>
  <si>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</si>
  <si>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</si>
  <si>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</si>
  <si>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</si>
  <si>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</si>
  <si>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</si>
  <si>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</si>
  <si>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</si>
  <si>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</si>
  <si>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</si>
  <si>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</si>
  <si>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</si>
  <si>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</si>
  <si>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</si>
  <si>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</si>
  <si>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</si>
  <si>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</si>
  <si>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</si>
  <si>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</si>
  <si>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</si>
  <si>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</si>
  <si>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</si>
  <si>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</si>
  <si>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</si>
  <si>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</si>
  <si>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</si>
  <si>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</si>
  <si>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</si>
  <si>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</si>
  <si>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</si>
  <si>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</si>
  <si>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</si>
  <si>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</si>
  <si>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</si>
  <si>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</si>
  <si>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</si>
  <si>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</si>
  <si>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</si>
  <si>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</si>
  <si>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</si>
  <si>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</si>
  <si>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</si>
  <si>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</si>
  <si>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</si>
  <si>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</si>
  <si>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</si>
  <si>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</si>
  <si>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</si>
  <si>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</si>
  <si>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</si>
  <si>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</si>
  <si>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</si>
  <si>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</si>
  <si>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</si>
  <si>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</si>
  <si>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</si>
  <si>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</si>
  <si>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</si>
  <si>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</si>
  <si>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</si>
  <si>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</si>
  <si>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</si>
  <si>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</si>
  <si>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</si>
  <si>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</si>
  <si>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</si>
  <si>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</si>
  <si>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</si>
  <si>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</si>
  <si>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</si>
  <si>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</si>
  <si>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</si>
  <si>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</si>
  <si>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</si>
  <si>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</si>
  <si>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</si>
  <si>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</si>
  <si>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</si>
  <si>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</si>
  <si>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</si>
  <si>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</si>
  <si>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</si>
  <si>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</si>
  <si>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</si>
  <si>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</si>
  <si>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</si>
  <si>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</si>
  <si>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</si>
  <si>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</si>
  <si>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</si>
  <si>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</si>
  <si>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</si>
  <si>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</si>
  <si>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</si>
  <si>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</si>
  <si>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</si>
  <si>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</si>
  <si>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</si>
  <si>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</si>
  <si>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</si>
  <si>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</si>
  <si>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</si>
  <si>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</si>
  <si>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</si>
  <si>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</si>
  <si>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</si>
  <si>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</si>
  <si>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</si>
  <si>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</si>
  <si>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</si>
  <si>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</si>
  <si>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</si>
  <si>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</si>
  <si>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</si>
  <si>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</si>
  <si>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</si>
  <si>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</si>
  <si>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</si>
  <si>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</si>
  <si>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</si>
  <si>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</si>
  <si>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</si>
  <si>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</si>
  <si>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</si>
  <si>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</si>
  <si>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</si>
  <si>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</si>
  <si>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</si>
  <si>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</si>
  <si>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</si>
  <si>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</si>
  <si>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</si>
  <si>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</si>
  <si>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</si>
  <si>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</si>
  <si>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</si>
  <si>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</si>
  <si>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</si>
  <si>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</si>
  <si>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</si>
  <si>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</si>
  <si>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</si>
  <si>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</si>
  <si>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</si>
  <si>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</si>
  <si>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</si>
  <si>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</si>
  <si>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</si>
  <si>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</si>
  <si>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</si>
  <si>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</si>
  <si>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</si>
  <si>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</si>
  <si>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</si>
  <si>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</si>
  <si>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</si>
  <si>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</si>
  <si>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</si>
  <si>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</si>
  <si>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</si>
  <si>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</si>
  <si>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</si>
  <si>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</si>
  <si>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</si>
  <si>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</si>
  <si>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</si>
  <si>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</si>
  <si>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</si>
  <si>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</si>
  <si>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</si>
  <si>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</si>
  <si>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</si>
  <si>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</si>
  <si>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</si>
  <si>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</si>
  <si>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</si>
  <si>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</si>
  <si>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</si>
  <si>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</si>
  <si>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</si>
  <si>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</si>
  <si>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</si>
  <si>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</si>
  <si>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</si>
  <si>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</si>
  <si>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</si>
  <si>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</si>
  <si>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</si>
  <si>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</si>
  <si>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</si>
  <si>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</si>
  <si>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</si>
  <si>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</si>
  <si>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</si>
  <si>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</si>
  <si>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</si>
  <si>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</si>
  <si>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</si>
  <si>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</si>
  <si>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</si>
  <si>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</si>
  <si>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</si>
  <si>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</si>
  <si>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</si>
  <si>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</si>
  <si>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</si>
  <si>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</si>
  <si>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</si>
  <si>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</si>
  <si>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</si>
  <si>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</si>
  <si>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</si>
  <si>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</si>
  <si>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</si>
  <si>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</si>
  <si>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</si>
  <si>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</si>
  <si>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</si>
  <si>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</si>
  <si>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</si>
  <si>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</si>
  <si>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</si>
  <si>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</si>
  <si>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</si>
  <si>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</si>
  <si>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</si>
  <si>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</si>
  <si>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</si>
  <si>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</si>
  <si>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</si>
  <si>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</si>
  <si>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</si>
  <si>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</si>
  <si>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</si>
  <si>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</si>
  <si>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</si>
  <si>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</si>
  <si>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</si>
  <si>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</si>
  <si>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</si>
  <si>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</si>
  <si>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</si>
  <si>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</si>
  <si>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</si>
  <si>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</si>
  <si>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</si>
  <si>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</si>
  <si>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</si>
  <si>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</si>
  <si>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</si>
  <si>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</si>
  <si>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</si>
  <si>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</si>
  <si>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</si>
  <si>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</si>
  <si>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</si>
  <si>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</si>
  <si>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</si>
  <si>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</si>
  <si>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</si>
  <si>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</si>
  <si>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</si>
  <si>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</si>
  <si>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</si>
  <si>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</si>
  <si>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</si>
  <si>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</si>
  <si>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</si>
  <si>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</si>
  <si>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</si>
  <si>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</si>
  <si>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</si>
  <si>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</si>
  <si>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</si>
  <si>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</si>
  <si>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</si>
  <si>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</si>
  <si>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</si>
  <si>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</si>
  <si>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</si>
  <si>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</si>
  <si>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</si>
  <si>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</si>
  <si>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</si>
  <si>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</si>
  <si>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</si>
  <si>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</si>
  <si>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</si>
  <si>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</si>
  <si>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</si>
  <si>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</si>
  <si>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</si>
  <si>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</si>
  <si>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</si>
  <si>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</si>
  <si>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</si>
  <si>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</si>
  <si>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</si>
  <si>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</si>
  <si>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</si>
  <si>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</si>
  <si>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</si>
  <si>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</si>
  <si>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</si>
  <si>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</si>
  <si>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</si>
  <si>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</si>
  <si>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</si>
  <si>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</si>
  <si>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</si>
  <si>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</si>
  <si>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</si>
  <si>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</si>
  <si>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</si>
  <si>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</si>
  <si>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</si>
  <si>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</si>
  <si>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</si>
  <si>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</si>
  <si>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</si>
  <si>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</si>
  <si>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</si>
  <si>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</si>
  <si>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</si>
  <si>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</si>
  <si>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</si>
  <si>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</si>
  <si>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</si>
  <si>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</si>
  <si>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</si>
  <si>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</si>
  <si>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</si>
  <si>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</si>
  <si>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</si>
  <si>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</si>
  <si>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</si>
  <si>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</si>
  <si>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</si>
  <si>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</si>
  <si>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</si>
  <si>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</si>
  <si>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</si>
  <si>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</si>
  <si>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</si>
  <si>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</si>
  <si>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</si>
  <si>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</si>
  <si>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</si>
  <si>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</si>
  <si>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</si>
  <si>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</si>
  <si>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</si>
  <si>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</si>
  <si>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</si>
  <si>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</si>
  <si>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</si>
  <si>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</si>
  <si>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</si>
  <si>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</si>
  <si>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</si>
  <si>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</si>
  <si>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</si>
  <si>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</si>
  <si>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</si>
  <si>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</si>
  <si>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</si>
  <si>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</si>
  <si>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</si>
  <si>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</si>
  <si>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</si>
  <si>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</si>
  <si>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</si>
  <si>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</si>
  <si>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</si>
  <si>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</si>
  <si>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</si>
  <si>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</si>
  <si>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</si>
  <si>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</si>
  <si>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</si>
  <si>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</si>
  <si>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</si>
  <si>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</si>
  <si>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</si>
  <si>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</si>
  <si>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</si>
  <si>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</si>
  <si>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</si>
  <si>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</si>
  <si>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</si>
  <si>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</si>
  <si>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</si>
  <si>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</si>
  <si>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</si>
  <si>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</si>
  <si>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</si>
  <si>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</si>
  <si>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</si>
  <si>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</si>
  <si>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</si>
  <si>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</si>
  <si>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</si>
  <si>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</si>
  <si>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</si>
  <si>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</si>
  <si>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</si>
  <si>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</si>
  <si>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</si>
  <si>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</si>
  <si>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</si>
  <si>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</si>
  <si>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</si>
  <si>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</si>
  <si>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</si>
  <si>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</si>
  <si>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</si>
  <si>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</si>
  <si>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</si>
  <si>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</si>
  <si>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</si>
  <si>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</si>
  <si>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</si>
  <si>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</si>
  <si>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</si>
  <si>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</si>
  <si>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</si>
  <si>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</si>
  <si>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</si>
  <si>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</si>
  <si>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</si>
  <si>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</si>
  <si>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</si>
  <si>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</si>
  <si>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</si>
  <si>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</si>
  <si>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</si>
  <si>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</si>
  <si>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</si>
  <si>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</si>
  <si>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</si>
  <si>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</si>
  <si>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</si>
  <si>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</si>
  <si>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</si>
  <si>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</si>
  <si>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</si>
  <si>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</si>
  <si>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</si>
  <si>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</si>
  <si>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</si>
  <si>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</si>
  <si>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</si>
  <si>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</si>
  <si>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</si>
  <si>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</si>
  <si>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</si>
  <si>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</si>
  <si>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</si>
  <si>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</si>
  <si>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</si>
  <si>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</si>
  <si>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</si>
  <si>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</si>
  <si>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</si>
  <si>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</si>
  <si>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</si>
  <si>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</si>
  <si>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</si>
  <si>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</si>
  <si>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</si>
  <si>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</si>
  <si>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</si>
  <si>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</si>
  <si>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</si>
  <si>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</si>
  <si>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</si>
  <si>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</si>
  <si>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</si>
  <si>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</si>
  <si>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</si>
  <si>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</si>
  <si>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</si>
  <si>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</si>
  <si>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</si>
  <si>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</si>
  <si>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</si>
  <si>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</si>
  <si>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</si>
  <si>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</si>
  <si>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</si>
  <si>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</si>
  <si>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</si>
  <si>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</si>
  <si>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</si>
  <si>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</si>
  <si>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</si>
  <si>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</si>
  <si>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</si>
  <si>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</si>
  <si>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</si>
  <si>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</si>
  <si>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</si>
  <si>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</si>
  <si>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</si>
  <si>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</si>
  <si>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</si>
  <si>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</si>
  <si>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</si>
  <si>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</si>
  <si>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</si>
  <si>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</si>
  <si>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</si>
  <si>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</si>
  <si>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</si>
  <si>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</si>
  <si>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</si>
  <si>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</si>
  <si>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</si>
  <si>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</si>
  <si>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</si>
  <si>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</si>
  <si>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</si>
  <si>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</si>
  <si>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</si>
  <si>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</si>
  <si>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</si>
  <si>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</si>
  <si>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</si>
  <si>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</si>
  <si>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</si>
  <si>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</si>
  <si>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</si>
  <si>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</si>
  <si>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</si>
  <si>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</si>
  <si>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</si>
  <si>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</si>
  <si>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</si>
  <si>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</si>
  <si>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</si>
  <si>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</si>
  <si>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</si>
  <si>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</si>
  <si>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</si>
  <si>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</si>
  <si>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</si>
  <si>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</si>
  <si>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</si>
  <si>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</si>
  <si>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</si>
  <si>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</si>
  <si>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</si>
  <si>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</si>
  <si>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</si>
  <si>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</si>
  <si>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</si>
  <si>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</si>
  <si>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</si>
  <si>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</si>
  <si>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</si>
  <si>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</si>
  <si>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</si>
  <si>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</si>
  <si>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</si>
  <si>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</si>
  <si>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</si>
  <si>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</si>
  <si>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</si>
  <si>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</si>
  <si>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</si>
  <si>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</si>
  <si>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</si>
  <si>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</si>
  <si>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</si>
  <si>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</si>
  <si>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</si>
  <si>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</si>
  <si>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</si>
  <si>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</si>
  <si>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</si>
  <si>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</si>
  <si>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</si>
  <si>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</si>
  <si>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</si>
  <si>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</si>
  <si>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</si>
  <si>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</si>
  <si>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</si>
  <si>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</si>
  <si>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</si>
  <si>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</si>
  <si>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</si>
  <si>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</si>
  <si>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</si>
  <si>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</si>
  <si>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</si>
  <si>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</si>
  <si>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</si>
  <si>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</si>
  <si>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</si>
  <si>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</si>
  <si>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</si>
  <si>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</si>
  <si>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</si>
  <si>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</si>
  <si>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</si>
  <si>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</si>
  <si>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</si>
  <si>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</si>
  <si>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</si>
  <si>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</si>
  <si>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</si>
  <si>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</si>
  <si>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</si>
  <si>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</si>
  <si>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</si>
  <si>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</si>
  <si>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</si>
  <si>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</si>
  <si>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</si>
  <si>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</si>
  <si>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</si>
  <si>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</si>
  <si>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</si>
  <si>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</si>
  <si>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</si>
  <si>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</si>
  <si>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</si>
  <si>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</si>
  <si>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</si>
  <si>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</si>
  <si>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</si>
  <si>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</si>
  <si>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</si>
  <si>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</si>
  <si>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</si>
  <si>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</si>
  <si>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</si>
  <si>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</si>
  <si>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</si>
  <si>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</si>
  <si>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</si>
  <si>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</si>
  <si>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</si>
  <si>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</si>
  <si>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</si>
  <si>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</si>
  <si>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</si>
  <si>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</si>
  <si>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</si>
  <si>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</si>
  <si>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</si>
  <si>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</si>
  <si>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</si>
  <si>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</si>
  <si>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</si>
  <si>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</si>
  <si>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</si>
  <si>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</si>
  <si>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</si>
  <si>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</si>
  <si>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</si>
  <si>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</si>
  <si>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</si>
  <si>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</si>
  <si>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</si>
  <si>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</si>
  <si>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</si>
  <si>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</si>
  <si>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</si>
  <si>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</si>
  <si>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</si>
  <si>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</si>
  <si>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</si>
  <si>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</si>
  <si>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</si>
  <si>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</si>
  <si>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</si>
  <si>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</si>
  <si>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</si>
  <si>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</si>
  <si>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</si>
  <si>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</si>
  <si>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</si>
  <si>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</si>
  <si>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</si>
  <si>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</si>
  <si>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</si>
  <si>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</si>
  <si>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</si>
  <si>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</si>
  <si>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</si>
  <si>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</si>
  <si>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</si>
  <si>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</si>
  <si>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</si>
  <si>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</si>
  <si>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</si>
  <si>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</si>
  <si>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</si>
  <si>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</si>
  <si>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</si>
  <si>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</si>
  <si>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</si>
  <si>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</si>
  <si>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</si>
  <si>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</si>
  <si>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</si>
  <si>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</si>
  <si>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</si>
  <si>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</si>
  <si>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</si>
  <si>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</si>
  <si>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</si>
  <si>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</si>
  <si>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</si>
  <si>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</si>
  <si>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</si>
  <si>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</si>
  <si>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</si>
  <si>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</si>
  <si>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</si>
  <si>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</si>
  <si>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</si>
  <si>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</si>
  <si>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</si>
  <si>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</si>
  <si>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</si>
  <si>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</si>
  <si>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</si>
  <si>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</si>
  <si>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</si>
  <si>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</si>
  <si>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</si>
  <si>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</si>
  <si>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</si>
  <si>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</si>
  <si>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</si>
  <si>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</si>
  <si>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</si>
  <si>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</si>
  <si>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</si>
  <si>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</si>
  <si>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</si>
  <si>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</si>
  <si>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</si>
  <si>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</si>
  <si>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</si>
  <si>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</si>
  <si>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</si>
  <si>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</si>
  <si>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</si>
  <si>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</si>
  <si>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</si>
  <si>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</si>
  <si>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</si>
  <si>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</si>
  <si>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</si>
  <si>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</si>
  <si>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</si>
  <si>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</si>
  <si>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</si>
  <si>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</si>
  <si>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</si>
  <si>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</si>
  <si>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</si>
  <si>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</si>
  <si>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</si>
  <si>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</si>
  <si>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</si>
  <si>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</si>
  <si>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</si>
  <si>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</si>
  <si>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</si>
  <si>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</si>
  <si>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</si>
  <si>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</si>
  <si>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</si>
  <si>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</si>
  <si>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</si>
  <si>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</si>
  <si>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</si>
  <si>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</si>
  <si>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</si>
  <si>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</si>
  <si>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</si>
  <si>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</si>
  <si>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</si>
  <si>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</si>
  <si>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</si>
  <si>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</si>
  <si>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</si>
  <si>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</si>
  <si>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</si>
  <si>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</si>
  <si>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</si>
  <si>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</si>
  <si>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</si>
  <si>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</si>
  <si>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</si>
  <si>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</si>
  <si>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</si>
  <si>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</si>
  <si>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</si>
  <si>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</si>
  <si>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</si>
  <si>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</si>
  <si>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</si>
  <si>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</si>
  <si>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</si>
  <si>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</si>
  <si>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</si>
  <si>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</si>
  <si>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</si>
  <si>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</si>
  <si>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</si>
  <si>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</si>
  <si>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</si>
  <si>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</si>
  <si>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</si>
  <si>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</si>
  <si>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</si>
  <si>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</si>
  <si>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</si>
  <si>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</si>
  <si>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</si>
  <si>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</si>
  <si>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</si>
  <si>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</si>
  <si>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</si>
  <si>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</si>
  <si>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</si>
  <si>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</si>
  <si>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</si>
  <si>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</si>
  <si>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</si>
  <si>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</si>
  <si>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</si>
  <si>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</si>
  <si>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</si>
  <si>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</si>
  <si>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</si>
  <si>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</si>
  <si>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</si>
  <si>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</si>
  <si>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</si>
  <si>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</si>
  <si>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</si>
  <si>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</si>
  <si>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</si>
  <si>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</si>
  <si>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</si>
  <si>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</si>
  <si>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</si>
  <si>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</si>
  <si>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</si>
  <si>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</si>
  <si>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</si>
  <si>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</si>
  <si>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</si>
  <si>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</si>
  <si>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</si>
  <si>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</si>
  <si>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</si>
  <si>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</si>
  <si>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</si>
  <si>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</si>
  <si>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</si>
  <si>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</si>
  <si>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</si>
  <si>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</si>
  <si>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</si>
  <si>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</si>
  <si>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</si>
  <si>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</si>
  <si>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</si>
  <si>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</si>
  <si>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</si>
  <si>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</si>
  <si>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</si>
  <si>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</si>
  <si>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</si>
  <si>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</si>
  <si>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</si>
  <si>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</si>
  <si>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</si>
  <si>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</si>
  <si>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</si>
  <si>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</si>
  <si>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</si>
  <si>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</si>
  <si>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</si>
  <si>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</si>
  <si>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</si>
  <si>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</si>
  <si>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</si>
  <si>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</si>
  <si>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</si>
  <si>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</si>
  <si>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</si>
  <si>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</si>
  <si>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</si>
  <si>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</si>
  <si>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</si>
  <si>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</si>
  <si>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</si>
  <si>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</si>
  <si>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</si>
  <si>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</si>
  <si>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</si>
  <si>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</si>
  <si>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</si>
  <si>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</si>
  <si>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</si>
  <si>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</si>
  <si>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</si>
  <si>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</si>
  <si>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</si>
  <si>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</si>
  <si>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</si>
  <si>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</si>
  <si>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</si>
  <si>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</si>
  <si>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</si>
  <si>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</si>
  <si>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</si>
  <si>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</si>
  <si>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</si>
  <si>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</si>
  <si>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</si>
  <si>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</si>
  <si>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</si>
  <si>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</si>
  <si>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</si>
  <si>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</si>
  <si>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</si>
  <si>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</si>
  <si>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</si>
  <si>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</si>
  <si>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</si>
  <si>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</si>
  <si>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</si>
  <si>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</si>
  <si>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</si>
  <si>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</si>
  <si>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</si>
  <si>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</si>
  <si>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</si>
  <si>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</si>
  <si>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</si>
  <si>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</si>
  <si>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</si>
  <si>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</si>
  <si>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</si>
  <si>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</si>
  <si>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</si>
  <si>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</si>
  <si>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</si>
  <si>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</si>
  <si>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</si>
  <si>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</si>
  <si>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</si>
  <si>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</si>
  <si>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</si>
  <si>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</si>
  <si>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</si>
  <si>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</si>
  <si>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</si>
  <si>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</si>
  <si>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</si>
  <si>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</si>
  <si>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</si>
  <si>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</si>
  <si>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</si>
  <si>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</si>
  <si>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</si>
  <si>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</si>
  <si>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</si>
  <si>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</si>
  <si>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</si>
  <si>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</si>
  <si>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</si>
  <si>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</si>
  <si>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</si>
  <si>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</si>
  <si>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</si>
  <si>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</si>
  <si>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</si>
  <si>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</si>
  <si>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</si>
  <si>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</si>
  <si>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</si>
  <si>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</si>
  <si>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</si>
  <si>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</si>
  <si>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</si>
  <si>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</si>
  <si>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</si>
  <si>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</si>
  <si>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</si>
  <si>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</si>
  <si>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</si>
  <si>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</si>
  <si>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</si>
  <si>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</si>
  <si>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</si>
  <si>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</si>
  <si>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</si>
  <si>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</si>
  <si>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</si>
  <si>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</si>
  <si>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</si>
  <si>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</si>
  <si>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</si>
  <si>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</si>
  <si>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</si>
  <si>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</si>
  <si>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</si>
  <si>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</si>
  <si>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</si>
  <si>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</si>
  <si>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</si>
  <si>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</si>
  <si>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</si>
  <si>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</si>
  <si>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</si>
  <si>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</si>
  <si>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</si>
  <si>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</si>
  <si>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</si>
  <si>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</si>
  <si>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</si>
  <si>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</si>
  <si>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</si>
  <si>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</si>
  <si>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</si>
  <si>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</si>
  <si>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</si>
  <si>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</si>
  <si>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</si>
  <si>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</si>
  <si>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</si>
  <si>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</si>
  <si>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</si>
  <si>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</si>
  <si>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</si>
  <si>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</si>
  <si>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</si>
  <si>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</si>
  <si>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</si>
  <si>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</si>
  <si>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</si>
  <si>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</si>
  <si>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</si>
  <si>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</si>
  <si>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</si>
  <si>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</si>
  <si>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</si>
  <si>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</si>
  <si>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</si>
  <si>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</si>
  <si>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</si>
  <si>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</si>
  <si>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</si>
  <si>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</si>
  <si>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</si>
  <si>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</si>
  <si>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</si>
  <si>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</si>
  <si>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</si>
  <si>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</si>
  <si>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</si>
  <si>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</si>
  <si>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</si>
  <si>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</si>
  <si>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</si>
  <si>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</si>
  <si>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</si>
  <si>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</si>
  <si>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</si>
  <si>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</si>
  <si>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</si>
  <si>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</si>
  <si>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</si>
  <si>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</si>
  <si>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</si>
  <si>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</si>
  <si>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</si>
  <si>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</si>
  <si>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</si>
  <si>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</si>
  <si>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</si>
  <si>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</si>
  <si>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</si>
  <si>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</si>
  <si>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</si>
  <si>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</si>
  <si>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</si>
  <si>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</si>
  <si>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</si>
  <si>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</si>
  <si>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</si>
  <si>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</si>
  <si>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</si>
  <si>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</si>
  <si>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</si>
  <si>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</si>
  <si>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</si>
  <si>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</si>
  <si>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</si>
  <si>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</si>
  <si>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</si>
  <si>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</si>
  <si>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</si>
  <si>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</si>
  <si>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</si>
  <si>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</si>
  <si>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</si>
  <si>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</si>
  <si>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</si>
  <si>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</si>
  <si>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</si>
  <si>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</si>
  <si>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</si>
  <si>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</si>
  <si>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</si>
  <si>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</si>
  <si>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</si>
  <si>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</si>
  <si>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</si>
  <si>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</si>
  <si>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</si>
  <si>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</si>
  <si>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</si>
  <si>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</si>
  <si>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</si>
  <si>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</si>
  <si>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</si>
  <si>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</si>
  <si>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</si>
  <si>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</si>
  <si>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</si>
  <si>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</si>
  <si>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</si>
  <si>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</si>
  <si>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</si>
  <si>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</si>
  <si>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</si>
  <si>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</si>
  <si>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</si>
  <si>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</si>
  <si>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</si>
  <si>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</si>
  <si>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</si>
  <si>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</si>
  <si>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</si>
  <si>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</si>
  <si>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</si>
  <si>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</si>
  <si>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</si>
  <si>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</si>
  <si>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</si>
  <si>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</si>
  <si>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</si>
  <si>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</si>
  <si>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</si>
  <si>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</si>
  <si>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</si>
  <si>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</si>
  <si>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</si>
  <si>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</si>
  <si>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</si>
  <si>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</si>
  <si>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</si>
  <si>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</si>
  <si>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</si>
  <si>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</si>
  <si>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</si>
  <si>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</si>
  <si>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</si>
  <si>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</si>
  <si>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</si>
  <si>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</si>
  <si>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</si>
  <si>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</si>
  <si>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</si>
  <si>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</si>
  <si>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</si>
  <si>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</si>
  <si>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</si>
  <si>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</si>
  <si>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</si>
  <si>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</si>
  <si>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</si>
  <si>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</si>
  <si>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</si>
  <si>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</si>
  <si>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</si>
  <si>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</si>
  <si>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</si>
  <si>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</si>
  <si>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</si>
  <si>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</si>
  <si>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</si>
  <si>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</si>
  <si>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</si>
  <si>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</si>
  <si>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</si>
  <si>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</si>
  <si>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</si>
  <si>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</si>
  <si>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</si>
  <si>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</si>
  <si>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</si>
  <si>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</si>
  <si>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</si>
  <si>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</si>
  <si>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</si>
  <si>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</si>
  <si>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</si>
  <si>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</si>
  <si>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</si>
  <si>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</si>
  <si>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</si>
  <si>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</si>
  <si>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</si>
  <si>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</si>
  <si>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</si>
  <si>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</si>
  <si>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</si>
  <si>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</si>
  <si>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</si>
  <si>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</si>
  <si>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</si>
  <si>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</si>
  <si>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</si>
  <si>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</si>
  <si>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</si>
  <si>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</si>
  <si>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</si>
  <si>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</si>
  <si>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</si>
  <si>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</si>
  <si>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</si>
  <si>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</si>
  <si>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</si>
  <si>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</si>
  <si>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</si>
  <si>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</si>
  <si>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</si>
  <si>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</si>
  <si>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</si>
  <si>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</si>
  <si>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</si>
  <si>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</si>
  <si>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</si>
  <si>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</si>
  <si>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</si>
  <si>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</si>
  <si>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</si>
  <si>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</si>
  <si>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</si>
  <si>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</si>
  <si>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</si>
  <si>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</si>
  <si>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</si>
  <si>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</si>
  <si>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</si>
  <si>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</si>
  <si>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</si>
  <si>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</si>
  <si>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</si>
  <si>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</si>
  <si>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</si>
  <si>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</si>
  <si>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</si>
  <si>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</si>
  <si>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</si>
  <si>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</si>
  <si>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</si>
  <si>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</si>
  <si>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</si>
  <si>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</si>
  <si>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</si>
  <si>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</si>
  <si>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</si>
  <si>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</si>
  <si>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</si>
  <si>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</si>
  <si>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</si>
  <si>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</si>
  <si>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</si>
  <si>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</si>
  <si>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</si>
  <si>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</si>
  <si>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</si>
  <si>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</si>
  <si>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</si>
  <si>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</si>
  <si>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</si>
  <si>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</si>
  <si>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</si>
  <si>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</si>
  <si>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</si>
  <si>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</si>
  <si>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</si>
  <si>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</si>
  <si>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</si>
  <si>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</si>
  <si>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</si>
  <si>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</si>
  <si>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</si>
  <si>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</si>
  <si>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</si>
  <si>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</si>
  <si>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</si>
  <si>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</si>
  <si>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</si>
  <si>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</si>
  <si>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</si>
  <si>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</si>
  <si>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</si>
  <si>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</si>
  <si>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</si>
  <si>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</si>
  <si>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</si>
  <si>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</si>
  <si>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</si>
  <si>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</si>
  <si>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</si>
  <si>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</si>
  <si>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</si>
  <si>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</si>
  <si>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</si>
  <si>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</si>
  <si>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</si>
  <si>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</si>
  <si>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</si>
  <si>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</si>
  <si>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</si>
  <si>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</si>
  <si>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</si>
  <si>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</si>
  <si>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</si>
  <si>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</si>
  <si>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</si>
  <si>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</si>
  <si>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</si>
  <si>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</si>
  <si>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</si>
  <si>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</si>
  <si>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</si>
  <si>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</si>
  <si>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</si>
  <si>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</si>
  <si>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</si>
  <si>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</si>
  <si>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</si>
  <si>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</si>
  <si>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</si>
  <si>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</si>
  <si>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</si>
  <si>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</si>
  <si>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</si>
  <si>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</si>
  <si>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</si>
  <si>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</si>
  <si>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</si>
  <si>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</si>
  <si>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</si>
  <si>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</si>
  <si>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</si>
  <si>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</si>
  <si>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</si>
  <si>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</si>
  <si>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</si>
  <si>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</si>
  <si>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</si>
  <si>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</si>
  <si>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</si>
  <si>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</si>
  <si>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</si>
  <si>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</si>
  <si>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</si>
  <si>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</si>
  <si>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</si>
  <si>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</si>
  <si>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</si>
  <si>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</si>
  <si>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</si>
  <si>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</si>
  <si>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</si>
  <si>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</si>
  <si>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</si>
  <si>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</si>
  <si>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</si>
  <si>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</si>
  <si>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</si>
  <si>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</si>
  <si>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</si>
  <si>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</si>
  <si>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</si>
  <si>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</si>
  <si>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</si>
  <si>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</si>
  <si>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</si>
  <si>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</si>
  <si>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</si>
  <si>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</si>
  <si>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</si>
  <si>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</si>
  <si>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</si>
  <si>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</si>
  <si>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</si>
  <si>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</si>
  <si>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</si>
  <si>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</si>
  <si>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</si>
  <si>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</si>
  <si>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</si>
  <si>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</si>
  <si>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</si>
  <si>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</si>
  <si>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</si>
  <si>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</si>
  <si>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</si>
  <si>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</si>
  <si>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</si>
  <si>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</si>
  <si>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</si>
  <si>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</si>
  <si>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</si>
  <si>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</si>
  <si>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</si>
  <si>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</si>
  <si>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</si>
  <si>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</si>
  <si>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</si>
  <si>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</si>
  <si>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</si>
  <si>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</si>
  <si>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</si>
  <si>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</si>
  <si>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</si>
  <si>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</si>
  <si>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</si>
  <si>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</si>
  <si>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</si>
  <si>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</si>
  <si>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</si>
  <si>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</si>
  <si>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</si>
  <si>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</si>
  <si>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</si>
  <si>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</si>
  <si>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</si>
  <si>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</si>
  <si>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</si>
  <si>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</si>
  <si>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</si>
  <si>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</si>
  <si>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</si>
  <si>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</si>
  <si>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</si>
  <si>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</si>
  <si>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</si>
  <si>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</si>
  <si>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</si>
  <si>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</si>
  <si>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</si>
  <si>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</si>
  <si>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</si>
  <si>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</si>
  <si>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</si>
  <si>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</si>
  <si>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</si>
  <si>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</si>
  <si>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</si>
  <si>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</si>
  <si>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</si>
  <si>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</si>
  <si>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</si>
  <si>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</si>
  <si>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</si>
  <si>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</si>
  <si>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</si>
  <si>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</si>
  <si>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</si>
  <si>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</si>
  <si>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</si>
  <si>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</si>
  <si>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</si>
  <si>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</si>
  <si>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</si>
  <si>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</si>
  <si>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</si>
  <si>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</si>
  <si>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</si>
  <si>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</si>
  <si>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</si>
  <si>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</si>
  <si>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</si>
  <si>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</si>
  <si>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</si>
  <si>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</si>
  <si>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</si>
  <si>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</si>
  <si>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</si>
  <si>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</si>
  <si>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</si>
  <si>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</si>
  <si>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</si>
  <si>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</si>
  <si>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</si>
  <si>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</si>
  <si>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</si>
  <si>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</si>
  <si>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</si>
  <si>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</si>
  <si>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</si>
  <si>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</si>
  <si>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</si>
  <si>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</si>
  <si>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</si>
  <si>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</si>
  <si>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</si>
  <si>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</si>
  <si>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</si>
  <si>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</si>
  <si>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</si>
  <si>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</si>
  <si>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</si>
  <si>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</si>
  <si>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</si>
  <si>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</si>
  <si>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</si>
  <si>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</si>
  <si>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</si>
  <si>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</si>
  <si>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</si>
  <si>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</si>
  <si>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</si>
  <si>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</si>
  <si>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</si>
  <si>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</si>
  <si>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</si>
  <si>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</si>
  <si>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</si>
  <si>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</si>
  <si>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</si>
  <si>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</si>
  <si>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</si>
  <si>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</si>
  <si>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</si>
  <si>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</si>
  <si>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</si>
  <si>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</si>
  <si>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</si>
  <si>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</si>
  <si>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</si>
  <si>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</si>
  <si>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</si>
  <si>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</si>
  <si>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</si>
  <si>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</si>
  <si>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</si>
  <si>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</si>
  <si>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</si>
  <si>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</si>
  <si>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</si>
  <si>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</si>
  <si>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</si>
  <si>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</si>
  <si>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</si>
  <si>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</si>
  <si>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</si>
  <si>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</si>
  <si>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</si>
  <si>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</si>
  <si>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</si>
  <si>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</si>
  <si>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</si>
  <si>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</si>
  <si>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</si>
  <si>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</si>
  <si>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</si>
  <si>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</si>
  <si>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</si>
  <si>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</si>
  <si>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</si>
  <si>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</si>
  <si>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</si>
  <si>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</si>
  <si>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</si>
  <si>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</si>
  <si>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</si>
  <si>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</si>
  <si>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</si>
  <si>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</si>
  <si>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</si>
  <si>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</si>
  <si>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</si>
  <si>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</si>
  <si>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</si>
  <si>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</si>
  <si>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</si>
  <si>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</si>
  <si>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</si>
  <si>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</si>
  <si>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</si>
  <si>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</si>
  <si>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</si>
  <si>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</si>
  <si>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</si>
  <si>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</si>
  <si>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</si>
  <si>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</si>
  <si>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</si>
  <si>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</si>
  <si>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</si>
  <si>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</si>
  <si>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</si>
  <si>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</si>
  <si>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</si>
  <si>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</si>
  <si>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</si>
  <si>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</si>
  <si>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</si>
  <si>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</si>
  <si>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</si>
  <si>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</si>
  <si>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</si>
  <si>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</si>
  <si>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</si>
  <si>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</si>
  <si>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</si>
  <si>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</si>
  <si>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</si>
  <si>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</si>
  <si>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</si>
  <si>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</si>
  <si>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</si>
  <si>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</si>
  <si>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</si>
  <si>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</si>
  <si>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</si>
  <si>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</si>
  <si>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</si>
  <si>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</si>
  <si>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</si>
  <si>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</si>
  <si>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</si>
  <si>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</si>
  <si>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</si>
  <si>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</si>
  <si>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</si>
  <si>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</si>
  <si>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</si>
  <si>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</si>
  <si>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</si>
  <si>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</si>
  <si>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</si>
  <si>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</si>
  <si>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</si>
  <si>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</si>
  <si>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</si>
  <si>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</si>
  <si>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</si>
  <si>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</si>
  <si>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</si>
  <si>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</si>
  <si>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</si>
  <si>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</si>
  <si>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</si>
  <si>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</si>
  <si>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</si>
  <si>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</si>
  <si>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</si>
  <si>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</si>
  <si>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</si>
  <si>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</si>
  <si>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</si>
  <si>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</si>
  <si>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</si>
  <si>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</si>
  <si>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</si>
  <si>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</si>
  <si>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</si>
  <si>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</si>
  <si>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</si>
  <si>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</si>
  <si>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</si>
  <si>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</si>
  <si>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</si>
  <si>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</si>
  <si>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</si>
  <si>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</si>
  <si>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</si>
  <si>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</si>
  <si>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</si>
  <si>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</si>
  <si>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</si>
  <si>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</si>
  <si>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</si>
  <si>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</si>
  <si>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</si>
  <si>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</si>
  <si>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</si>
  <si>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</si>
  <si>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</si>
  <si>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</si>
  <si>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</si>
  <si>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</si>
  <si>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</si>
  <si>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</si>
  <si>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</si>
  <si>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</si>
  <si>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</si>
  <si>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</si>
  <si>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</si>
  <si>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</si>
  <si>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</si>
  <si>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</si>
  <si>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</si>
  <si>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</si>
  <si>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</si>
  <si>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</si>
  <si>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</si>
  <si>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</si>
  <si>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</si>
  <si>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</si>
  <si>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</si>
  <si>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</si>
  <si>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</si>
  <si>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</si>
  <si>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</si>
  <si>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</si>
  <si>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</si>
  <si>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</si>
  <si>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</si>
  <si>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</si>
  <si>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</si>
  <si>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</si>
  <si>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</si>
  <si>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</si>
  <si>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</si>
  <si>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</si>
  <si>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</si>
  <si>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</si>
  <si>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</si>
  <si>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</si>
  <si>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</si>
  <si>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</si>
  <si>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</si>
  <si>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</si>
  <si>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</si>
  <si>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</si>
  <si>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</si>
  <si>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</si>
  <si>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</si>
  <si>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</si>
  <si>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</si>
  <si>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</si>
  <si>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</si>
  <si>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</si>
  <si>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</si>
  <si>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</si>
  <si>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</si>
  <si>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</si>
  <si>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</si>
  <si>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</si>
  <si>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</si>
  <si>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</si>
  <si>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</si>
  <si>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</si>
  <si>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</si>
  <si>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</si>
  <si>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</si>
  <si>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</si>
  <si>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</si>
  <si>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</si>
  <si>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</si>
  <si>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</si>
  <si>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</si>
  <si>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</si>
  <si>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</si>
  <si>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</si>
  <si>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</si>
  <si>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</si>
  <si>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</si>
  <si>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</si>
  <si>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</si>
  <si>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</si>
  <si>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</si>
  <si>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</si>
  <si>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</si>
  <si>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</si>
  <si>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</si>
  <si>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</si>
  <si>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</si>
  <si>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</si>
  <si>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</si>
  <si>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</si>
  <si>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</si>
  <si>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</si>
  <si>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</si>
  <si>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</si>
  <si>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</si>
  <si>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</si>
  <si>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</si>
  <si>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</si>
  <si>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</si>
  <si>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</si>
  <si>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</si>
  <si>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</si>
  <si>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</si>
  <si>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</si>
  <si>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</si>
  <si>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</si>
  <si>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</si>
  <si>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</si>
  <si>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</si>
  <si>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</si>
  <si>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</si>
  <si>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</si>
  <si>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</si>
  <si>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</si>
  <si>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</si>
  <si>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</si>
  <si>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</si>
  <si>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</si>
  <si>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</si>
  <si>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</si>
  <si>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</si>
  <si>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</si>
  <si>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</si>
  <si>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</si>
  <si>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</si>
  <si>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</si>
  <si>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</si>
  <si>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</si>
  <si>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</si>
  <si>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</si>
  <si>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</si>
  <si>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</si>
  <si>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</si>
  <si>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</si>
  <si>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</si>
  <si>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</si>
  <si>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</si>
  <si>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</si>
  <si>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</si>
  <si>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</si>
  <si>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</si>
  <si>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</si>
  <si>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</si>
  <si>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</si>
  <si>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</si>
  <si>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</si>
  <si>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</si>
  <si>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</si>
  <si>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</si>
  <si>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</si>
  <si>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</si>
  <si>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</si>
  <si>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</si>
  <si>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</si>
  <si>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</si>
  <si>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</si>
  <si>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</si>
  <si>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</si>
  <si>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</si>
  <si>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</si>
  <si>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</si>
  <si>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</si>
  <si>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</si>
  <si>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</si>
  <si>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</si>
  <si>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</si>
  <si>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</si>
  <si>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</si>
  <si>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</si>
  <si>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</si>
  <si>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</si>
  <si>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</si>
  <si>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</si>
  <si>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</si>
  <si>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</si>
  <si>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</si>
  <si>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</si>
  <si>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</si>
  <si>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</si>
  <si>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</si>
  <si>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</si>
  <si>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</si>
  <si>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</si>
  <si>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</si>
  <si>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</si>
  <si>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</si>
  <si>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</si>
  <si>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</si>
  <si>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</si>
  <si>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</si>
  <si>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</si>
  <si>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</si>
  <si>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</si>
  <si>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</si>
  <si>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</si>
  <si>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</si>
  <si>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</si>
  <si>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</si>
  <si>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</si>
  <si>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</si>
  <si>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</si>
  <si>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</si>
  <si>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</si>
  <si>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</si>
  <si>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</si>
  <si>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</si>
  <si>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</si>
  <si>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</si>
  <si>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</si>
  <si>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</si>
  <si>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</si>
  <si>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</si>
  <si>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</si>
  <si>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</si>
  <si>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</si>
  <si>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</si>
  <si>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</si>
  <si>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</si>
  <si>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</si>
  <si>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</si>
  <si>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</si>
  <si>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</si>
  <si>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</si>
  <si>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</si>
  <si>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</si>
  <si>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</si>
  <si>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</si>
  <si>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</si>
  <si>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</si>
  <si>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</si>
  <si>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</si>
  <si>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</si>
  <si>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</si>
  <si>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</si>
  <si>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</si>
  <si>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</si>
  <si>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</si>
  <si>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</si>
  <si>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</si>
  <si>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</si>
  <si>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</si>
  <si>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</si>
  <si>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</si>
  <si>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</si>
  <si>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</si>
  <si>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</si>
  <si>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</si>
  <si>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</si>
  <si>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</si>
  <si>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</si>
  <si>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</si>
  <si>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</si>
  <si>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</si>
  <si>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</si>
  <si>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</si>
  <si>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</si>
  <si>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</si>
  <si>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</si>
  <si>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</si>
  <si>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</si>
  <si>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</si>
  <si>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</si>
  <si>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</si>
  <si>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</si>
  <si>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</si>
  <si>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</si>
  <si>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</si>
  <si>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</si>
  <si>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</si>
  <si>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</si>
  <si>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</si>
  <si>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</si>
  <si>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</si>
  <si>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</si>
  <si>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</si>
  <si>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</si>
  <si>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</si>
  <si>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</si>
  <si>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</si>
  <si>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</si>
  <si>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</si>
  <si>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</si>
  <si>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</si>
  <si>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</si>
  <si>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</si>
  <si>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</si>
  <si>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</si>
  <si>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</si>
  <si>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</si>
  <si>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</si>
  <si>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</si>
  <si>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</si>
  <si>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</si>
  <si>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</si>
  <si>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</si>
  <si>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</si>
  <si>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</si>
  <si>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</si>
  <si>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</si>
  <si>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</si>
  <si>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</si>
  <si>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</si>
  <si>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</si>
  <si>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</si>
  <si>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</si>
  <si>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</si>
  <si>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</si>
  <si>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</si>
  <si>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</si>
  <si>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</si>
  <si>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</si>
  <si>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</si>
  <si>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</si>
  <si>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</si>
  <si>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</si>
  <si>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</si>
  <si>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</si>
  <si>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</si>
  <si>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</si>
  <si>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</si>
  <si>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</si>
  <si>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</si>
  <si>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</si>
  <si>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</si>
  <si>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</si>
  <si>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</si>
  <si>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</si>
  <si>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</si>
  <si>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</si>
  <si>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</si>
  <si>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</si>
  <si>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</si>
  <si>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</si>
  <si>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</si>
  <si>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</si>
  <si>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</si>
  <si>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</si>
  <si>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</si>
  <si>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</si>
  <si>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</si>
  <si>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</si>
  <si>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</si>
  <si>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</si>
  <si>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</si>
  <si>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</si>
  <si>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</si>
  <si>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</si>
  <si>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</si>
  <si>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</si>
  <si>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</si>
  <si>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</si>
  <si>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</si>
  <si>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</si>
  <si>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</si>
  <si>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</si>
  <si>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</si>
  <si>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</si>
  <si>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</si>
  <si>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</si>
  <si>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</si>
  <si>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</si>
  <si>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</si>
  <si>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</si>
  <si>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</si>
  <si>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</si>
  <si>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</si>
  <si>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</si>
  <si>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</si>
  <si>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</si>
  <si>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</si>
  <si>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</si>
  <si>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</si>
  <si>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</si>
  <si>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</si>
  <si>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</si>
  <si>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</si>
  <si>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</si>
  <si>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</si>
  <si>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</si>
  <si>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</si>
  <si>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</si>
  <si>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</si>
  <si>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</si>
  <si>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</si>
  <si>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</si>
  <si>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</si>
  <si>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</si>
  <si>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</si>
  <si>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</si>
  <si>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</si>
  <si>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</si>
  <si>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</si>
  <si>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</si>
  <si>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</si>
  <si>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</si>
  <si>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</si>
  <si>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</si>
  <si>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</si>
  <si>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</si>
  <si>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</si>
  <si>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</si>
  <si>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</si>
  <si>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</si>
  <si>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</si>
  <si>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</si>
  <si>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</si>
  <si>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</si>
  <si>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</si>
  <si>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</si>
  <si>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</si>
  <si>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</si>
  <si>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</si>
  <si>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</si>
  <si>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</si>
  <si>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</si>
  <si>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</si>
  <si>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</si>
  <si>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</si>
  <si>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</si>
  <si>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</si>
  <si>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</si>
  <si>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</si>
  <si>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</si>
  <si>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</si>
  <si>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</si>
  <si>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</si>
  <si>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</si>
  <si>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</si>
  <si>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</si>
  <si>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</si>
  <si>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</si>
  <si>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</si>
  <si>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</si>
  <si>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</si>
  <si>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</si>
  <si>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</si>
  <si>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</si>
  <si>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</si>
  <si>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</si>
  <si>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</si>
  <si>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</si>
  <si>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</si>
  <si>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</si>
  <si>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</si>
  <si>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</si>
  <si>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</si>
  <si>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</si>
  <si>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</si>
  <si>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</si>
  <si>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</si>
  <si>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</si>
  <si>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</si>
  <si>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</si>
  <si>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</si>
  <si>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</si>
  <si>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</si>
  <si>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</si>
  <si>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</si>
  <si>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</si>
  <si>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</si>
  <si>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</si>
  <si>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</si>
  <si>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</si>
  <si>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</si>
  <si>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</si>
  <si>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</si>
  <si>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</si>
  <si>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</si>
  <si>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</si>
  <si>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</si>
  <si>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</si>
  <si>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</si>
  <si>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</si>
  <si>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</si>
  <si>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</si>
  <si>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</si>
  <si>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</si>
  <si>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</si>
  <si>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</si>
  <si>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</si>
  <si>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</si>
  <si>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</si>
  <si>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</si>
  <si>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</si>
  <si>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</si>
  <si>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</si>
  <si>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</si>
  <si>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</si>
  <si>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</si>
  <si>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</si>
  <si>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</si>
  <si>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</si>
  <si>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</si>
  <si>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</si>
  <si>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</si>
  <si>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</si>
  <si>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</si>
  <si>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</si>
  <si>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</si>
  <si>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</si>
  <si>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</si>
  <si>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</si>
  <si>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</si>
  <si>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</si>
  <si>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</si>
  <si>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</si>
  <si>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</si>
  <si>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</si>
  <si>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</si>
  <si>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</si>
  <si>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</si>
  <si>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</si>
  <si>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</si>
  <si>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</si>
  <si>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</si>
  <si>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</si>
  <si>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</si>
  <si>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</si>
  <si>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</si>
  <si>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</si>
  <si>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</si>
  <si>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</si>
  <si>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</si>
  <si>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</si>
  <si>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</si>
  <si>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</si>
  <si>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</si>
  <si>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</si>
  <si>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</si>
  <si>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</si>
  <si>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</si>
  <si>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</si>
  <si>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</si>
  <si>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</si>
  <si>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</si>
  <si>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</si>
  <si>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</si>
  <si>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</si>
  <si>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</si>
  <si>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</si>
  <si>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</si>
  <si>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</si>
  <si>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</si>
  <si>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</si>
  <si>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</si>
  <si>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</si>
  <si>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</si>
  <si>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</si>
  <si>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</si>
  <si>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</si>
  <si>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</si>
  <si>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</si>
  <si>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</si>
  <si>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</si>
  <si>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</si>
  <si>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</si>
  <si>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</si>
  <si>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</si>
  <si>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</si>
  <si>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</si>
  <si>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</si>
  <si>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</si>
  <si>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</si>
  <si>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</si>
  <si>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</si>
  <si>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</si>
  <si>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</si>
  <si>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</si>
  <si>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</si>
  <si>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</si>
  <si>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</si>
  <si>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</si>
  <si>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</si>
  <si>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</si>
  <si>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</si>
  <si>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</si>
  <si>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</si>
  <si>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</si>
  <si>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</si>
  <si>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</si>
  <si>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</si>
  <si>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</si>
  <si>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</si>
  <si>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</si>
  <si>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</si>
  <si>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</si>
  <si>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</si>
  <si>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</si>
  <si>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</si>
  <si>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</si>
  <si>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</si>
  <si>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</si>
  <si>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</si>
  <si>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</si>
  <si>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</si>
  <si>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</si>
  <si>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</si>
  <si>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</si>
  <si>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</si>
  <si>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</si>
  <si>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</si>
  <si>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</si>
  <si>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</si>
  <si>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</si>
  <si>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</si>
  <si>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</si>
  <si>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</si>
  <si>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</si>
  <si>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</si>
  <si>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</si>
  <si>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</si>
  <si>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</si>
  <si>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</si>
  <si>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</si>
  <si>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</si>
  <si>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</si>
  <si>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</si>
  <si>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</si>
  <si>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</si>
  <si>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</si>
  <si>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</si>
  <si>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</si>
  <si>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</si>
  <si>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</si>
  <si>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</si>
  <si>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</si>
  <si>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</si>
  <si>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</si>
  <si>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</si>
  <si>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</si>
  <si>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</si>
  <si>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</si>
  <si>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</si>
  <si>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</si>
  <si>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</si>
  <si>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</si>
  <si>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</si>
  <si>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</si>
  <si>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</si>
  <si>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</si>
  <si>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</si>
  <si>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</si>
  <si>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</si>
  <si>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</si>
  <si>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</si>
  <si>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</si>
  <si>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</si>
  <si>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</si>
  <si>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</si>
  <si>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</si>
  <si>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</si>
  <si>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</si>
  <si>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</si>
  <si>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</si>
  <si>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</si>
  <si>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</si>
  <si>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</si>
  <si>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</si>
  <si>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</si>
  <si>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</si>
  <si>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</si>
  <si>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</si>
  <si>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</si>
  <si>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</si>
  <si>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</si>
  <si>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</si>
  <si>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</si>
  <si>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</si>
  <si>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</si>
  <si>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</si>
  <si>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</si>
  <si>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</si>
  <si>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</si>
  <si>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</si>
  <si>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</si>
  <si>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</si>
  <si>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</si>
  <si>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</si>
  <si>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</si>
  <si>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</si>
  <si>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</si>
  <si>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</si>
  <si>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</si>
  <si>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</si>
  <si>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</si>
  <si>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</si>
  <si>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</si>
  <si>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</si>
  <si>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</si>
  <si>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</si>
  <si>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</si>
  <si>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</si>
  <si>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</si>
  <si>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</si>
  <si>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</si>
  <si>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</si>
  <si>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</si>
  <si>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</si>
  <si>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</si>
  <si>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</si>
  <si>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</si>
  <si>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</si>
  <si>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</si>
  <si>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</si>
  <si>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</si>
  <si>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</si>
  <si>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</si>
  <si>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</si>
  <si>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</si>
  <si>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</si>
  <si>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</si>
  <si>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</si>
  <si>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</si>
  <si>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</si>
  <si>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</si>
  <si>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</si>
  <si>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</si>
  <si>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</si>
  <si>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</si>
  <si>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</si>
  <si>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</si>
  <si>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</si>
  <si>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</si>
  <si>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</si>
  <si>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</si>
  <si>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</si>
  <si>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</si>
  <si>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</si>
  <si>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</si>
  <si>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</si>
  <si>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</si>
  <si>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</si>
  <si>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</si>
  <si>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</si>
  <si>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</si>
  <si>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</si>
  <si>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</si>
  <si>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</si>
  <si>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https://analytics.zoho.com/open-view/2395394000006855518?ZOHO_CRITERIA=%2227.2%22.%22ID_P%C3%BAblico%22%3D1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</si>
  <si>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</si>
  <si>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</si>
  <si>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</si>
  <si>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</si>
  <si>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</si>
  <si>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</si>
  <si>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</si>
  <si>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</si>
  <si>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</si>
  <si>
    <t>TODO</t>
  </si>
  <si>
    <t>https://analytics.zoho.com/open-view/2395394000006939399?ZOHO_CRITERIA=%2227.2%22.%22ID_P%C3%BAblico%22%3D1</t>
  </si>
  <si>
    <t>https://analytics.zoho.com/open-view/2395394000006926276</t>
  </si>
  <si>
    <t>Frecuencia con el que el público objetivo total respondió a la pregunta según tipo de público, grupo de pertenecia y pregunta,  para el "&amp;O16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</si>
</sst>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xf numFmtId="0" fontId="9" fillId="0" borderId="2" xfId="0" applyFont="1" applyFill="1" applyBorder="1" applyAlignment="1">
      <alignment horizontal="left" vertical="top"/>
    </xf>
  </cellXfs>
  <cellStyles count="2">
    <cellStyle name="Hipervínculo" xfId="1" builtinId="8"/>
    <cellStyle name="Normal" xfId="0" builtinId="0"/>
  </cellStyles>
  <dxfs count="214">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00" tableBorderDxfId="9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80">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79"/>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78">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77"/>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76">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75"/>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74">
  <autoFilter ref="A2:C19" xr:uid="{75F3525F-9E42-487E-92AC-176D91A1D02E}"/>
  <sortState xmlns:xlrd2="http://schemas.microsoft.com/office/spreadsheetml/2017/richdata2" ref="A3:B16">
    <sortCondition ref="A5:A18"/>
  </sortState>
  <tableColumns count="3">
    <tableColumn id="1" xr3:uid="{952A3CE1-9D6F-4D9F-B43B-62B444C11EFC}" name="ID_Público" dataDxfId="73"/>
    <tableColumn id="2" xr3:uid="{A9F2AA81-D299-422C-9CB0-25F9CB7CBE22}" name="Público"/>
    <tableColumn id="3" xr3:uid="{A9FFE74F-7C1A-41D9-BF42-0F1585D68482}" name="Aux 1" dataDxfId="72">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71"/>
    <tableColumn id="3" xr3:uid="{C3068E04-FB23-4E70-A879-E69A9AB862D6}" uniqueName="3" name="descripcion" queryTableFieldId="3"/>
    <tableColumn id="4" xr3:uid="{588A68F9-BF4D-48D8-8C7B-3A93C4902BC1}" uniqueName="4" name="auxiliar" queryTableFieldId="4" dataDxfId="70"/>
    <tableColumn id="5" xr3:uid="{5AB17CBE-107C-4A8E-A05D-81EE2520FE75}" uniqueName="5" name="parametro" queryTableFieldId="5" dataDxfId="69"/>
    <tableColumn id="6" xr3:uid="{C4EF5471-F86F-4750-917B-AEF2D9B80FEE}" uniqueName="6" name="Columna1" queryTableFieldId="6" dataDxfId="68">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67"/>
    <tableColumn id="4" xr3:uid="{700B12AE-4E7C-4189-8E59-EF210F95B414}" uniqueName="4" name="auxiliar" queryTableFieldId="4" dataDxfId="66"/>
    <tableColumn id="5" xr3:uid="{0E332B85-18DA-4833-8E98-DF6283AB4B90}" uniqueName="5" name="fecha_inicio" queryTableFieldId="5" dataDxfId="65"/>
    <tableColumn id="6" xr3:uid="{10B55D18-C2D1-4845-934C-754F561CA644}" uniqueName="6" name="fecha_termino" queryTableFieldId="6" dataDxfId="64"/>
    <tableColumn id="7" xr3:uid="{C226911F-716F-43BC-973B-6B9F7FA4888F}" uniqueName="7" name="temporalidad" queryTableFieldId="7" dataDxfId="63"/>
    <tableColumn id="8" xr3:uid="{522A6B4E-5CA7-4D1D-84FF-E6CB70D37CB8}" uniqueName="8" name="Columna1" queryTableFieldId="8" dataDxfId="62">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61"/>
    <tableColumn id="3" xr3:uid="{22D30F4E-D1B3-410D-B0CF-1FE8EAEC55F3}" uniqueName="3" name="descripcion" queryTableFieldId="3" dataDxfId="60"/>
    <tableColumn id="4" xr3:uid="{7F5D3703-2D9F-4923-BF91-40C0C2BE8218}" uniqueName="4" name="auxiliar" queryTableFieldId="4" dataDxfId="59"/>
    <tableColumn id="5" xr3:uid="{C30C6A65-A83C-47E0-AD38-2562BEE51B7A}" uniqueName="5" name="iso_pais" queryTableFieldId="5" dataDxfId="58"/>
    <tableColumn id="6" xr3:uid="{27EF0653-983E-49AA-8E69-760F58B44179}" uniqueName="6" name="nivel_administrativo" queryTableFieldId="6" dataDxfId="57"/>
    <tableColumn id="7" xr3:uid="{4F02F62A-55C5-4159-8E89-404E2CF21410}" uniqueName="7" name="territorio" queryTableFieldId="7" dataDxfId="56"/>
    <tableColumn id="8" xr3:uid="{BCAB60B8-01B7-49AC-AB7F-291CE5D9DE8D}" uniqueName="8" name="Columna1" queryTableFieldId="8" dataDxfId="55">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5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53"/>
    <tableColumn id="3" xr3:uid="{2E7CB18B-5465-49F9-900E-3B2E3A41FB4F}" uniqueName="3" name="descripcion" queryTableFieldId="3" dataDxfId="52"/>
    <tableColumn id="4" xr3:uid="{25D3DE9F-C87A-4AF2-BDE2-3FC56D2627B3}" uniqueName="4" name="auxiliar" queryTableFieldId="4" dataDxfId="51"/>
    <tableColumn id="5" xr3:uid="{AC12715A-3FE3-4E96-B0D7-E45ACBB89D43}" uniqueName="5" name="unidad_medida" queryTableFieldId="5" dataDxfId="50"/>
    <tableColumn id="6" xr3:uid="{4BEA197A-7C33-4492-A455-FC45301EC0BF}" uniqueName="6" name="Columna1" queryTableFieldId="6" dataDxfId="49">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98" tableBorderDxfId="9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48"/>
    <tableColumn id="3" xr3:uid="{AB314A36-2E4D-4D08-927C-60F217AB003C}" uniqueName="3" name="Id_sector" queryTableFieldId="3"/>
    <tableColumn id="4" xr3:uid="{67547EC7-6434-42E3-8A61-176E47B1CE5B}" uniqueName="4" name="Sector" queryTableFieldId="4" dataDxfId="47"/>
    <tableColumn id="5" xr3:uid="{1462F023-38AB-4340-BD9F-16058BFF6A02}" uniqueName="5" name="Id_producto" queryTableFieldId="5"/>
    <tableColumn id="6" xr3:uid="{EE9810DD-D554-429B-B13D-64C30AAA3BD2}" uniqueName="6" name="Producto" queryTableFieldId="6" dataDxfId="46"/>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45"/>
    <tableColumn id="10" xr3:uid="{6315F050-DF7A-4A62-8D20-0A681D06FF63}" uniqueName="10" name="Descripcion" queryTableFieldId="10" dataDxfId="44"/>
    <tableColumn id="11" xr3:uid="{A9ADA349-0DAC-4FFC-A1B6-2FD40DB0218E}" uniqueName="11" name="Auxiliar" queryTableFieldId="11" dataDxfId="43"/>
    <tableColumn id="12" xr3:uid="{3C35DC8D-D9F0-4574-900E-4A7FF050A206}" uniqueName="12" name="Carpeta GITHUB" queryTableFieldId="12" dataDxfId="42"/>
    <tableColumn id="13" xr3:uid="{2AE60936-6FA8-452F-B5A8-C34B4314B9B0}" uniqueName="13" name="Codigo" queryTableFieldId="13" dataDxfId="41"/>
    <tableColumn id="14" xr3:uid="{30C5671A-41C6-4453-8206-96DE07E1A54B}" uniqueName="14" name="Id_producto2" queryTableFieldId="14" dataDxfId="40"/>
    <tableColumn id="15" xr3:uid="{102E02D7-CEA6-49E8-AB4E-1688F5811637}" uniqueName="15" name="Id_categoría2" queryTableFieldId="15" dataDxfId="39"/>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38"/>
    <tableColumn id="2" xr3:uid="{477F9CF4-E7D2-4202-9E71-5E9AED7F97A3}" uniqueName="2" name="Responsable" queryTableFieldId="2" dataDxfId="37"/>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96" tableBorderDxfId="9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94">
  <autoFilter ref="F2:H14" xr:uid="{677A6392-5661-4AB8-A842-6106666E2BB5}"/>
  <sortState xmlns:xlrd2="http://schemas.microsoft.com/office/spreadsheetml/2017/richdata2" ref="F3:H14">
    <sortCondition ref="F5:F182"/>
  </sortState>
  <tableColumns count="3">
    <tableColumn id="1" xr3:uid="{865DC186-CC3D-4303-BF7F-71EAD00F7E7E}" name="ID_Pregunta" dataDxfId="93"/>
    <tableColumn id="2" xr3:uid="{D7247E34-E8BD-4BB5-90B3-F851BF420661}" name="Pregunta" dataDxfId="92"/>
    <tableColumn id="3" xr3:uid="{BB9A7BC0-B719-44A7-AAB8-0062F068C7C9}" name="Aux 2" dataDxfId="9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90">
  <autoFilter ref="K2:L14" xr:uid="{443FAC90-EE1F-4131-A0A4-5A30E75C04A3}"/>
  <tableColumns count="2">
    <tableColumn id="1" xr3:uid="{4876B7B9-7BFB-4D8D-A4E1-7DDEC9563EBC}" name="ID_Pertenencia" dataDxfId="89"/>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88">
  <autoFilter ref="O2:P60" xr:uid="{E0C26464-51C4-4BCE-A8F6-4DF43C15A91D}"/>
  <sortState xmlns:xlrd2="http://schemas.microsoft.com/office/spreadsheetml/2017/richdata2" ref="O3:P60">
    <sortCondition ref="O5:O62"/>
  </sortState>
  <tableColumns count="2">
    <tableColumn id="1" xr3:uid="{B850645B-8BD4-4CAA-9173-34547C5D2588}" name="id_producto" dataDxfId="87"/>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86">
  <autoFilter ref="W2:Y13" xr:uid="{2CE39735-33FF-4D4E-A398-F080BD322D0B}"/>
  <tableColumns count="3">
    <tableColumn id="1" xr3:uid="{26DCF823-F3D3-423C-A759-4CF6F9FB57F5}" name="Mercado ID" dataDxfId="85"/>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84">
  <autoFilter ref="S2:T30" xr:uid="{791A527A-19A5-4FA7-9161-B54E15224EDD}"/>
  <sortState xmlns:xlrd2="http://schemas.microsoft.com/office/spreadsheetml/2017/richdata2" ref="S3:T33">
    <sortCondition ref="S5:S35"/>
  </sortState>
  <tableColumns count="2">
    <tableColumn id="1" xr3:uid="{F8E15E5B-6D89-4F36-B6E9-E07D59A3D16F}" name="id_categoria" dataDxfId="83"/>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82">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81"/>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0"/>
  <sheetViews>
    <sheetView showGridLines="0" tabSelected="1" zoomScale="90" zoomScaleNormal="90" workbookViewId="0">
      <pane xSplit="6" ySplit="3" topLeftCell="X13" activePane="bottomRight" state="frozen"/>
      <selection pane="topRight" activeCell="G1" sqref="G1"/>
      <selection pane="bottomLeft" activeCell="A4" sqref="A4"/>
      <selection pane="bottomRight" activeCell="Z17" sqref="Z1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SUM(C4:C22)</f>
        <v>42</v>
      </c>
      <c r="G1" s="73"/>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13392</v>
      </c>
      <c r="D3" s="70" t="s">
        <v>28</v>
      </c>
      <c r="E3" s="51" t="s">
        <v>10663</v>
      </c>
      <c r="F3" s="50" t="s">
        <v>10661</v>
      </c>
      <c r="G3" s="50" t="s">
        <v>10662</v>
      </c>
      <c r="H3" s="51" t="s">
        <v>10683</v>
      </c>
      <c r="I3" s="50" t="s">
        <v>10684</v>
      </c>
      <c r="J3" s="71" t="s">
        <v>13393</v>
      </c>
      <c r="K3" s="31" t="s">
        <v>10712</v>
      </c>
      <c r="L3" s="31" t="s">
        <v>10713</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45" x14ac:dyDescent="0.25">
      <c r="A4" s="54" t="str">
        <f>+D4&amp;"|FILT:"&amp;E4&amp;"| MUES: "&amp;G4&amp;"|"&amp;F4&amp;"|"&amp;H4</f>
        <v>GR 01|FILT:Público| MUES: Pertenecia|N° Respuestas|</v>
      </c>
      <c r="B4" s="72" t="s">
        <v>13808</v>
      </c>
      <c r="C4" s="41">
        <v>2</v>
      </c>
      <c r="D4" s="47" t="s">
        <v>13387</v>
      </c>
      <c r="E4" s="52" t="s">
        <v>13767</v>
      </c>
      <c r="F4" s="48" t="s">
        <v>13802</v>
      </c>
      <c r="G4" s="74" t="s">
        <v>13771</v>
      </c>
      <c r="H4" s="48"/>
      <c r="I4" s="46"/>
      <c r="J4" s="43" t="s">
        <v>13783</v>
      </c>
      <c r="K4" s="55"/>
      <c r="L4" s="55"/>
      <c r="M4" s="38" t="str">
        <f>"Frecuencia con la que el grupo de personas clasificadas como "&amp;J4&amp;" que respondieron a la pregunta según el grupo de pertenencia de esta para el "&amp;O4</f>
        <v>Frecuencia con la que el grupo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9" t="str">
        <f>+S4</f>
        <v>Frecuencia de respuestas realizadas por Trabajadores</v>
      </c>
      <c r="U4" s="98" t="str">
        <f>+E4&amp;": "&amp;J4</f>
        <v>Público: Trabajadores</v>
      </c>
      <c r="V4" s="37" t="s">
        <v>13764</v>
      </c>
      <c r="W4" s="23" t="str">
        <f t="shared" ref="W4:W5" si="0">HYPERLINK(B4,B4)</f>
        <v>https://analytics.zoho.com/open-view/2395394000006855341?ZOHO_CRITERIA=%2227.2%22.%22ID_P%C3%BAblico%22%3D1</v>
      </c>
      <c r="X4" s="64"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5">
        <v>44358</v>
      </c>
      <c r="AB4" s="64" t="s">
        <v>10446</v>
      </c>
      <c r="AC4" s="64" t="s">
        <v>10461</v>
      </c>
      <c r="AD4" s="63" t="s">
        <v>24</v>
      </c>
      <c r="AE4" s="63" t="s">
        <v>24</v>
      </c>
      <c r="AF4" s="63" t="s">
        <v>24</v>
      </c>
      <c r="AG4" s="67">
        <f>+VLOOKUP($P4,Parametros[[nombre]:[Columna1]],5,0)</f>
        <v>40</v>
      </c>
      <c r="AH4" s="67">
        <v>1</v>
      </c>
      <c r="AI4" s="67">
        <f>+VLOOKUP($N4,Territorio[[nombre]:[Columna1]],7,0)</f>
        <v>38</v>
      </c>
      <c r="AJ4" s="67">
        <f>+VLOOKUP(O4,Temporalidad[[nombre]:[Columna1]],7,0)</f>
        <v>30</v>
      </c>
      <c r="AK4" s="67">
        <f>+VLOOKUP(LEFT($D4,2),Tipo_Gráfico[[id2]:[Tipo Gráfico]],3,0)</f>
        <v>1</v>
      </c>
      <c r="AL4" s="37" t="s">
        <v>13765</v>
      </c>
      <c r="AM4" s="63" t="s">
        <v>24</v>
      </c>
      <c r="AN4" s="63" t="s">
        <v>24</v>
      </c>
      <c r="AO4" s="63" t="s">
        <v>24</v>
      </c>
      <c r="AP4" s="68">
        <f>VLOOKUP($AC4,Responsables[],3,0)</f>
        <v>4</v>
      </c>
      <c r="AQ4" s="68">
        <f>VLOOKUP($R4,unidad_medida[[#All],[nombre]:[Columna1]],5,0)</f>
        <v>74</v>
      </c>
    </row>
    <row r="5" spans="1:43" ht="112.5" x14ac:dyDescent="0.25">
      <c r="A5" s="54" t="str">
        <f t="shared" ref="A5:A12" si="1">+D5&amp;"|FILT:"&amp;E5&amp;"| MUES: "&amp;G5&amp;"|"&amp;F5&amp;"|"&amp;H5</f>
        <v>GR 02|FILT:Pregunta| MUES: Público|N° Respuestas|</v>
      </c>
      <c r="B5" s="72" t="s">
        <v>13809</v>
      </c>
      <c r="C5" s="41">
        <v>2</v>
      </c>
      <c r="D5" s="45" t="s">
        <v>13388</v>
      </c>
      <c r="E5" s="74" t="s">
        <v>13769</v>
      </c>
      <c r="F5" s="48" t="s">
        <v>13802</v>
      </c>
      <c r="G5" s="52" t="s">
        <v>13767</v>
      </c>
      <c r="H5" s="42"/>
      <c r="I5" s="40"/>
      <c r="J5" s="43" t="s">
        <v>13774</v>
      </c>
      <c r="K5" s="55"/>
      <c r="L5" s="55"/>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tr">
        <f t="shared" ref="N5:N16" si="2">IF(E5="Región",J5,IF(E5="Comuna",J5,"Chile"))</f>
        <v>Chile</v>
      </c>
      <c r="O5" s="22" t="str">
        <f>O4</f>
        <v>Año 2019</v>
      </c>
      <c r="P5" s="22" t="str">
        <f>P4</f>
        <v>Frecuencia</v>
      </c>
      <c r="Q5" s="30" t="e">
        <f>+IF(#REF!="PRODUCTO",VLOOKUP(#REF!,Categorias__2[[#All],[Producto]:[Id_categoría2]],9,0)&amp;"000",IF(#REF!="CATEGORÍA",VLOOKUP(#REF!,Categorias__2[[#All],[Producto]:[Id_categoría2]],10,0),$Q$1))</f>
        <v>#REF!</v>
      </c>
      <c r="R5" s="22" t="str">
        <f>+R4</f>
        <v>víctimas</v>
      </c>
      <c r="S5" s="37" t="str">
        <f>+"Frecuencia de respuestas realizadas por "&amp;J5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T5" s="69" t="str">
        <f t="shared" ref="T5:T16" si="3">+S5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U5" s="98" t="str">
        <f t="shared" ref="U5:U16" si="4">+E5&amp;": "&amp;J5</f>
        <v>Pregunta: Durante el año 2018, ¿esta empresa ha informado y/o consultado formalmente a su personal sobre las siguientes materias relacionadas a las condiciones de trabajo en la empresa? Sobre la incorporación de medidas para la equidad de género en la empresa.</v>
      </c>
      <c r="V5" s="37" t="str">
        <f>V4</f>
        <v>Delitos, Género, Violencia, mujer, mujeres, denuncias, víctimas, acoso, sexual, laboral</v>
      </c>
      <c r="W5" s="23" t="str">
        <f t="shared" si="0"/>
        <v>https://analytics.zoho.com/open-view/2395394000006855518?ZOHO_CRITERIA=%2227.2%22.%22ID_P%C3%BAblico%22%3D1</v>
      </c>
      <c r="X5" s="63" t="str">
        <f>+X4</f>
        <v>CHL</v>
      </c>
      <c r="Y5" s="22" t="s">
        <v>10697</v>
      </c>
      <c r="Z5" s="37" t="str">
        <f>"Gráfico que muestra la frecuencia con la que el grupo objetivo "&amp;J5&amp;" respondió a las preguntas de la encuesta ENCLA realizada por la Dirección del Trabajo durante el "&amp;O5&amp;" según la pregunta."</f>
        <v>Gráfico que muestra la frecuencia con la que el grupo objetivo Durante el año 2018, ¿esta empresa ha informado y/o consultado formalmente a su personal sobre las siguientes materias relacionadas a las condiciones de trabajo en la empresa? Sobre la incorporación de medidas para la equidad de género en la empresa. respondió a las preguntas de la encuesta ENCLA realizada por la Dirección del Trabajo durante el Año 2019 según la pregunta.</v>
      </c>
      <c r="AA5" s="66">
        <f t="shared" ref="AA5:AF5" si="5">+AA4</f>
        <v>44358</v>
      </c>
      <c r="AB5" s="63" t="str">
        <f t="shared" si="5"/>
        <v>Español</v>
      </c>
      <c r="AC5" s="63" t="str">
        <f t="shared" si="5"/>
        <v>Fer</v>
      </c>
      <c r="AD5" s="63" t="str">
        <f t="shared" si="5"/>
        <v>No Aplica</v>
      </c>
      <c r="AE5" s="63" t="str">
        <f t="shared" si="5"/>
        <v>No Aplica</v>
      </c>
      <c r="AF5" s="63" t="str">
        <f t="shared" si="5"/>
        <v>No Aplica</v>
      </c>
      <c r="AG5" s="67">
        <f>+VLOOKUP($P5,Parametros[[nombre]:[Columna1]],5,0)</f>
        <v>40</v>
      </c>
      <c r="AH5" s="67">
        <f>AH4</f>
        <v>1</v>
      </c>
      <c r="AI5" s="67">
        <f>+VLOOKUP($N5,Territorio[[nombre]:[Columna1]],7,0)</f>
        <v>38</v>
      </c>
      <c r="AJ5" s="67">
        <f>+VLOOKUP(O5,Temporalidad[[nombre]:[Columna1]],7,0)</f>
        <v>30</v>
      </c>
      <c r="AK5" s="67">
        <f>+VLOOKUP(LEFT($D5,2),Tipo_Gráfico[[id2]:[Tipo Gráfico]],3,0)</f>
        <v>1</v>
      </c>
      <c r="AL5" s="37" t="str">
        <f>AL4</f>
        <v>Dirección del Trabajo</v>
      </c>
      <c r="AM5" s="63" t="str">
        <f t="shared" ref="AM5:AO6" si="6">+AM4</f>
        <v>No Aplica</v>
      </c>
      <c r="AN5" s="63" t="str">
        <f t="shared" si="6"/>
        <v>No Aplica</v>
      </c>
      <c r="AO5" s="63" t="str">
        <f t="shared" si="6"/>
        <v>No Aplica</v>
      </c>
      <c r="AP5" s="68">
        <f>VLOOKUP($AC5,Responsables[],3,0)</f>
        <v>4</v>
      </c>
      <c r="AQ5" s="68">
        <f>VLOOKUP($R5,unidad_medida[[#All],[nombre]:[Columna1]],5,0)</f>
        <v>74</v>
      </c>
    </row>
    <row r="6" spans="1:43" ht="61.5" customHeight="1" x14ac:dyDescent="0.25">
      <c r="A6" s="54" t="str">
        <f t="shared" si="1"/>
        <v>GR 03|FILT:Pregunta| MUES: Pertenecia|N° Respuestas|</v>
      </c>
      <c r="B6" s="97" t="s">
        <v>13810</v>
      </c>
      <c r="C6" s="41">
        <v>11</v>
      </c>
      <c r="D6" s="47" t="s">
        <v>13389</v>
      </c>
      <c r="E6" s="74" t="s">
        <v>13769</v>
      </c>
      <c r="F6" s="48" t="s">
        <v>13802</v>
      </c>
      <c r="G6" s="74" t="s">
        <v>13771</v>
      </c>
      <c r="H6" s="48"/>
      <c r="I6" s="40"/>
      <c r="J6" s="43" t="str">
        <f>J5</f>
        <v>Durante el año 2018, ¿esta empresa ha informado y/o consultado formalmente a su personal sobre las siguientes materias relacionadas a las condiciones de trabajo en la empresa? Sobre la incorporación de medidas para la equidad de género en la empresa.</v>
      </c>
      <c r="K6" s="55"/>
      <c r="L6" s="55"/>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tr">
        <f t="shared" si="2"/>
        <v>Chile</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"&amp;J6</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98"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7">HYPERLINK(B6,B6)</f>
        <v>https://analytics.zoho.com/open-view/2395394000006855601?ZOHO_CRITERIA=%2227.2%22.%22ID_Pregunta%22%3D1</v>
      </c>
      <c r="X6" s="63" t="str">
        <f>+X5</f>
        <v>CHL</v>
      </c>
      <c r="Y6" s="22" t="s">
        <v>10697</v>
      </c>
      <c r="Z6" s="37" t="str">
        <f>"Gráfico que muestra la frecuencia con la que se responde la pregunta: "&amp;J6&amp;"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6">
        <f t="shared" ref="AA6:AF6" si="8">+AA5</f>
        <v>44358</v>
      </c>
      <c r="AB6" s="63" t="str">
        <f t="shared" si="8"/>
        <v>Español</v>
      </c>
      <c r="AC6" s="63" t="str">
        <f t="shared" si="8"/>
        <v>Fer</v>
      </c>
      <c r="AD6" s="63" t="str">
        <f t="shared" si="8"/>
        <v>No Aplica</v>
      </c>
      <c r="AE6" s="63" t="str">
        <f t="shared" si="8"/>
        <v>No Aplica</v>
      </c>
      <c r="AF6" s="63" t="str">
        <f t="shared" si="8"/>
        <v>No Aplica</v>
      </c>
      <c r="AG6" s="67">
        <f>+VLOOKUP($P6,Parametros[[nombre]:[Columna1]],5,0)</f>
        <v>40</v>
      </c>
      <c r="AH6" s="67">
        <f>AH5</f>
        <v>1</v>
      </c>
      <c r="AI6" s="67">
        <f>+VLOOKUP($N6,Territorio[[nombre]:[Columna1]],7,0)</f>
        <v>38</v>
      </c>
      <c r="AJ6" s="67">
        <f>+VLOOKUP(O6,Temporalidad[[nombre]:[Columna1]],7,0)</f>
        <v>30</v>
      </c>
      <c r="AK6" s="67">
        <f>+VLOOKUP(LEFT($D6,2),Tipo_Gráfico[[id2]:[Tipo Gráfico]],3,0)</f>
        <v>1</v>
      </c>
      <c r="AL6" s="37" t="str">
        <f>AL5</f>
        <v>Dirección del Trabajo</v>
      </c>
      <c r="AM6" s="63" t="str">
        <f t="shared" si="6"/>
        <v>No Aplica</v>
      </c>
      <c r="AN6" s="63" t="str">
        <f t="shared" si="6"/>
        <v>No Aplica</v>
      </c>
      <c r="AO6" s="63" t="str">
        <f t="shared" si="6"/>
        <v>No Aplica</v>
      </c>
      <c r="AP6" s="68">
        <f>VLOOKUP($AC6,Responsables[],3,0)</f>
        <v>4</v>
      </c>
      <c r="AQ6" s="68">
        <f>VLOOKUP($R6,unidad_medida[[#All],[nombre]:[Columna1]],5,0)</f>
        <v>74</v>
      </c>
    </row>
    <row r="7" spans="1:43" ht="34.5" customHeight="1" x14ac:dyDescent="0.25">
      <c r="A7" s="54" t="str">
        <f t="shared" si="1"/>
        <v>GR 04|FILT:Pregunta| MUES: Respuesta|N° Respuestas|</v>
      </c>
      <c r="B7" s="72" t="s">
        <v>13813</v>
      </c>
      <c r="C7" s="41">
        <v>11</v>
      </c>
      <c r="D7" s="45" t="s">
        <v>13390</v>
      </c>
      <c r="E7" s="74" t="s">
        <v>13769</v>
      </c>
      <c r="F7" s="48" t="s">
        <v>13802</v>
      </c>
      <c r="G7" s="74" t="s">
        <v>13772</v>
      </c>
      <c r="H7" s="48"/>
      <c r="I7" s="40"/>
      <c r="J7" s="43" t="str">
        <f>J5</f>
        <v>Durante el año 2018, ¿esta empresa ha informado y/o consultado formalmente a su personal sobre las siguientes materias relacionadas a las condiciones de trabajo en la empresa? Sobre la incorporación de medidas para la equidad de género en la empresa.</v>
      </c>
      <c r="K7" s="55"/>
      <c r="L7" s="55"/>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tr">
        <f t="shared" si="2"/>
        <v>Chile</v>
      </c>
      <c r="O7" s="22" t="str">
        <f t="shared" ref="O7:O16" si="9">O6</f>
        <v>Año 2019</v>
      </c>
      <c r="P7" s="22" t="str">
        <f t="shared" ref="P7:P16" si="10">P6</f>
        <v>Frecuencia</v>
      </c>
      <c r="Q7" s="30">
        <f>+IF($E6="PRODUCTO",VLOOKUP(J7,Categorias__2[[#All],[Producto]:[Id_categoría2]],9,0)&amp;"000",IF($E6="CATEGORÍA",VLOOKUP(J7,Categorias__2[[#All],[Producto]:[Id_categoría2]],10,0),$Q$1))</f>
        <v>270103001</v>
      </c>
      <c r="R7" s="22" t="str">
        <f t="shared" ref="R7:R16" si="11">+R6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98"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6" si="12">V6</f>
        <v>Delitos, Género, Violencia, mujer, mujeres, denuncias, víctimas, acoso, sexual, laboral</v>
      </c>
      <c r="W7" s="23" t="str">
        <f t="shared" si="7"/>
        <v>https://analytics.zoho.com/open-view/2395394000006855993?ZOHO_CRITERIA=%2227.2%22.%22ID_Pregunta%22%3D1</v>
      </c>
      <c r="X7" s="63" t="str">
        <f t="shared" ref="X7:X16" si="13">+X6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6">
        <f t="shared" ref="AA7:AF7" si="14">+AA6</f>
        <v>44358</v>
      </c>
      <c r="AB7" s="63" t="str">
        <f t="shared" si="14"/>
        <v>Español</v>
      </c>
      <c r="AC7" s="63" t="str">
        <f t="shared" si="14"/>
        <v>Fer</v>
      </c>
      <c r="AD7" s="63" t="str">
        <f t="shared" si="14"/>
        <v>No Aplica</v>
      </c>
      <c r="AE7" s="63" t="str">
        <f t="shared" si="14"/>
        <v>No Aplica</v>
      </c>
      <c r="AF7" s="63" t="str">
        <f t="shared" si="14"/>
        <v>No Aplica</v>
      </c>
      <c r="AG7" s="67">
        <f>+VLOOKUP($P7,Parametros[[nombre]:[Columna1]],5,0)</f>
        <v>40</v>
      </c>
      <c r="AH7" s="67">
        <f t="shared" ref="AH7:AH16" si="15">AH6</f>
        <v>1</v>
      </c>
      <c r="AI7" s="67">
        <f>+VLOOKUP($N7,Territorio[[nombre]:[Columna1]],7,0)</f>
        <v>38</v>
      </c>
      <c r="AJ7" s="67">
        <f>+VLOOKUP(O7,Temporalidad[[nombre]:[Columna1]],7,0)</f>
        <v>30</v>
      </c>
      <c r="AK7" s="67">
        <f>+VLOOKUP(LEFT($D7,2),Tipo_Gráfico[[id2]:[Tipo Gráfico]],3,0)</f>
        <v>1</v>
      </c>
      <c r="AL7" s="37" t="str">
        <f t="shared" ref="AL7:AL16" si="16">AL6</f>
        <v>Dirección del Trabajo</v>
      </c>
      <c r="AM7" s="63" t="str">
        <f t="shared" ref="AM7:AM16" si="17">+AM6</f>
        <v>No Aplica</v>
      </c>
      <c r="AN7" s="63" t="str">
        <f t="shared" ref="AN7:AN16" si="18">+AN6</f>
        <v>No Aplica</v>
      </c>
      <c r="AO7" s="63" t="str">
        <f t="shared" ref="AO7:AO16" si="19">+AO6</f>
        <v>No Aplica</v>
      </c>
      <c r="AP7" s="68">
        <f>VLOOKUP($AC7,Responsables[],3,0)</f>
        <v>4</v>
      </c>
      <c r="AQ7" s="68">
        <f>VLOOKUP($R7,unidad_medida[[#All],[nombre]:[Columna1]],5,0)</f>
        <v>74</v>
      </c>
    </row>
    <row r="8" spans="1:43" ht="45.75" customHeight="1" x14ac:dyDescent="0.25">
      <c r="A8" s="54" t="str">
        <f t="shared" si="1"/>
        <v>GR 05|FILT:Pertenecia| MUES: Pregunta|N° Respuestas|</v>
      </c>
      <c r="B8" s="72" t="s">
        <v>13814</v>
      </c>
      <c r="C8" s="41">
        <v>5</v>
      </c>
      <c r="D8" s="47" t="s">
        <v>13391</v>
      </c>
      <c r="E8" s="74" t="s">
        <v>13771</v>
      </c>
      <c r="F8" s="48" t="s">
        <v>13802</v>
      </c>
      <c r="G8" s="74" t="s">
        <v>13769</v>
      </c>
      <c r="H8" s="48"/>
      <c r="I8" s="40"/>
      <c r="J8" s="43" t="s">
        <v>13790</v>
      </c>
      <c r="K8" s="55"/>
      <c r="L8" s="55"/>
      <c r="M8" s="38" t="str">
        <f>"Frecuencia con la que se respondieron preguntas del grupo de pertenencia "&amp;J8&amp;" por pregunta para el "&amp;O8</f>
        <v>Frecuencia con la que se respondieron preguntas del grupo de pertenencia Acoso Sexual por pregunta para el Año 2019</v>
      </c>
      <c r="N8" s="37" t="str">
        <f t="shared" si="2"/>
        <v>Chile</v>
      </c>
      <c r="O8" s="22" t="str">
        <f t="shared" si="9"/>
        <v>Año 2019</v>
      </c>
      <c r="P8" s="22" t="str">
        <f t="shared" si="10"/>
        <v>Frecuencia</v>
      </c>
      <c r="Q8" s="30">
        <f>+IF($E8="PRODUCTO",VLOOKUP(J8,Categorias__2[[#All],[Producto]:[Id_categoría2]],9,0)&amp;"000",IF($E8="CATEGORÍA",VLOOKUP(J8,Categorias__2[[#All],[Producto]:[Id_categoría2]],10,0),$Q$1))</f>
        <v>270103001</v>
      </c>
      <c r="R8" s="22" t="str">
        <f t="shared" si="11"/>
        <v>víctimas</v>
      </c>
      <c r="S8" s="37" t="str">
        <f>+"Frecuencia de respuestas a preguntas del grupo de pertenecia "&amp;J8</f>
        <v>Frecuencia de respuestas a preguntas del grupo de pertenecia Acoso Sexual</v>
      </c>
      <c r="T8" s="69" t="str">
        <f t="shared" si="3"/>
        <v>Frecuencia de respuestas a preguntas del grupo de pertenecia Acoso Sexual</v>
      </c>
      <c r="U8" s="98" t="str">
        <f t="shared" si="4"/>
        <v>Pertenecia: Acoso Sexual</v>
      </c>
      <c r="V8" s="37" t="str">
        <f t="shared" si="12"/>
        <v>Delitos, Género, Violencia, mujer, mujeres, denuncias, víctimas, acoso, sexual, laboral</v>
      </c>
      <c r="W8" s="23" t="str">
        <f t="shared" si="7"/>
        <v>https://analytics.zoho.com/open-view/2395394000006884070?ZOHO_CRITERIA=%2227.2%22.%22ID_Pertenencia%22%3D1</v>
      </c>
      <c r="X8" s="63" t="str">
        <f t="shared" si="13"/>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6">
        <f t="shared" ref="AA8:AF8" si="20">+AA7</f>
        <v>44358</v>
      </c>
      <c r="AB8" s="63" t="str">
        <f t="shared" si="20"/>
        <v>Español</v>
      </c>
      <c r="AC8" s="63" t="str">
        <f t="shared" si="20"/>
        <v>Fer</v>
      </c>
      <c r="AD8" s="63" t="str">
        <f t="shared" si="20"/>
        <v>No Aplica</v>
      </c>
      <c r="AE8" s="63" t="str">
        <f t="shared" si="20"/>
        <v>No Aplica</v>
      </c>
      <c r="AF8" s="63" t="str">
        <f t="shared" si="20"/>
        <v>No Aplica</v>
      </c>
      <c r="AG8" s="67">
        <f>+VLOOKUP($P8,Parametros[[nombre]:[Columna1]],5,0)</f>
        <v>40</v>
      </c>
      <c r="AH8" s="67">
        <f t="shared" si="15"/>
        <v>1</v>
      </c>
      <c r="AI8" s="67">
        <f>+VLOOKUP($N8,Territorio[[nombre]:[Columna1]],7,0)</f>
        <v>38</v>
      </c>
      <c r="AJ8" s="67">
        <f>+VLOOKUP(O8,Temporalidad[[nombre]:[Columna1]],7,0)</f>
        <v>30</v>
      </c>
      <c r="AK8" s="67">
        <f>+VLOOKUP(LEFT($D8,2),Tipo_Gráfico[[id2]:[Tipo Gráfico]],3,0)</f>
        <v>1</v>
      </c>
      <c r="AL8" s="37" t="str">
        <f t="shared" si="16"/>
        <v>Dirección del Trabajo</v>
      </c>
      <c r="AM8" s="63" t="str">
        <f t="shared" si="17"/>
        <v>No Aplica</v>
      </c>
      <c r="AN8" s="63" t="str">
        <f t="shared" si="18"/>
        <v>No Aplica</v>
      </c>
      <c r="AO8" s="63" t="str">
        <f t="shared" si="19"/>
        <v>No Aplica</v>
      </c>
      <c r="AP8" s="68">
        <f>VLOOKUP($AC8,Responsables[],3,0)</f>
        <v>4</v>
      </c>
      <c r="AQ8" s="68">
        <f>VLOOKUP($R8,unidad_medida[[#All],[nombre]:[Columna1]],5,0)</f>
        <v>74</v>
      </c>
    </row>
    <row r="9" spans="1:43" ht="33.75" x14ac:dyDescent="0.25">
      <c r="A9" s="54" t="str">
        <f t="shared" si="1"/>
        <v>GR 06|FILT:Pertenecia| MUES: Público|N° Respuestas|</v>
      </c>
      <c r="B9" s="72" t="s">
        <v>13815</v>
      </c>
      <c r="C9" s="41">
        <v>5</v>
      </c>
      <c r="D9" s="47" t="s">
        <v>13803</v>
      </c>
      <c r="E9" s="74" t="s">
        <v>13771</v>
      </c>
      <c r="F9" s="48" t="s">
        <v>13802</v>
      </c>
      <c r="G9" s="52" t="s">
        <v>13767</v>
      </c>
      <c r="H9" s="48"/>
      <c r="I9" s="40"/>
      <c r="J9" s="43" t="str">
        <f>J8</f>
        <v>Acoso Sexual</v>
      </c>
      <c r="K9" s="55"/>
      <c r="L9" s="55"/>
      <c r="M9" s="38" t="str">
        <f>"Frecuencia con la que se respondieron preguntas del grupo de pertenencia "&amp;J9&amp;" por tipo de público "&amp;O9</f>
        <v>Frecuencia con la que se respondieron preguntas del grupo de pertenencia Acoso Sexual por tipo de público Año 2019</v>
      </c>
      <c r="N9" s="37" t="str">
        <f t="shared" si="2"/>
        <v>Chile</v>
      </c>
      <c r="O9" s="22" t="str">
        <f t="shared" si="9"/>
        <v>Año 2019</v>
      </c>
      <c r="P9" s="22" t="str">
        <f t="shared" si="10"/>
        <v>Frecuencia</v>
      </c>
      <c r="Q9" s="30">
        <f>+IF($E9="PRODUCTO",VLOOKUP(J9,Categorias__2[[#All],[Producto]:[Id_categoría2]],9,0)&amp;"000",IF($E9="CATEGORÍA",VLOOKUP(J9,Categorias__2[[#All],[Producto]:[Id_categoría2]],10,0),$Q$1))</f>
        <v>270103001</v>
      </c>
      <c r="R9" s="22" t="str">
        <f t="shared" si="11"/>
        <v>víctimas</v>
      </c>
      <c r="S9" s="37" t="str">
        <f>+"Frecuencia de respuestas a preguntas del grupo de pertenecia "&amp;J9</f>
        <v>Frecuencia de respuestas a preguntas del grupo de pertenecia Acoso Sexual</v>
      </c>
      <c r="T9" s="69" t="str">
        <f t="shared" si="3"/>
        <v>Frecuencia de respuestas a preguntas del grupo de pertenecia Acoso Sexual</v>
      </c>
      <c r="U9" s="98" t="str">
        <f t="shared" si="4"/>
        <v>Pertenecia: Acoso Sexual</v>
      </c>
      <c r="V9" s="37" t="str">
        <f>V8</f>
        <v>Delitos, Género, Violencia, mujer, mujeres, denuncias, víctimas, acoso, sexual, laboral</v>
      </c>
      <c r="W9" s="23"/>
      <c r="X9" s="63" t="str">
        <f t="shared" si="13"/>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6">
        <f t="shared" ref="AA9:AF9" si="21">+AA8</f>
        <v>44358</v>
      </c>
      <c r="AB9" s="63" t="str">
        <f t="shared" si="21"/>
        <v>Español</v>
      </c>
      <c r="AC9" s="63" t="str">
        <f t="shared" si="21"/>
        <v>Fer</v>
      </c>
      <c r="AD9" s="63" t="str">
        <f t="shared" si="21"/>
        <v>No Aplica</v>
      </c>
      <c r="AE9" s="63" t="str">
        <f t="shared" si="21"/>
        <v>No Aplica</v>
      </c>
      <c r="AF9" s="63" t="str">
        <f t="shared" si="21"/>
        <v>No Aplica</v>
      </c>
      <c r="AG9" s="67">
        <f>+VLOOKUP($P9,Parametros[[nombre]:[Columna1]],5,0)</f>
        <v>40</v>
      </c>
      <c r="AH9" s="67">
        <f t="shared" si="15"/>
        <v>1</v>
      </c>
      <c r="AI9" s="67">
        <f>+VLOOKUP($N9,Territorio[[nombre]:[Columna1]],7,0)</f>
        <v>38</v>
      </c>
      <c r="AJ9" s="67">
        <f>+VLOOKUP(O9,Temporalidad[[nombre]:[Columna1]],7,0)</f>
        <v>30</v>
      </c>
      <c r="AK9" s="67">
        <f>+VLOOKUP(LEFT($D9,2),Tipo_Gráfico[[id2]:[Tipo Gráfico]],3,0)</f>
        <v>1</v>
      </c>
      <c r="AL9" s="37" t="str">
        <f t="shared" si="16"/>
        <v>Dirección del Trabajo</v>
      </c>
      <c r="AM9" s="63" t="str">
        <f t="shared" si="17"/>
        <v>No Aplica</v>
      </c>
      <c r="AN9" s="63" t="str">
        <f t="shared" si="18"/>
        <v>No Aplica</v>
      </c>
      <c r="AO9" s="63" t="str">
        <f t="shared" si="19"/>
        <v>No Aplica</v>
      </c>
      <c r="AP9" s="68">
        <f>VLOOKUP($AC9,Responsables[],3,0)</f>
        <v>4</v>
      </c>
      <c r="AQ9" s="68">
        <f>VLOOKUP($R9,unidad_medida[[#All],[nombre]:[Columna1]],5,0)</f>
        <v>74</v>
      </c>
    </row>
    <row r="10" spans="1:43" ht="45" x14ac:dyDescent="0.25">
      <c r="A10" s="54" t="str">
        <f t="shared" si="1"/>
        <v>GR 07|FILT:Nacional| MUES: Pertenecia|N° Respuestas|</v>
      </c>
      <c r="B10" s="72" t="s">
        <v>13816</v>
      </c>
      <c r="C10" s="41">
        <v>1</v>
      </c>
      <c r="D10" s="45" t="s">
        <v>13804</v>
      </c>
      <c r="E10" s="74" t="s">
        <v>10697</v>
      </c>
      <c r="F10" s="48" t="s">
        <v>13802</v>
      </c>
      <c r="G10" s="74" t="s">
        <v>13771</v>
      </c>
      <c r="H10" s="48"/>
      <c r="I10" s="40"/>
      <c r="J10" s="43" t="s">
        <v>152</v>
      </c>
      <c r="K10" s="55"/>
      <c r="L10" s="55"/>
      <c r="M10" s="38" t="str">
        <f>"Frecuencia con la que se respondieron preguntas a nivel nacional  por grupo de pertenencia para el "&amp;O10</f>
        <v>Frecuencia con la que se respondieron preguntas a nivel nacional  por grupo de pertenencia para el Año 2019</v>
      </c>
      <c r="N10" s="37" t="str">
        <f t="shared" si="2"/>
        <v>Chile</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13807</v>
      </c>
      <c r="T10" s="69" t="str">
        <f t="shared" si="3"/>
        <v>Frecuencia de respuestas a nivel nacional"</v>
      </c>
      <c r="U10" s="98" t="str">
        <f t="shared" si="4"/>
        <v>Nacional: Chile</v>
      </c>
      <c r="V10" s="37" t="str">
        <f>V9</f>
        <v>Delitos, Género, Violencia, mujer, mujeres, denuncias, víctimas, acoso, sexual, laboral</v>
      </c>
      <c r="W10" s="23"/>
      <c r="X10" s="63"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6">
        <f t="shared" ref="AA10:AF10" si="22">+AA9</f>
        <v>44358</v>
      </c>
      <c r="AB10" s="63" t="str">
        <f t="shared" si="22"/>
        <v>Español</v>
      </c>
      <c r="AC10" s="63" t="str">
        <f t="shared" si="22"/>
        <v>Fer</v>
      </c>
      <c r="AD10" s="63" t="str">
        <f t="shared" si="22"/>
        <v>No Aplica</v>
      </c>
      <c r="AE10" s="63" t="str">
        <f t="shared" si="22"/>
        <v>No Aplica</v>
      </c>
      <c r="AF10" s="63" t="str">
        <f t="shared" si="22"/>
        <v>No Aplica</v>
      </c>
      <c r="AG10" s="67">
        <f>+VLOOKUP($P10,Parametros[[nombre]:[Columna1]],5,0)</f>
        <v>40</v>
      </c>
      <c r="AH10" s="67">
        <f>AH9</f>
        <v>1</v>
      </c>
      <c r="AI10" s="67">
        <f>+VLOOKUP($N10,Territorio[[nombre]:[Columna1]],7,0)</f>
        <v>38</v>
      </c>
      <c r="AJ10" s="67">
        <f>+VLOOKUP(O10,Temporalidad[[nombre]:[Columna1]],7,0)</f>
        <v>30</v>
      </c>
      <c r="AK10" s="67">
        <f>+VLOOKUP(LEFT($D10,2),Tipo_Gráfico[[id2]:[Tipo Gráfico]],3,0)</f>
        <v>1</v>
      </c>
      <c r="AL10" s="37" t="str">
        <f>AL9</f>
        <v>Dirección del Trabajo</v>
      </c>
      <c r="AM10" s="63" t="str">
        <f>+AM9</f>
        <v>No Aplica</v>
      </c>
      <c r="AN10" s="63" t="str">
        <f>+AN9</f>
        <v>No Aplica</v>
      </c>
      <c r="AO10" s="63" t="str">
        <f>+AO9</f>
        <v>No Aplica</v>
      </c>
      <c r="AP10" s="68">
        <f>VLOOKUP($AC10,Responsables[],3,0)</f>
        <v>4</v>
      </c>
      <c r="AQ10" s="68">
        <f>VLOOKUP($R10,unidad_medida[[#All],[nombre]:[Columna1]],5,0)</f>
        <v>74</v>
      </c>
    </row>
    <row r="11" spans="1:43" ht="33.75" x14ac:dyDescent="0.25">
      <c r="A11" s="54" t="str">
        <f t="shared" si="1"/>
        <v>GR 08|FILT:Nacional| MUES: Pregunta|N° Respuestas|Respuesta</v>
      </c>
      <c r="B11" s="72" t="s">
        <v>13817</v>
      </c>
      <c r="C11" s="41">
        <v>1</v>
      </c>
      <c r="D11" s="47" t="s">
        <v>13805</v>
      </c>
      <c r="E11" s="74" t="s">
        <v>10697</v>
      </c>
      <c r="F11" s="48" t="s">
        <v>13802</v>
      </c>
      <c r="G11" s="74" t="s">
        <v>13769</v>
      </c>
      <c r="H11" s="74" t="s">
        <v>13772</v>
      </c>
      <c r="I11" s="40"/>
      <c r="J11" s="43" t="s">
        <v>152</v>
      </c>
      <c r="K11" s="55"/>
      <c r="L11" s="55"/>
      <c r="M11" s="38" t="str">
        <f>"Frecuencia con la que se respondieron preguntas a nivel nacional  por pregunta para el "&amp;O11</f>
        <v>Frecuencia con la que se respondieron preguntas a nivel nacional  por pregunta para el Año 2019</v>
      </c>
      <c r="N11" s="37" t="str">
        <f t="shared" si="2"/>
        <v>Chile</v>
      </c>
      <c r="O11" s="22" t="str">
        <f t="shared" si="9"/>
        <v>Año 2019</v>
      </c>
      <c r="P11" s="22" t="str">
        <f t="shared" si="10"/>
        <v>Frecuencia</v>
      </c>
      <c r="Q11" s="30">
        <f>+IF($E11="PRODUCTO",VLOOKUP(J11,Categorias__2[[#All],[Producto]:[Id_categoría2]],9,0)&amp;"000",IF($E11="CATEGORÍA",VLOOKUP(J11,Categorias__2[[#All],[Producto]:[Id_categoría2]],10,0),$Q$1))</f>
        <v>270103001</v>
      </c>
      <c r="R11" s="22" t="str">
        <f t="shared" si="11"/>
        <v>víctimas</v>
      </c>
      <c r="S11" s="37" t="s">
        <v>13807</v>
      </c>
      <c r="T11" s="69" t="str">
        <f t="shared" si="3"/>
        <v>Frecuencia de respuestas a nivel nacional"</v>
      </c>
      <c r="U11" s="98" t="str">
        <f t="shared" si="4"/>
        <v>Nacional: Chile</v>
      </c>
      <c r="V11" s="37" t="str">
        <f t="shared" si="12"/>
        <v>Delitos, Género, Violencia, mujer, mujeres, denuncias, víctimas, acoso, sexual, laboral</v>
      </c>
      <c r="W11" s="23"/>
      <c r="X11" s="63" t="str">
        <f t="shared" si="13"/>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6">
        <f t="shared" ref="AA11:AF11" si="23">+AA10</f>
        <v>44358</v>
      </c>
      <c r="AB11" s="63" t="str">
        <f t="shared" si="23"/>
        <v>Español</v>
      </c>
      <c r="AC11" s="63" t="str">
        <f t="shared" si="23"/>
        <v>Fer</v>
      </c>
      <c r="AD11" s="63" t="str">
        <f t="shared" si="23"/>
        <v>No Aplica</v>
      </c>
      <c r="AE11" s="63" t="str">
        <f t="shared" si="23"/>
        <v>No Aplica</v>
      </c>
      <c r="AF11" s="63" t="str">
        <f t="shared" si="23"/>
        <v>No Aplica</v>
      </c>
      <c r="AG11" s="67">
        <f>+VLOOKUP($P11,Parametros[[nombre]:[Columna1]],5,0)</f>
        <v>40</v>
      </c>
      <c r="AH11" s="67">
        <f t="shared" si="15"/>
        <v>1</v>
      </c>
      <c r="AI11" s="67">
        <f>+VLOOKUP($N11,Territorio[[nombre]:[Columna1]],7,0)</f>
        <v>38</v>
      </c>
      <c r="AJ11" s="67">
        <f>+VLOOKUP(O11,Temporalidad[[nombre]:[Columna1]],7,0)</f>
        <v>30</v>
      </c>
      <c r="AK11" s="67">
        <f>+VLOOKUP(LEFT($D11,2),Tipo_Gráfico[[id2]:[Tipo Gráfico]],3,0)</f>
        <v>1</v>
      </c>
      <c r="AL11" s="37" t="str">
        <f t="shared" si="16"/>
        <v>Dirección del Trabajo</v>
      </c>
      <c r="AM11" s="63" t="str">
        <f t="shared" si="17"/>
        <v>No Aplica</v>
      </c>
      <c r="AN11" s="63" t="str">
        <f t="shared" si="18"/>
        <v>No Aplica</v>
      </c>
      <c r="AO11" s="63" t="str">
        <f t="shared" si="19"/>
        <v>No Aplica</v>
      </c>
      <c r="AP11" s="68">
        <f>VLOOKUP($AC11,Responsables[],3,0)</f>
        <v>4</v>
      </c>
      <c r="AQ11" s="68">
        <f>VLOOKUP($R11,unidad_medida[[#All],[nombre]:[Columna1]],5,0)</f>
        <v>74</v>
      </c>
    </row>
    <row r="12" spans="1:43" ht="33.75" x14ac:dyDescent="0.25">
      <c r="A12" s="54" t="str">
        <f t="shared" si="1"/>
        <v>GR 09|FILT:Nacional| MUES: Público|N° Respuestas|</v>
      </c>
      <c r="B12" s="72" t="s">
        <v>13818</v>
      </c>
      <c r="C12" s="41">
        <v>1</v>
      </c>
      <c r="D12" s="47" t="s">
        <v>13806</v>
      </c>
      <c r="E12" s="74" t="s">
        <v>10697</v>
      </c>
      <c r="F12" s="48" t="s">
        <v>13802</v>
      </c>
      <c r="G12" s="52" t="s">
        <v>13767</v>
      </c>
      <c r="H12" s="48"/>
      <c r="I12" s="40"/>
      <c r="J12" s="43" t="s">
        <v>152</v>
      </c>
      <c r="K12" s="55"/>
      <c r="L12" s="55"/>
      <c r="M12" s="38" t="str">
        <f>"Frecuencia con la que se respondieron preguntas a nivel nacional  por tipo de público para el "&amp;O12</f>
        <v>Frecuencia con la que se respondieron preguntas a nivel nacional  por tipo de público para el Año 2019</v>
      </c>
      <c r="N12" s="37" t="str">
        <f t="shared" si="2"/>
        <v>Chile</v>
      </c>
      <c r="O12" s="22" t="str">
        <f t="shared" si="9"/>
        <v>Año 2019</v>
      </c>
      <c r="P12" s="22" t="str">
        <f t="shared" si="10"/>
        <v>Frecuencia</v>
      </c>
      <c r="Q12" s="30">
        <f>+IF($E12="PRODUCTO",VLOOKUP(J12,Categorias__2[[#All],[Producto]:[Id_categoría2]],9,0)&amp;"000",IF($E12="CATEGORÍA",VLOOKUP(J12,Categorias__2[[#All],[Producto]:[Id_categoría2]],10,0),$Q$1))</f>
        <v>270103001</v>
      </c>
      <c r="R12" s="22" t="str">
        <f t="shared" si="11"/>
        <v>víctimas</v>
      </c>
      <c r="S12" s="37" t="s">
        <v>13807</v>
      </c>
      <c r="T12" s="69" t="str">
        <f t="shared" si="3"/>
        <v>Frecuencia de respuestas a nivel nacional"</v>
      </c>
      <c r="U12" s="98" t="str">
        <f t="shared" si="4"/>
        <v>Nacional: Chile</v>
      </c>
      <c r="V12" s="37" t="str">
        <f t="shared" si="12"/>
        <v>Delitos, Género, Violencia, mujer, mujeres, denuncias, víctimas, acoso, sexual, laboral</v>
      </c>
      <c r="W12" s="23"/>
      <c r="X12" s="63" t="str">
        <f t="shared" si="13"/>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6">
        <f t="shared" ref="AA12:AF12" si="24">+AA11</f>
        <v>44358</v>
      </c>
      <c r="AB12" s="63" t="str">
        <f t="shared" si="24"/>
        <v>Español</v>
      </c>
      <c r="AC12" s="63" t="str">
        <f t="shared" si="24"/>
        <v>Fer</v>
      </c>
      <c r="AD12" s="63" t="str">
        <f t="shared" si="24"/>
        <v>No Aplica</v>
      </c>
      <c r="AE12" s="63" t="str">
        <f t="shared" si="24"/>
        <v>No Aplica</v>
      </c>
      <c r="AF12" s="63" t="str">
        <f t="shared" si="24"/>
        <v>No Aplica</v>
      </c>
      <c r="AG12" s="67">
        <f>+VLOOKUP($P12,Parametros[[nombre]:[Columna1]],5,0)</f>
        <v>40</v>
      </c>
      <c r="AH12" s="67">
        <f t="shared" si="15"/>
        <v>1</v>
      </c>
      <c r="AI12" s="67">
        <f>+VLOOKUP($N12,Territorio[[nombre]:[Columna1]],7,0)</f>
        <v>38</v>
      </c>
      <c r="AJ12" s="67">
        <f>+VLOOKUP(O12,Temporalidad[[nombre]:[Columna1]],7,0)</f>
        <v>30</v>
      </c>
      <c r="AK12" s="67">
        <f>+VLOOKUP(LEFT($D12,2),Tipo_Gráfico[[id2]:[Tipo Gráfico]],3,0)</f>
        <v>1</v>
      </c>
      <c r="AL12" s="37" t="str">
        <f t="shared" si="16"/>
        <v>Dirección del Trabajo</v>
      </c>
      <c r="AM12" s="63" t="str">
        <f t="shared" si="17"/>
        <v>No Aplica</v>
      </c>
      <c r="AN12" s="63" t="str">
        <f t="shared" si="18"/>
        <v>No Aplica</v>
      </c>
      <c r="AO12" s="63" t="str">
        <f t="shared" si="19"/>
        <v>No Aplica</v>
      </c>
      <c r="AP12" s="68">
        <f>VLOOKUP($AC12,Responsables[],3,0)</f>
        <v>4</v>
      </c>
      <c r="AQ12" s="68">
        <f>VLOOKUP($R12,unidad_medida[[#All],[nombre]:[Columna1]],5,0)</f>
        <v>74</v>
      </c>
    </row>
    <row r="13" spans="1:43" ht="33.75" x14ac:dyDescent="0.25">
      <c r="A13" s="54" t="str">
        <f t="shared" ref="A13:A16" si="25">+D13&amp;"|FILT:"&amp;E13&amp;"| MUES: "&amp;G13&amp;"|"&amp;F13&amp;"|"&amp;H13</f>
        <v>II 01|FILT:Público| MUES: TODO|N° Respuestas|</v>
      </c>
      <c r="B13" s="72" t="s">
        <v>13820</v>
      </c>
      <c r="C13" s="41">
        <v>2</v>
      </c>
      <c r="D13" s="47" t="s">
        <v>13732</v>
      </c>
      <c r="E13" s="52" t="s">
        <v>13767</v>
      </c>
      <c r="F13" s="48" t="s">
        <v>13802</v>
      </c>
      <c r="G13" s="75" t="s">
        <v>13819</v>
      </c>
      <c r="H13" s="42"/>
      <c r="I13" s="44"/>
      <c r="J13" s="43" t="str">
        <f>J4</f>
        <v>Trabajadores</v>
      </c>
      <c r="K13" s="55"/>
      <c r="L13" s="55"/>
      <c r="M13" s="38" t="str">
        <f>"Frecuencia con la que el grupo de personas clasificadas como "&amp;J13&amp;" que respondieron a la pregunta según grupo de pertenecia y pregunta,  para el "&amp;O13</f>
        <v>Frecuencia con la que el grupo de personas clasificadas como Trabajadores que respondieron a la pregunta según grupo de pertenecia y pregunta,  para el Año 2019</v>
      </c>
      <c r="N13" s="37" t="str">
        <f t="shared" si="2"/>
        <v>Chile</v>
      </c>
      <c r="O13" s="22" t="str">
        <f t="shared" si="9"/>
        <v>Año 2019</v>
      </c>
      <c r="P13" s="22" t="str">
        <f t="shared" si="10"/>
        <v>Frecuencia</v>
      </c>
      <c r="Q13" s="30">
        <f>+IF($E13="PRODUCTO",VLOOKUP(J13,Categorias__2[[#All],[Producto]:[Id_categoría2]],9,0)&amp;"000",IF($E13="CATEGORÍA",VLOOKUP(J13,Categorias__2[[#All],[Producto]:[Id_categoría2]],10,0),$Q$1))</f>
        <v>270103001</v>
      </c>
      <c r="R13" s="22" t="str">
        <f t="shared" si="11"/>
        <v>víctimas</v>
      </c>
      <c r="S13" s="37"/>
      <c r="T13" s="69">
        <f t="shared" si="3"/>
        <v>0</v>
      </c>
      <c r="U13" s="98" t="str">
        <f t="shared" si="4"/>
        <v>Público: Trabajadores</v>
      </c>
      <c r="V13" s="37" t="str">
        <f>V12</f>
        <v>Delitos, Género, Violencia, mujer, mujeres, denuncias, víctimas, acoso, sexual, laboral</v>
      </c>
      <c r="W13" s="23" t="str">
        <f t="shared" ref="W13:W16" si="26">HYPERLINK(B13,B13)</f>
        <v>https://analytics.zoho.com/open-view/2395394000006939399?ZOHO_CRITERIA=%2227.2%22.%22ID_P%C3%BAblico%22%3D1</v>
      </c>
      <c r="X13" s="63" t="str">
        <f t="shared" si="13"/>
        <v>CHL</v>
      </c>
      <c r="Y13" s="22" t="s">
        <v>10697</v>
      </c>
      <c r="Z13" s="37" t="str">
        <f>"Informe Interactivo que muestra la frecuencia con la que el grupo objetivo "&amp;J13&amp;" respondió a las preguntas de la encuesta ENCLA realizada por la Dirección del Trabajo durante el "&amp;O4&amp;" según la pregunta y su grupo de pertenecia."</f>
        <v>Informe Interactivo que muestra la frecuencia con la que el grupo objetivo Trabajadores respondió a las preguntas de la encuesta ENCLA realizada por la Dirección del Trabajo durante el Año 2019 según la pregunta y su grupo de pertenecia.</v>
      </c>
      <c r="AA13" s="66">
        <f t="shared" ref="AA13:AF13" si="27">+AA12</f>
        <v>44358</v>
      </c>
      <c r="AB13" s="63" t="str">
        <f t="shared" si="27"/>
        <v>Español</v>
      </c>
      <c r="AC13" s="63" t="str">
        <f t="shared" si="27"/>
        <v>Fer</v>
      </c>
      <c r="AD13" s="63" t="str">
        <f t="shared" si="27"/>
        <v>No Aplica</v>
      </c>
      <c r="AE13" s="63" t="str">
        <f t="shared" si="27"/>
        <v>No Aplica</v>
      </c>
      <c r="AF13" s="63" t="str">
        <f t="shared" si="27"/>
        <v>No Aplica</v>
      </c>
      <c r="AG13" s="67">
        <f>+VLOOKUP($P13,Parametros[[nombre]:[Columna1]],5,0)</f>
        <v>40</v>
      </c>
      <c r="AH13" s="67">
        <f t="shared" si="15"/>
        <v>1</v>
      </c>
      <c r="AI13" s="67">
        <f>+VLOOKUP($N13,Territorio[[nombre]:[Columna1]],7,0)</f>
        <v>38</v>
      </c>
      <c r="AJ13" s="67">
        <f>+VLOOKUP(O13,Temporalidad[[nombre]:[Columna1]],7,0)</f>
        <v>30</v>
      </c>
      <c r="AK13" s="67">
        <v>2</v>
      </c>
      <c r="AL13" s="37" t="str">
        <f t="shared" si="16"/>
        <v>Dirección del Trabajo</v>
      </c>
      <c r="AM13" s="63" t="str">
        <f t="shared" si="17"/>
        <v>No Aplica</v>
      </c>
      <c r="AN13" s="63" t="str">
        <f t="shared" si="18"/>
        <v>No Aplica</v>
      </c>
      <c r="AO13" s="63" t="str">
        <f t="shared" si="19"/>
        <v>No Aplica</v>
      </c>
      <c r="AP13" s="68">
        <f>VLOOKUP($AC13,Responsables[],3,0)</f>
        <v>4</v>
      </c>
      <c r="AQ13" s="68">
        <f>VLOOKUP($R13,unidad_medida[[#All],[nombre]:[Columna1]],5,0)</f>
        <v>74</v>
      </c>
    </row>
    <row r="14" spans="1:43" ht="33.75" x14ac:dyDescent="0.25">
      <c r="A14" s="54" t="str">
        <f t="shared" si="25"/>
        <v>II 02|FILT:| MUES: ||</v>
      </c>
      <c r="B14" s="72" t="str">
        <f>"link"&amp;Estructura!$B$1</f>
        <v>link1</v>
      </c>
      <c r="C14" s="41"/>
      <c r="D14" s="47" t="s">
        <v>13733</v>
      </c>
      <c r="E14" s="53"/>
      <c r="F14" s="42"/>
      <c r="G14" s="75"/>
      <c r="H14" s="42"/>
      <c r="I14" s="44"/>
      <c r="J14" s="43"/>
      <c r="K14" s="55"/>
      <c r="L14" s="55"/>
      <c r="M14" s="39"/>
      <c r="N14" s="37" t="str">
        <f t="shared" si="2"/>
        <v>Chile</v>
      </c>
      <c r="O14" s="22" t="str">
        <f t="shared" si="9"/>
        <v>Año 2019</v>
      </c>
      <c r="P14" s="22" t="str">
        <f t="shared" si="10"/>
        <v>Frecuencia</v>
      </c>
      <c r="Q14" s="30">
        <f>+IF($E14="PRODUCTO",VLOOKUP(J14,Categorias__2[[#All],[Producto]:[Id_categoría2]],9,0)&amp;"000",IF($E14="CATEGORÍA",VLOOKUP(J14,Categorias__2[[#All],[Producto]:[Id_categoría2]],10,0),$Q$1))</f>
        <v>270103001</v>
      </c>
      <c r="R14" s="22" t="str">
        <f t="shared" si="11"/>
        <v>víctimas</v>
      </c>
      <c r="S14" s="37"/>
      <c r="T14" s="69">
        <f t="shared" si="3"/>
        <v>0</v>
      </c>
      <c r="U14" s="98" t="str">
        <f t="shared" si="4"/>
        <v xml:space="preserve">: </v>
      </c>
      <c r="V14" s="37" t="str">
        <f t="shared" si="12"/>
        <v>Delitos, Género, Violencia, mujer, mujeres, denuncias, víctimas, acoso, sexual, laboral</v>
      </c>
      <c r="W14" s="23" t="str">
        <f t="shared" si="26"/>
        <v>link1</v>
      </c>
      <c r="X14" s="63" t="str">
        <f t="shared" si="13"/>
        <v>CHL</v>
      </c>
      <c r="Y14" s="22" t="s">
        <v>10697</v>
      </c>
      <c r="Z14" s="37">
        <f t="shared" ref="Z13:Z15" si="28">+T14</f>
        <v>0</v>
      </c>
      <c r="AA14" s="66">
        <f t="shared" ref="AA14:AF14" si="29">+AA13</f>
        <v>44358</v>
      </c>
      <c r="AB14" s="63" t="str">
        <f t="shared" si="29"/>
        <v>Español</v>
      </c>
      <c r="AC14" s="63" t="str">
        <f t="shared" si="29"/>
        <v>Fer</v>
      </c>
      <c r="AD14" s="63" t="str">
        <f t="shared" si="29"/>
        <v>No Aplica</v>
      </c>
      <c r="AE14" s="63" t="str">
        <f t="shared" si="29"/>
        <v>No Aplica</v>
      </c>
      <c r="AF14" s="63" t="str">
        <f t="shared" si="29"/>
        <v>No Aplica</v>
      </c>
      <c r="AG14" s="67">
        <f>+VLOOKUP($P14,Parametros[[nombre]:[Columna1]],5,0)</f>
        <v>40</v>
      </c>
      <c r="AH14" s="67">
        <f t="shared" si="15"/>
        <v>1</v>
      </c>
      <c r="AI14" s="67">
        <f>+VLOOKUP($N14,Territorio[[nombre]:[Columna1]],7,0)</f>
        <v>38</v>
      </c>
      <c r="AJ14" s="67">
        <f>+VLOOKUP(O14,Temporalidad[[nombre]:[Columna1]],7,0)</f>
        <v>30</v>
      </c>
      <c r="AK14" s="67">
        <v>2</v>
      </c>
      <c r="AL14" s="37" t="str">
        <f t="shared" si="16"/>
        <v>Dirección del Trabajo</v>
      </c>
      <c r="AM14" s="63" t="str">
        <f t="shared" si="17"/>
        <v>No Aplica</v>
      </c>
      <c r="AN14" s="63" t="str">
        <f t="shared" si="18"/>
        <v>No Aplica</v>
      </c>
      <c r="AO14" s="63" t="str">
        <f t="shared" si="19"/>
        <v>No Aplica</v>
      </c>
      <c r="AP14" s="68">
        <f>VLOOKUP($AC14,Responsables[],3,0)</f>
        <v>4</v>
      </c>
      <c r="AQ14" s="68">
        <f>VLOOKUP($R14,unidad_medida[[#All],[nombre]:[Columna1]],5,0)</f>
        <v>74</v>
      </c>
    </row>
    <row r="15" spans="1:43" ht="33.75" x14ac:dyDescent="0.25">
      <c r="A15" s="54" t="str">
        <f t="shared" si="25"/>
        <v>II 03|FILT:| MUES: ||</v>
      </c>
      <c r="B15" s="72" t="str">
        <f>"link"&amp;Estructura!$B$1</f>
        <v>link1</v>
      </c>
      <c r="C15" s="41"/>
      <c r="D15" s="47" t="s">
        <v>13734</v>
      </c>
      <c r="E15" s="53"/>
      <c r="F15" s="42"/>
      <c r="G15" s="75"/>
      <c r="H15" s="42"/>
      <c r="I15" s="44"/>
      <c r="J15" s="43"/>
      <c r="K15" s="55"/>
      <c r="L15" s="55"/>
      <c r="M15" s="39"/>
      <c r="N15" s="37" t="str">
        <f t="shared" si="2"/>
        <v>Chile</v>
      </c>
      <c r="O15" s="22" t="str">
        <f t="shared" si="9"/>
        <v>Año 2019</v>
      </c>
      <c r="P15" s="22" t="str">
        <f t="shared" si="10"/>
        <v>Frecuencia</v>
      </c>
      <c r="Q15" s="30">
        <f>+IF($E15="PRODUCTO",VLOOKUP(J15,Categorias__2[[#All],[Producto]:[Id_categoría2]],9,0)&amp;"000",IF($E15="CATEGORÍA",VLOOKUP(J15,Categorias__2[[#All],[Producto]:[Id_categoría2]],10,0),$Q$1))</f>
        <v>270103001</v>
      </c>
      <c r="R15" s="22" t="str">
        <f t="shared" si="11"/>
        <v>víctimas</v>
      </c>
      <c r="S15" s="37"/>
      <c r="T15" s="69">
        <f t="shared" si="3"/>
        <v>0</v>
      </c>
      <c r="U15" s="98" t="str">
        <f t="shared" si="4"/>
        <v xml:space="preserve">: </v>
      </c>
      <c r="V15" s="37" t="str">
        <f t="shared" si="12"/>
        <v>Delitos, Género, Violencia, mujer, mujeres, denuncias, víctimas, acoso, sexual, laboral</v>
      </c>
      <c r="W15" s="23" t="str">
        <f t="shared" si="26"/>
        <v>link1</v>
      </c>
      <c r="X15" s="63" t="str">
        <f t="shared" si="13"/>
        <v>CHL</v>
      </c>
      <c r="Y15" s="22" t="s">
        <v>10697</v>
      </c>
      <c r="Z15" s="37">
        <f t="shared" si="28"/>
        <v>0</v>
      </c>
      <c r="AA15" s="66">
        <f t="shared" ref="AA15:AF15" si="30">+AA14</f>
        <v>44358</v>
      </c>
      <c r="AB15" s="63" t="str">
        <f t="shared" si="30"/>
        <v>Español</v>
      </c>
      <c r="AC15" s="63" t="str">
        <f t="shared" si="30"/>
        <v>Fer</v>
      </c>
      <c r="AD15" s="63" t="str">
        <f t="shared" si="30"/>
        <v>No Aplica</v>
      </c>
      <c r="AE15" s="63" t="str">
        <f t="shared" si="30"/>
        <v>No Aplica</v>
      </c>
      <c r="AF15" s="63" t="str">
        <f t="shared" si="30"/>
        <v>No Aplica</v>
      </c>
      <c r="AG15" s="67">
        <f>+VLOOKUP($P15,Parametros[[nombre]:[Columna1]],5,0)</f>
        <v>40</v>
      </c>
      <c r="AH15" s="67">
        <f t="shared" si="15"/>
        <v>1</v>
      </c>
      <c r="AI15" s="67">
        <f>+VLOOKUP($N15,Territorio[[nombre]:[Columna1]],7,0)</f>
        <v>38</v>
      </c>
      <c r="AJ15" s="67">
        <f>+VLOOKUP(O15,Temporalidad[[nombre]:[Columna1]],7,0)</f>
        <v>30</v>
      </c>
      <c r="AK15" s="67">
        <v>2</v>
      </c>
      <c r="AL15" s="37" t="str">
        <f t="shared" si="16"/>
        <v>Dirección del Trabajo</v>
      </c>
      <c r="AM15" s="63" t="str">
        <f t="shared" si="17"/>
        <v>No Aplica</v>
      </c>
      <c r="AN15" s="63" t="str">
        <f t="shared" si="18"/>
        <v>No Aplica</v>
      </c>
      <c r="AO15" s="63" t="str">
        <f t="shared" si="19"/>
        <v>No Aplica</v>
      </c>
      <c r="AP15" s="68">
        <f>VLOOKUP($AC15,Responsables[],3,0)</f>
        <v>4</v>
      </c>
      <c r="AQ15" s="68">
        <f>VLOOKUP($R15,unidad_medida[[#All],[nombre]:[Columna1]],5,0)</f>
        <v>74</v>
      </c>
    </row>
    <row r="16" spans="1:43" ht="33.75" x14ac:dyDescent="0.25">
      <c r="A16" s="54" t="str">
        <f t="shared" si="25"/>
        <v>R360 01|FILT:Nacional| MUES: TODO|N° Respuestas|</v>
      </c>
      <c r="B16" s="72" t="s">
        <v>13821</v>
      </c>
      <c r="C16" s="41">
        <v>1</v>
      </c>
      <c r="D16" s="47" t="s">
        <v>13735</v>
      </c>
      <c r="E16" s="74" t="s">
        <v>10697</v>
      </c>
      <c r="F16" s="48" t="s">
        <v>13802</v>
      </c>
      <c r="G16" s="75" t="s">
        <v>13819</v>
      </c>
      <c r="H16" s="42"/>
      <c r="I16" s="44"/>
      <c r="J16" s="43" t="s">
        <v>152</v>
      </c>
      <c r="K16" s="55"/>
      <c r="L16" s="55"/>
      <c r="M16" s="38" t="s">
        <v>13822</v>
      </c>
      <c r="N16" s="37" t="str">
        <f t="shared" si="2"/>
        <v>Chile</v>
      </c>
      <c r="O16" s="22" t="str">
        <f t="shared" si="9"/>
        <v>Año 2019</v>
      </c>
      <c r="P16" s="22" t="str">
        <f t="shared" si="10"/>
        <v>Frecuencia</v>
      </c>
      <c r="Q16" s="30">
        <f>+IF($E16="PRODUCTO",VLOOKUP(J16,Categorias__2[[#All],[Producto]:[Id_categoría2]],9,0)&amp;"000",IF($E16="CATEGORÍA",VLOOKUP(J16,Categorias__2[[#All],[Producto]:[Id_categoría2]],10,0),$Q$1))</f>
        <v>270103001</v>
      </c>
      <c r="R16" s="22" t="str">
        <f t="shared" si="11"/>
        <v>víctimas</v>
      </c>
      <c r="S16" s="37"/>
      <c r="T16" s="69">
        <f t="shared" si="3"/>
        <v>0</v>
      </c>
      <c r="U16" s="98" t="str">
        <f t="shared" si="4"/>
        <v>Nacional: Chile</v>
      </c>
      <c r="V16" s="37" t="str">
        <f t="shared" si="12"/>
        <v>Delitos, Género, Violencia, mujer, mujeres, denuncias, víctimas, acoso, sexual, laboral</v>
      </c>
      <c r="W16" s="23" t="str">
        <f t="shared" si="26"/>
        <v>https://analytics.zoho.com/open-view/2395394000006926276</v>
      </c>
      <c r="X16" s="63" t="str">
        <f t="shared" si="13"/>
        <v>CHL</v>
      </c>
      <c r="Y16" s="22" t="s">
        <v>10697</v>
      </c>
      <c r="Z16" s="37" t="str">
        <f>"Reporte 360 que muestra la frecuencia con la que el grupo objetivo respondió a las preguntas de la encuesta ENCLA realizada por la Dirección del Trabajo durante el "&amp;O4&amp;" según el grupo al que pertenecen, la pregunta y su grupo de pertenecia."</f>
        <v>Reporte 360 que muestra la frecuencia con la que el grupo objetivo respondió a las preguntas de la encuesta ENCLA realizada por la Dirección del Trabajo durante el Año 2019 según el grupo al que pertenecen, la pregunta y su grupo de pertenecia.</v>
      </c>
      <c r="AA16" s="66">
        <f t="shared" ref="AA16:AF16" si="31">+AA15</f>
        <v>44358</v>
      </c>
      <c r="AB16" s="63" t="str">
        <f t="shared" si="31"/>
        <v>Español</v>
      </c>
      <c r="AC16" s="63" t="str">
        <f t="shared" si="31"/>
        <v>Fer</v>
      </c>
      <c r="AD16" s="63" t="str">
        <f t="shared" si="31"/>
        <v>No Aplica</v>
      </c>
      <c r="AE16" s="63" t="str">
        <f t="shared" si="31"/>
        <v>No Aplica</v>
      </c>
      <c r="AF16" s="63" t="str">
        <f t="shared" si="31"/>
        <v>No Aplica</v>
      </c>
      <c r="AG16" s="67">
        <f>+VLOOKUP($P16,Parametros[[nombre]:[Columna1]],5,0)</f>
        <v>40</v>
      </c>
      <c r="AH16" s="67">
        <f t="shared" si="15"/>
        <v>1</v>
      </c>
      <c r="AI16" s="67">
        <f>+VLOOKUP($N16,Territorio[[nombre]:[Columna1]],7,0)</f>
        <v>38</v>
      </c>
      <c r="AJ16" s="67">
        <f>+VLOOKUP(O16,Temporalidad[[nombre]:[Columna1]],7,0)</f>
        <v>30</v>
      </c>
      <c r="AK16" s="67">
        <v>3</v>
      </c>
      <c r="AL16" s="37" t="str">
        <f t="shared" si="16"/>
        <v>Dirección del Trabajo</v>
      </c>
      <c r="AM16" s="63" t="str">
        <f t="shared" si="17"/>
        <v>No Aplica</v>
      </c>
      <c r="AN16" s="63" t="str">
        <f t="shared" si="18"/>
        <v>No Aplica</v>
      </c>
      <c r="AO16" s="63" t="str">
        <f t="shared" si="19"/>
        <v>No Aplica</v>
      </c>
      <c r="AP16" s="68">
        <f>VLOOKUP($AC16,Responsables[],3,0)</f>
        <v>4</v>
      </c>
      <c r="AQ16" s="68">
        <f>VLOOKUP($R16,unidad_medida[[#All],[nombre]:[Columna1]],5,0)</f>
        <v>74</v>
      </c>
    </row>
    <row r="28" spans="6:7" x14ac:dyDescent="0.25">
      <c r="G28" s="27" t="s">
        <v>10685</v>
      </c>
    </row>
    <row r="29" spans="6:7" x14ac:dyDescent="0.25">
      <c r="G29" s="27" t="s">
        <v>10686</v>
      </c>
    </row>
    <row r="30" spans="6:7" x14ac:dyDescent="0.25">
      <c r="G30" s="27" t="s">
        <v>10711</v>
      </c>
    </row>
    <row r="31" spans="6:7" x14ac:dyDescent="0.25">
      <c r="F31" s="3"/>
    </row>
    <row r="32" spans="6:7" x14ac:dyDescent="0.25">
      <c r="F32"/>
    </row>
    <row r="33" spans="6:6" x14ac:dyDescent="0.25">
      <c r="F33" s="3"/>
    </row>
    <row r="34" spans="6:6" x14ac:dyDescent="0.25">
      <c r="F34"/>
    </row>
    <row r="35" spans="6:6" x14ac:dyDescent="0.25">
      <c r="F35" s="3"/>
    </row>
    <row r="36" spans="6:6" x14ac:dyDescent="0.25">
      <c r="F36"/>
    </row>
    <row r="37" spans="6:6" x14ac:dyDescent="0.25">
      <c r="F37"/>
    </row>
    <row r="38" spans="6:6" x14ac:dyDescent="0.25">
      <c r="F38"/>
    </row>
    <row r="39" spans="6:6" x14ac:dyDescent="0.25">
      <c r="F39"/>
    </row>
    <row r="40" spans="6:6" x14ac:dyDescent="0.25">
      <c r="F40"/>
    </row>
  </sheetData>
  <phoneticPr fontId="9" type="noConversion"/>
  <conditionalFormatting sqref="AL5:AL16 Y4:Z16 M4:T4 N5:T16 M8:M16 V4:W16">
    <cfRule type="expression" dxfId="36" priority="14881">
      <formula>$Z4="Reporte 2"</formula>
    </cfRule>
    <cfRule type="expression" dxfId="35" priority="14882">
      <formula>$Z4="Reporte 1"</formula>
    </cfRule>
    <cfRule type="expression" dxfId="34" priority="14883">
      <formula>$Z4="Informe 10"</formula>
    </cfRule>
    <cfRule type="expression" dxfId="33" priority="14884">
      <formula>$Z4="Informe 9"</formula>
    </cfRule>
    <cfRule type="expression" dxfId="32" priority="14885">
      <formula>$Z4="Informe 8"</formula>
    </cfRule>
    <cfRule type="expression" dxfId="31" priority="14886">
      <formula>$Z4="Informe 7"</formula>
    </cfRule>
    <cfRule type="expression" dxfId="30" priority="14887">
      <formula>$Z4="Informe 6"</formula>
    </cfRule>
    <cfRule type="expression" dxfId="29" priority="14888">
      <formula>$Z4="Informe 5"</formula>
    </cfRule>
    <cfRule type="expression" dxfId="28" priority="14889">
      <formula>$Z4="Informe 4"</formula>
    </cfRule>
    <cfRule type="expression" dxfId="27" priority="14890">
      <formula>$Z4="Informe 3"</formula>
    </cfRule>
    <cfRule type="expression" dxfId="26" priority="14891">
      <formula>$Z4="Informe 2"</formula>
    </cfRule>
    <cfRule type="expression" dxfId="25" priority="14892">
      <formula>$Z4="Informe 1"</formula>
    </cfRule>
    <cfRule type="expression" dxfId="24" priority="14893">
      <formula>$Z4="Gráfico 10"</formula>
    </cfRule>
    <cfRule type="expression" dxfId="23" priority="14894">
      <formula>$Z4="Gráfico 25"</formula>
    </cfRule>
    <cfRule type="expression" dxfId="22" priority="14895">
      <formula>$Z4="Gráfico 24"</formula>
    </cfRule>
    <cfRule type="expression" dxfId="21" priority="14896">
      <formula>$Z4="Gráfico 23"</formula>
    </cfRule>
    <cfRule type="expression" dxfId="20" priority="14897">
      <formula>$Z4="Gráfico 22"</formula>
    </cfRule>
    <cfRule type="expression" dxfId="19" priority="14898">
      <formula>$Z4="Gráfico 21"</formula>
    </cfRule>
    <cfRule type="expression" dxfId="18" priority="14899">
      <formula>$Z4="Gráfico 20"</formula>
    </cfRule>
    <cfRule type="expression" dxfId="17" priority="14900">
      <formula>$Z4="Gráfico 18"</formula>
    </cfRule>
    <cfRule type="expression" dxfId="16" priority="14901">
      <formula>$Z4="Gráfico 19"</formula>
    </cfRule>
    <cfRule type="expression" dxfId="15" priority="14902">
      <formula>$Z4="Gráfico 17"</formula>
    </cfRule>
    <cfRule type="expression" dxfId="14" priority="14903">
      <formula>$Z4="Gráfico 16"</formula>
    </cfRule>
    <cfRule type="expression" dxfId="13" priority="14904">
      <formula>$Z4="Gráfico 15"</formula>
    </cfRule>
    <cfRule type="expression" dxfId="12" priority="14905">
      <formula>$Z4="Gráfico 14"</formula>
    </cfRule>
    <cfRule type="expression" dxfId="11" priority="14906">
      <formula>$Z4="Gráfico 12"</formula>
    </cfRule>
    <cfRule type="expression" dxfId="10" priority="14907">
      <formula>$Z4="Gráfico 13"</formula>
    </cfRule>
    <cfRule type="expression" dxfId="9" priority="14908">
      <formula>$Z4="Gráfico 11"</formula>
    </cfRule>
    <cfRule type="expression" dxfId="8" priority="14909">
      <formula>$Z4="Gráfico 9"</formula>
    </cfRule>
    <cfRule type="expression" dxfId="7" priority="14910">
      <formula>$Z4="Gráfico 8"</formula>
    </cfRule>
    <cfRule type="expression" dxfId="6" priority="14911">
      <formula>$Z4="Gráfico 7"</formula>
    </cfRule>
    <cfRule type="expression" dxfId="5" priority="14912">
      <formula>$Z4="Gráfico 6"</formula>
    </cfRule>
    <cfRule type="expression" dxfId="4" priority="14913">
      <formula>$Z4="Gráfico 4"</formula>
    </cfRule>
    <cfRule type="expression" dxfId="3" priority="14914">
      <formula>$Z4="Gráfico 3"</formula>
    </cfRule>
    <cfRule type="expression" dxfId="2" priority="14915">
      <formula>$Z4="Gráfico 2"</formula>
    </cfRule>
    <cfRule type="expression" dxfId="1" priority="14916">
      <formula>$Z4="Gráfico 1"</formula>
    </cfRule>
    <cfRule type="expression" dxfId="0" priority="14917">
      <formula>$Z4="Gráfico 5"</formula>
    </cfRule>
  </conditionalFormatting>
  <conditionalFormatting sqref="AL4">
    <cfRule type="expression" dxfId="213" priority="303">
      <formula>$Z4="Reporte 2"</formula>
    </cfRule>
    <cfRule type="expression" dxfId="212" priority="304">
      <formula>$Z4="Reporte 1"</formula>
    </cfRule>
    <cfRule type="expression" dxfId="211" priority="305">
      <formula>$Z4="Informe 10"</formula>
    </cfRule>
    <cfRule type="expression" dxfId="210" priority="306">
      <formula>$Z4="Informe 9"</formula>
    </cfRule>
    <cfRule type="expression" dxfId="209" priority="307">
      <formula>$Z4="Informe 8"</formula>
    </cfRule>
    <cfRule type="expression" dxfId="208" priority="308">
      <formula>$Z4="Informe 7"</formula>
    </cfRule>
    <cfRule type="expression" dxfId="207" priority="309">
      <formula>$Z4="Informe 6"</formula>
    </cfRule>
    <cfRule type="expression" dxfId="206" priority="310">
      <formula>$Z4="Informe 5"</formula>
    </cfRule>
    <cfRule type="expression" dxfId="205" priority="311">
      <formula>$Z4="Informe 4"</formula>
    </cfRule>
    <cfRule type="expression" dxfId="204" priority="312">
      <formula>$Z4="Informe 3"</formula>
    </cfRule>
    <cfRule type="expression" dxfId="203" priority="313">
      <formula>$Z4="Informe 2"</formula>
    </cfRule>
    <cfRule type="expression" dxfId="202" priority="314">
      <formula>$Z4="Informe 1"</formula>
    </cfRule>
    <cfRule type="expression" dxfId="201" priority="315">
      <formula>$Z4="Gráfico 10"</formula>
    </cfRule>
    <cfRule type="expression" dxfId="200" priority="316">
      <formula>$Z4="Gráfico 25"</formula>
    </cfRule>
    <cfRule type="expression" dxfId="199" priority="317">
      <formula>$Z4="Gráfico 24"</formula>
    </cfRule>
    <cfRule type="expression" dxfId="198" priority="318">
      <formula>$Z4="Gráfico 23"</formula>
    </cfRule>
    <cfRule type="expression" dxfId="197" priority="319">
      <formula>$Z4="Gráfico 22"</formula>
    </cfRule>
    <cfRule type="expression" dxfId="196" priority="320">
      <formula>$Z4="Gráfico 21"</formula>
    </cfRule>
    <cfRule type="expression" dxfId="195" priority="321">
      <formula>$Z4="Gráfico 20"</formula>
    </cfRule>
    <cfRule type="expression" dxfId="194" priority="322">
      <formula>$Z4="Gráfico 18"</formula>
    </cfRule>
    <cfRule type="expression" dxfId="193" priority="323">
      <formula>$Z4="Gráfico 19"</formula>
    </cfRule>
    <cfRule type="expression" dxfId="192" priority="324">
      <formula>$Z4="Gráfico 17"</formula>
    </cfRule>
    <cfRule type="expression" dxfId="191" priority="325">
      <formula>$Z4="Gráfico 16"</formula>
    </cfRule>
    <cfRule type="expression" dxfId="190" priority="326">
      <formula>$Z4="Gráfico 15"</formula>
    </cfRule>
    <cfRule type="expression" dxfId="189" priority="327">
      <formula>$Z4="Gráfico 14"</formula>
    </cfRule>
    <cfRule type="expression" dxfId="188" priority="328">
      <formula>$Z4="Gráfico 12"</formula>
    </cfRule>
    <cfRule type="expression" dxfId="187" priority="329">
      <formula>$Z4="Gráfico 13"</formula>
    </cfRule>
    <cfRule type="expression" dxfId="186" priority="330">
      <formula>$Z4="Gráfico 11"</formula>
    </cfRule>
    <cfRule type="expression" dxfId="185" priority="331">
      <formula>$Z4="Gráfico 9"</formula>
    </cfRule>
    <cfRule type="expression" dxfId="184" priority="332">
      <formula>$Z4="Gráfico 8"</formula>
    </cfRule>
    <cfRule type="expression" dxfId="183" priority="333">
      <formula>$Z4="Gráfico 7"</formula>
    </cfRule>
    <cfRule type="expression" dxfId="182" priority="334">
      <formula>$Z4="Gráfico 6"</formula>
    </cfRule>
    <cfRule type="expression" dxfId="181" priority="335">
      <formula>$Z4="Gráfico 4"</formula>
    </cfRule>
    <cfRule type="expression" dxfId="180" priority="336">
      <formula>$Z4="Gráfico 3"</formula>
    </cfRule>
    <cfRule type="expression" dxfId="179" priority="337">
      <formula>$Z4="Gráfico 2"</formula>
    </cfRule>
    <cfRule type="expression" dxfId="178" priority="338">
      <formula>$Z4="Gráfico 1"</formula>
    </cfRule>
    <cfRule type="expression" dxfId="177" priority="339">
      <formula>$Z4="Gráfico 5"</formula>
    </cfRule>
  </conditionalFormatting>
  <conditionalFormatting sqref="K4:K16">
    <cfRule type="expression" dxfId="176" priority="302">
      <formula>+LEFT(D4,2)="GR"</formula>
    </cfRule>
  </conditionalFormatting>
  <conditionalFormatting sqref="L4:L16">
    <cfRule type="expression" dxfId="175" priority="301">
      <formula>+LEFT(D4,2)="GR"</formula>
    </cfRule>
  </conditionalFormatting>
  <conditionalFormatting sqref="M5:M6">
    <cfRule type="expression" dxfId="174" priority="14955">
      <formula>$Z6="Reporte 2"</formula>
    </cfRule>
    <cfRule type="expression" dxfId="173" priority="14956">
      <formula>$Z6="Reporte 1"</formula>
    </cfRule>
    <cfRule type="expression" dxfId="172" priority="14957">
      <formula>$Z6="Informe 10"</formula>
    </cfRule>
    <cfRule type="expression" dxfId="171" priority="14958">
      <formula>$Z6="Informe 9"</formula>
    </cfRule>
    <cfRule type="expression" dxfId="170" priority="14959">
      <formula>$Z6="Informe 8"</formula>
    </cfRule>
    <cfRule type="expression" dxfId="169" priority="14960">
      <formula>$Z6="Informe 7"</formula>
    </cfRule>
    <cfRule type="expression" dxfId="168" priority="14961">
      <formula>$Z6="Informe 6"</formula>
    </cfRule>
    <cfRule type="expression" dxfId="167" priority="14962">
      <formula>$Z6="Informe 5"</formula>
    </cfRule>
    <cfRule type="expression" dxfId="166" priority="14963">
      <formula>$Z6="Informe 4"</formula>
    </cfRule>
    <cfRule type="expression" dxfId="165" priority="14964">
      <formula>$Z6="Informe 3"</formula>
    </cfRule>
    <cfRule type="expression" dxfId="164" priority="14965">
      <formula>$Z6="Informe 2"</formula>
    </cfRule>
    <cfRule type="expression" dxfId="163" priority="14966">
      <formula>$Z6="Informe 1"</formula>
    </cfRule>
    <cfRule type="expression" dxfId="162" priority="14967">
      <formula>$Z6="Gráfico 10"</formula>
    </cfRule>
    <cfRule type="expression" dxfId="161" priority="14968">
      <formula>$Z6="Gráfico 25"</formula>
    </cfRule>
    <cfRule type="expression" dxfId="160" priority="14969">
      <formula>$Z6="Gráfico 24"</formula>
    </cfRule>
    <cfRule type="expression" dxfId="159" priority="14970">
      <formula>$Z6="Gráfico 23"</formula>
    </cfRule>
    <cfRule type="expression" dxfId="158" priority="14971">
      <formula>$Z6="Gráfico 22"</formula>
    </cfRule>
    <cfRule type="expression" dxfId="157" priority="14972">
      <formula>$Z6="Gráfico 21"</formula>
    </cfRule>
    <cfRule type="expression" dxfId="156" priority="14973">
      <formula>$Z6="Gráfico 20"</formula>
    </cfRule>
    <cfRule type="expression" dxfId="155" priority="14974">
      <formula>$Z6="Gráfico 18"</formula>
    </cfRule>
    <cfRule type="expression" dxfId="154" priority="14975">
      <formula>$Z6="Gráfico 19"</formula>
    </cfRule>
    <cfRule type="expression" dxfId="153" priority="14976">
      <formula>$Z6="Gráfico 17"</formula>
    </cfRule>
    <cfRule type="expression" dxfId="152" priority="14977">
      <formula>$Z6="Gráfico 16"</formula>
    </cfRule>
    <cfRule type="expression" dxfId="151" priority="14978">
      <formula>$Z6="Gráfico 15"</formula>
    </cfRule>
    <cfRule type="expression" dxfId="150" priority="14979">
      <formula>$Z6="Gráfico 14"</formula>
    </cfRule>
    <cfRule type="expression" dxfId="149" priority="14980">
      <formula>$Z6="Gráfico 12"</formula>
    </cfRule>
    <cfRule type="expression" dxfId="148" priority="14981">
      <formula>$Z6="Gráfico 13"</formula>
    </cfRule>
    <cfRule type="expression" dxfId="147" priority="14982">
      <formula>$Z6="Gráfico 11"</formula>
    </cfRule>
    <cfRule type="expression" dxfId="146" priority="14983">
      <formula>$Z6="Gráfico 9"</formula>
    </cfRule>
    <cfRule type="expression" dxfId="145" priority="14984">
      <formula>$Z6="Gráfico 8"</formula>
    </cfRule>
    <cfRule type="expression" dxfId="144" priority="14985">
      <formula>$Z6="Gráfico 7"</formula>
    </cfRule>
    <cfRule type="expression" dxfId="143" priority="14986">
      <formula>$Z6="Gráfico 6"</formula>
    </cfRule>
    <cfRule type="expression" dxfId="142" priority="14987">
      <formula>$Z6="Gráfico 4"</formula>
    </cfRule>
    <cfRule type="expression" dxfId="141" priority="14988">
      <formula>$Z6="Gráfico 3"</formula>
    </cfRule>
    <cfRule type="expression" dxfId="140" priority="14989">
      <formula>$Z6="Gráfico 2"</formula>
    </cfRule>
    <cfRule type="expression" dxfId="139" priority="14990">
      <formula>$Z6="Gráfico 1"</formula>
    </cfRule>
    <cfRule type="expression" dxfId="138" priority="14991">
      <formula>$Z6="Gráfico 5"</formula>
    </cfRule>
  </conditionalFormatting>
  <conditionalFormatting sqref="M7">
    <cfRule type="expression" dxfId="137" priority="1">
      <formula>$Z8="Reporte 2"</formula>
    </cfRule>
    <cfRule type="expression" dxfId="136" priority="2">
      <formula>$Z8="Reporte 1"</formula>
    </cfRule>
    <cfRule type="expression" dxfId="135" priority="3">
      <formula>$Z8="Informe 10"</formula>
    </cfRule>
    <cfRule type="expression" dxfId="134" priority="4">
      <formula>$Z8="Informe 9"</formula>
    </cfRule>
    <cfRule type="expression" dxfId="133" priority="5">
      <formula>$Z8="Informe 8"</formula>
    </cfRule>
    <cfRule type="expression" dxfId="132" priority="6">
      <formula>$Z8="Informe 7"</formula>
    </cfRule>
    <cfRule type="expression" dxfId="131" priority="7">
      <formula>$Z8="Informe 6"</formula>
    </cfRule>
    <cfRule type="expression" dxfId="130" priority="8">
      <formula>$Z8="Informe 5"</formula>
    </cfRule>
    <cfRule type="expression" dxfId="129" priority="9">
      <formula>$Z8="Informe 4"</formula>
    </cfRule>
    <cfRule type="expression" dxfId="128" priority="10">
      <formula>$Z8="Informe 3"</formula>
    </cfRule>
    <cfRule type="expression" dxfId="127" priority="11">
      <formula>$Z8="Informe 2"</formula>
    </cfRule>
    <cfRule type="expression" dxfId="126" priority="12">
      <formula>$Z8="Informe 1"</formula>
    </cfRule>
    <cfRule type="expression" dxfId="125" priority="13">
      <formula>$Z8="Gráfico 10"</formula>
    </cfRule>
    <cfRule type="expression" dxfId="124" priority="14">
      <formula>$Z8="Gráfico 25"</formula>
    </cfRule>
    <cfRule type="expression" dxfId="123" priority="15">
      <formula>$Z8="Gráfico 24"</formula>
    </cfRule>
    <cfRule type="expression" dxfId="122" priority="16">
      <formula>$Z8="Gráfico 23"</formula>
    </cfRule>
    <cfRule type="expression" dxfId="121" priority="17">
      <formula>$Z8="Gráfico 22"</formula>
    </cfRule>
    <cfRule type="expression" dxfId="120" priority="18">
      <formula>$Z8="Gráfico 21"</formula>
    </cfRule>
    <cfRule type="expression" dxfId="119" priority="19">
      <formula>$Z8="Gráfico 20"</formula>
    </cfRule>
    <cfRule type="expression" dxfId="118" priority="20">
      <formula>$Z8="Gráfico 18"</formula>
    </cfRule>
    <cfRule type="expression" dxfId="117" priority="21">
      <formula>$Z8="Gráfico 19"</formula>
    </cfRule>
    <cfRule type="expression" dxfId="116" priority="22">
      <formula>$Z8="Gráfico 17"</formula>
    </cfRule>
    <cfRule type="expression" dxfId="115" priority="23">
      <formula>$Z8="Gráfico 16"</formula>
    </cfRule>
    <cfRule type="expression" dxfId="114" priority="24">
      <formula>$Z8="Gráfico 15"</formula>
    </cfRule>
    <cfRule type="expression" dxfId="113" priority="25">
      <formula>$Z8="Gráfico 14"</formula>
    </cfRule>
    <cfRule type="expression" dxfId="112" priority="26">
      <formula>$Z8="Gráfico 12"</formula>
    </cfRule>
    <cfRule type="expression" dxfId="111" priority="27">
      <formula>$Z8="Gráfico 13"</formula>
    </cfRule>
    <cfRule type="expression" dxfId="110" priority="28">
      <formula>$Z8="Gráfico 11"</formula>
    </cfRule>
    <cfRule type="expression" dxfId="109" priority="29">
      <formula>$Z8="Gráfico 9"</formula>
    </cfRule>
    <cfRule type="expression" dxfId="108" priority="30">
      <formula>$Z8="Gráfico 8"</formula>
    </cfRule>
    <cfRule type="expression" dxfId="107" priority="31">
      <formula>$Z8="Gráfico 7"</formula>
    </cfRule>
    <cfRule type="expression" dxfId="106" priority="32">
      <formula>$Z8="Gráfico 6"</formula>
    </cfRule>
    <cfRule type="expression" dxfId="105" priority="33">
      <formula>$Z8="Gráfico 4"</formula>
    </cfRule>
    <cfRule type="expression" dxfId="104" priority="34">
      <formula>$Z8="Gráfico 3"</formula>
    </cfRule>
    <cfRule type="expression" dxfId="103" priority="35">
      <formula>$Z8="Gráfico 2"</formula>
    </cfRule>
    <cfRule type="expression" dxfId="102" priority="36">
      <formula>$Z8="Gráfico 1"</formula>
    </cfRule>
    <cfRule type="expression" dxfId="101" priority="37">
      <formula>$Z8="Gráfico 5"</formula>
    </cfRule>
  </conditionalFormatting>
  <hyperlinks>
    <hyperlink ref="B6" r:id="rId1" xr:uid="{7C7C9663-C1ED-4E79-81BA-EFF3EB2F5801}"/>
  </hyperlink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13811</v>
      </c>
      <c r="O12" t="s">
        <v>13812</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c r="N269" s="1">
        <v>270103</v>
      </c>
      <c r="O269" s="1">
        <v>270103007</v>
      </c>
    </row>
    <row r="270" spans="1:15"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2" t="s">
        <v>13766</v>
      </c>
      <c r="B1" s="83" t="s">
        <v>13767</v>
      </c>
    </row>
    <row r="2" spans="1:2" x14ac:dyDescent="0.25">
      <c r="A2" s="84">
        <v>1</v>
      </c>
      <c r="B2" s="80" t="s">
        <v>13783</v>
      </c>
    </row>
    <row r="3" spans="1:2" x14ac:dyDescent="0.25">
      <c r="A3" s="84">
        <v>2</v>
      </c>
      <c r="B3" s="80" t="s">
        <v>13773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5" t="s">
        <v>13768</v>
      </c>
      <c r="B1" s="86" t="s">
        <v>13769</v>
      </c>
      <c r="C1" s="87" t="s">
        <v>10481</v>
      </c>
    </row>
    <row r="2" spans="1:3" x14ac:dyDescent="0.25">
      <c r="A2" s="88">
        <v>1</v>
      </c>
      <c r="B2" s="89" t="s">
        <v>13774</v>
      </c>
      <c r="C2" s="90"/>
    </row>
    <row r="3" spans="1:3" x14ac:dyDescent="0.25">
      <c r="A3" s="88">
        <v>2</v>
      </c>
      <c r="B3" s="89" t="s">
        <v>13784</v>
      </c>
      <c r="C3" s="88"/>
    </row>
    <row r="4" spans="1:3" x14ac:dyDescent="0.25">
      <c r="A4" s="88">
        <v>3</v>
      </c>
      <c r="B4" s="89" t="s">
        <v>13785</v>
      </c>
      <c r="C4" s="88"/>
    </row>
    <row r="5" spans="1:3" x14ac:dyDescent="0.25">
      <c r="A5" s="88">
        <v>4</v>
      </c>
      <c r="B5" s="89" t="s">
        <v>13787</v>
      </c>
      <c r="C5" s="88"/>
    </row>
    <row r="6" spans="1:3" x14ac:dyDescent="0.25">
      <c r="A6" s="88">
        <v>5</v>
      </c>
      <c r="B6" s="89" t="s">
        <v>13789</v>
      </c>
      <c r="C6" s="88"/>
    </row>
    <row r="7" spans="1:3" x14ac:dyDescent="0.25">
      <c r="A7" s="88">
        <v>6</v>
      </c>
      <c r="B7" s="89" t="s">
        <v>13791</v>
      </c>
      <c r="C7" s="88"/>
    </row>
    <row r="8" spans="1:3" x14ac:dyDescent="0.25">
      <c r="A8" s="88">
        <v>7</v>
      </c>
      <c r="B8" s="89" t="s">
        <v>13797</v>
      </c>
      <c r="C8" s="88"/>
    </row>
    <row r="9" spans="1:3" x14ac:dyDescent="0.25">
      <c r="A9" s="88">
        <v>8</v>
      </c>
      <c r="B9" s="89" t="s">
        <v>13798</v>
      </c>
      <c r="C9" s="88"/>
    </row>
    <row r="10" spans="1:3" x14ac:dyDescent="0.25">
      <c r="A10" s="88">
        <v>9</v>
      </c>
      <c r="B10" s="89" t="s">
        <v>13799</v>
      </c>
      <c r="C10" s="88"/>
    </row>
    <row r="11" spans="1:3" x14ac:dyDescent="0.25">
      <c r="A11" s="88">
        <v>10</v>
      </c>
      <c r="B11" s="89" t="s">
        <v>13800</v>
      </c>
      <c r="C11" s="88"/>
    </row>
    <row r="12" spans="1:3" x14ac:dyDescent="0.25">
      <c r="A12" s="88">
        <v>11</v>
      </c>
      <c r="B12" s="89" t="s">
        <v>13801</v>
      </c>
      <c r="C12" s="8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91" t="s">
        <v>13770</v>
      </c>
      <c r="B1" s="92" t="s">
        <v>13771</v>
      </c>
    </row>
    <row r="2" spans="1:2" x14ac:dyDescent="0.25">
      <c r="A2" s="84">
        <v>4</v>
      </c>
      <c r="B2" s="81" t="s">
        <v>13775</v>
      </c>
    </row>
    <row r="3" spans="1:2" x14ac:dyDescent="0.25">
      <c r="A3" s="84">
        <v>1</v>
      </c>
      <c r="B3" s="81" t="s">
        <v>13587</v>
      </c>
    </row>
    <row r="4" spans="1:2" x14ac:dyDescent="0.25">
      <c r="A4" s="84">
        <v>3</v>
      </c>
      <c r="B4" s="81" t="s">
        <v>13786</v>
      </c>
    </row>
    <row r="5" spans="1:2" x14ac:dyDescent="0.25">
      <c r="A5" s="84">
        <v>5</v>
      </c>
      <c r="B5" s="81" t="s">
        <v>13788</v>
      </c>
    </row>
    <row r="6" spans="1:2" x14ac:dyDescent="0.25">
      <c r="A6" s="84">
        <v>2</v>
      </c>
      <c r="B6" s="81" t="s">
        <v>13790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3" t="s">
        <v>13762</v>
      </c>
      <c r="B1" s="94" t="s">
        <v>9442</v>
      </c>
    </row>
    <row r="2" spans="1:2" x14ac:dyDescent="0.25">
      <c r="A2" s="84">
        <v>270106</v>
      </c>
      <c r="B2" s="81"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5" t="s">
        <v>13763</v>
      </c>
      <c r="B1" s="96" t="s">
        <v>9445</v>
      </c>
    </row>
    <row r="2" spans="1:2" x14ac:dyDescent="0.25">
      <c r="A2" s="84">
        <v>270106002</v>
      </c>
      <c r="B2" s="81"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13766</v>
      </c>
      <c r="B2" s="5" t="s">
        <v>13767</v>
      </c>
      <c r="C2" s="5" t="s">
        <v>10480</v>
      </c>
      <c r="D2" s="6"/>
      <c r="E2" s="6"/>
      <c r="F2" s="7" t="s">
        <v>13768</v>
      </c>
      <c r="G2" s="7" t="s">
        <v>13769</v>
      </c>
      <c r="H2" s="7" t="s">
        <v>10481</v>
      </c>
      <c r="I2" s="6"/>
      <c r="J2" s="6"/>
      <c r="K2" s="8" t="s">
        <v>13770</v>
      </c>
      <c r="L2" s="8" t="s">
        <v>13771</v>
      </c>
      <c r="M2" s="6"/>
      <c r="N2" s="6"/>
      <c r="O2" s="9" t="s">
        <v>13762</v>
      </c>
      <c r="P2" s="9" t="s">
        <v>9442</v>
      </c>
      <c r="Q2" s="6"/>
      <c r="R2" s="6"/>
      <c r="S2" s="10" t="s">
        <v>13763</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13783</v>
      </c>
      <c r="C3" s="16"/>
      <c r="D3" s="16"/>
      <c r="F3" s="76">
        <v>1</v>
      </c>
      <c r="G3" s="77" t="s">
        <v>13774</v>
      </c>
      <c r="H3" s="78"/>
      <c r="K3" s="16">
        <v>4</v>
      </c>
      <c r="L3" t="s">
        <v>13775</v>
      </c>
      <c r="O3" s="16">
        <v>270106</v>
      </c>
      <c r="P3" t="s">
        <v>10417</v>
      </c>
      <c r="S3" s="16">
        <v>270106002</v>
      </c>
      <c r="T3" t="s">
        <v>13587</v>
      </c>
      <c r="W3" s="16"/>
      <c r="AA3" s="16"/>
      <c r="AE3" s="16"/>
      <c r="AI3" s="16"/>
      <c r="AM3" s="16"/>
      <c r="AQ3" s="17"/>
    </row>
    <row r="4" spans="1:43" x14ac:dyDescent="0.25">
      <c r="A4" s="16">
        <v>2</v>
      </c>
      <c r="B4" t="s">
        <v>13773</v>
      </c>
      <c r="C4" s="16"/>
      <c r="D4" s="16"/>
      <c r="F4" s="76">
        <v>2</v>
      </c>
      <c r="G4" s="77" t="s">
        <v>13784</v>
      </c>
      <c r="H4" s="76"/>
      <c r="K4" s="16">
        <v>1</v>
      </c>
      <c r="L4" t="s">
        <v>13587</v>
      </c>
      <c r="O4" s="16"/>
      <c r="S4" s="16"/>
      <c r="W4" s="16"/>
      <c r="AA4" s="16"/>
      <c r="AE4" s="16"/>
      <c r="AI4" s="16"/>
      <c r="AM4" s="16"/>
      <c r="AQ4" s="17"/>
    </row>
    <row r="5" spans="1:43" x14ac:dyDescent="0.25">
      <c r="A5" s="16"/>
      <c r="C5" s="16"/>
      <c r="D5" s="16"/>
      <c r="F5" s="76">
        <v>3</v>
      </c>
      <c r="G5" s="77" t="s">
        <v>13785</v>
      </c>
      <c r="H5" s="76"/>
      <c r="K5" s="16">
        <v>3</v>
      </c>
      <c r="L5" t="s">
        <v>13786</v>
      </c>
      <c r="O5" s="16"/>
      <c r="S5" s="16"/>
      <c r="W5" s="16"/>
      <c r="AA5" s="16"/>
      <c r="AE5" s="16"/>
      <c r="AI5" s="16"/>
      <c r="AM5" s="16"/>
      <c r="AQ5" s="17"/>
    </row>
    <row r="6" spans="1:43" x14ac:dyDescent="0.25">
      <c r="A6" s="16"/>
      <c r="C6" s="16"/>
      <c r="D6" s="16"/>
      <c r="F6" s="76">
        <v>4</v>
      </c>
      <c r="G6" s="77" t="s">
        <v>13787</v>
      </c>
      <c r="H6" s="76"/>
      <c r="K6" s="16">
        <v>5</v>
      </c>
      <c r="L6" t="s">
        <v>13788</v>
      </c>
      <c r="O6" s="16"/>
      <c r="S6" s="16"/>
      <c r="W6" s="16"/>
      <c r="AA6" s="16"/>
      <c r="AE6" s="16"/>
      <c r="AI6" s="16"/>
      <c r="AM6" s="16"/>
      <c r="AQ6" s="17"/>
    </row>
    <row r="7" spans="1:43" x14ac:dyDescent="0.25">
      <c r="A7" s="16"/>
      <c r="C7" s="16"/>
      <c r="D7" s="16"/>
      <c r="F7" s="76">
        <v>5</v>
      </c>
      <c r="G7" s="77" t="s">
        <v>13789</v>
      </c>
      <c r="H7" s="76"/>
      <c r="K7" s="16">
        <v>2</v>
      </c>
      <c r="L7" t="s">
        <v>13790</v>
      </c>
      <c r="O7" s="16"/>
      <c r="S7" s="16"/>
      <c r="W7" s="16"/>
      <c r="AA7" s="16"/>
      <c r="AI7" s="16"/>
      <c r="AM7" s="16"/>
      <c r="AQ7" s="17"/>
    </row>
    <row r="8" spans="1:43" x14ac:dyDescent="0.25">
      <c r="A8" s="16"/>
      <c r="C8" s="16"/>
      <c r="D8" s="16"/>
      <c r="F8" s="76">
        <v>6</v>
      </c>
      <c r="G8" s="77" t="s">
        <v>13791</v>
      </c>
      <c r="H8" s="76"/>
      <c r="K8" s="16"/>
      <c r="O8" s="16"/>
      <c r="S8" s="16"/>
      <c r="W8" s="16"/>
      <c r="AA8" s="16"/>
      <c r="AI8" s="16"/>
      <c r="AM8" s="16"/>
      <c r="AQ8" s="17"/>
    </row>
    <row r="9" spans="1:43" x14ac:dyDescent="0.25">
      <c r="A9" s="16"/>
      <c r="C9" s="16"/>
      <c r="D9" s="16"/>
      <c r="F9" s="76">
        <v>7</v>
      </c>
      <c r="G9" s="77" t="s">
        <v>13797</v>
      </c>
      <c r="H9" s="76"/>
      <c r="K9" s="16"/>
      <c r="O9" s="16"/>
      <c r="S9" s="16"/>
      <c r="W9" s="16"/>
      <c r="AA9" s="16"/>
      <c r="AI9" s="16"/>
      <c r="AM9" s="16"/>
      <c r="AQ9" s="17"/>
    </row>
    <row r="10" spans="1:43" x14ac:dyDescent="0.25">
      <c r="A10" s="16"/>
      <c r="C10" s="16"/>
      <c r="D10" s="16"/>
      <c r="F10" s="76">
        <v>8</v>
      </c>
      <c r="G10" s="77" t="s">
        <v>13798</v>
      </c>
      <c r="H10" s="76"/>
      <c r="K10" s="16"/>
      <c r="O10" s="25"/>
      <c r="P10" s="26"/>
      <c r="S10" s="16"/>
      <c r="W10" s="16"/>
      <c r="AA10" s="16"/>
      <c r="AQ10" s="17"/>
    </row>
    <row r="11" spans="1:43" x14ac:dyDescent="0.25">
      <c r="A11" s="16"/>
      <c r="C11" s="16"/>
      <c r="D11" s="16"/>
      <c r="F11" s="76">
        <v>9</v>
      </c>
      <c r="G11" s="77" t="s">
        <v>13799</v>
      </c>
      <c r="H11" s="76"/>
      <c r="K11" s="16"/>
      <c r="O11" s="16"/>
      <c r="S11" s="16"/>
      <c r="W11" s="16"/>
      <c r="AQ11" s="17"/>
    </row>
    <row r="12" spans="1:43" x14ac:dyDescent="0.25">
      <c r="A12" s="16"/>
      <c r="C12" s="16"/>
      <c r="D12" s="16"/>
      <c r="F12" s="76">
        <v>10</v>
      </c>
      <c r="G12" s="77" t="s">
        <v>13800</v>
      </c>
      <c r="H12" s="76"/>
      <c r="K12" s="16"/>
      <c r="O12" s="16"/>
      <c r="S12" s="16"/>
      <c r="W12" s="16"/>
      <c r="AQ12" s="17"/>
    </row>
    <row r="13" spans="1:43" x14ac:dyDescent="0.25">
      <c r="A13" s="16"/>
      <c r="C13" s="16"/>
      <c r="D13" s="16"/>
      <c r="F13" s="76">
        <v>11</v>
      </c>
      <c r="G13" s="77" t="s">
        <v>13801</v>
      </c>
      <c r="H13" s="76"/>
      <c r="K13" s="16"/>
      <c r="O13" s="16"/>
      <c r="S13" s="16"/>
      <c r="W13" s="16"/>
      <c r="AQ13" s="17"/>
    </row>
    <row r="14" spans="1:43" x14ac:dyDescent="0.25">
      <c r="A14" s="16"/>
      <c r="C14" s="16"/>
      <c r="D14" s="16"/>
      <c r="F14" s="76"/>
      <c r="G14" s="79"/>
      <c r="H14" s="76"/>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13766</v>
      </c>
      <c r="B1" t="s">
        <v>13767</v>
      </c>
      <c r="C1" t="s">
        <v>13768</v>
      </c>
      <c r="D1" t="s">
        <v>13769</v>
      </c>
      <c r="E1" t="s">
        <v>13770</v>
      </c>
      <c r="F1" t="s">
        <v>13771</v>
      </c>
      <c r="G1" t="s">
        <v>13772</v>
      </c>
      <c r="H1" t="s">
        <v>9369</v>
      </c>
      <c r="I1" t="s">
        <v>13762</v>
      </c>
      <c r="J1" t="s">
        <v>9442</v>
      </c>
      <c r="K1" t="s">
        <v>13763</v>
      </c>
      <c r="L1" t="s">
        <v>9445</v>
      </c>
    </row>
    <row r="2" spans="1:12" x14ac:dyDescent="0.25">
      <c r="A2">
        <v>2</v>
      </c>
      <c r="B2" t="s">
        <v>13773</v>
      </c>
      <c r="C2">
        <v>1</v>
      </c>
      <c r="D2" t="s">
        <v>13774</v>
      </c>
      <c r="E2">
        <v>4</v>
      </c>
      <c r="F2" t="s">
        <v>13775</v>
      </c>
      <c r="G2" t="s">
        <v>13776</v>
      </c>
      <c r="H2">
        <v>13</v>
      </c>
      <c r="I2">
        <v>270106</v>
      </c>
      <c r="J2" t="s">
        <v>10417</v>
      </c>
      <c r="K2">
        <v>270106002</v>
      </c>
      <c r="L2" t="s">
        <v>13587</v>
      </c>
    </row>
    <row r="3" spans="1:12" x14ac:dyDescent="0.25">
      <c r="A3">
        <v>2</v>
      </c>
      <c r="B3" t="s">
        <v>13773</v>
      </c>
      <c r="C3">
        <v>1</v>
      </c>
      <c r="D3" t="s">
        <v>13774</v>
      </c>
      <c r="E3">
        <v>4</v>
      </c>
      <c r="F3" t="s">
        <v>13775</v>
      </c>
      <c r="G3" t="s">
        <v>13777</v>
      </c>
      <c r="H3">
        <v>269</v>
      </c>
      <c r="I3">
        <v>270106</v>
      </c>
      <c r="J3" t="s">
        <v>10417</v>
      </c>
      <c r="K3">
        <v>270106002</v>
      </c>
      <c r="L3" t="s">
        <v>13587</v>
      </c>
    </row>
    <row r="4" spans="1:12" x14ac:dyDescent="0.25">
      <c r="A4">
        <v>2</v>
      </c>
      <c r="B4" t="s">
        <v>13773</v>
      </c>
      <c r="C4">
        <v>1</v>
      </c>
      <c r="D4" t="s">
        <v>13774</v>
      </c>
      <c r="E4">
        <v>4</v>
      </c>
      <c r="F4" t="s">
        <v>13775</v>
      </c>
      <c r="G4" t="s">
        <v>13778</v>
      </c>
      <c r="H4">
        <v>98</v>
      </c>
      <c r="I4">
        <v>270106</v>
      </c>
      <c r="J4" t="s">
        <v>10417</v>
      </c>
      <c r="K4">
        <v>270106002</v>
      </c>
      <c r="L4" t="s">
        <v>13587</v>
      </c>
    </row>
    <row r="5" spans="1:12" x14ac:dyDescent="0.25">
      <c r="A5">
        <v>2</v>
      </c>
      <c r="B5" t="s">
        <v>13773</v>
      </c>
      <c r="C5">
        <v>1</v>
      </c>
      <c r="D5" t="s">
        <v>13774</v>
      </c>
      <c r="E5">
        <v>4</v>
      </c>
      <c r="F5" t="s">
        <v>13775</v>
      </c>
      <c r="G5" t="s">
        <v>13779</v>
      </c>
      <c r="H5">
        <v>773</v>
      </c>
      <c r="I5">
        <v>270106</v>
      </c>
      <c r="J5" t="s">
        <v>10417</v>
      </c>
      <c r="K5">
        <v>270106002</v>
      </c>
      <c r="L5" t="s">
        <v>13587</v>
      </c>
    </row>
    <row r="6" spans="1:12" x14ac:dyDescent="0.25">
      <c r="A6">
        <v>2</v>
      </c>
      <c r="B6" t="s">
        <v>13773</v>
      </c>
      <c r="C6">
        <v>1</v>
      </c>
      <c r="D6" t="s">
        <v>13774</v>
      </c>
      <c r="E6">
        <v>4</v>
      </c>
      <c r="F6" t="s">
        <v>13775</v>
      </c>
      <c r="G6" t="s">
        <v>13780</v>
      </c>
      <c r="H6">
        <v>6</v>
      </c>
      <c r="I6">
        <v>270106</v>
      </c>
      <c r="J6" t="s">
        <v>10417</v>
      </c>
      <c r="K6">
        <v>270106002</v>
      </c>
      <c r="L6" t="s">
        <v>13587</v>
      </c>
    </row>
    <row r="7" spans="1:12" x14ac:dyDescent="0.25">
      <c r="A7">
        <v>2</v>
      </c>
      <c r="B7" t="s">
        <v>13773</v>
      </c>
      <c r="C7">
        <v>1</v>
      </c>
      <c r="D7" t="s">
        <v>13774</v>
      </c>
      <c r="E7">
        <v>4</v>
      </c>
      <c r="F7" t="s">
        <v>13775</v>
      </c>
      <c r="G7" t="s">
        <v>13781</v>
      </c>
      <c r="H7">
        <v>8</v>
      </c>
      <c r="I7">
        <v>270106</v>
      </c>
      <c r="J7" t="s">
        <v>10417</v>
      </c>
      <c r="K7">
        <v>270106002</v>
      </c>
      <c r="L7" t="s">
        <v>13587</v>
      </c>
    </row>
    <row r="8" spans="1:12" x14ac:dyDescent="0.25">
      <c r="A8">
        <v>2</v>
      </c>
      <c r="B8" t="s">
        <v>13773</v>
      </c>
      <c r="C8">
        <v>1</v>
      </c>
      <c r="D8" t="s">
        <v>13774</v>
      </c>
      <c r="E8">
        <v>4</v>
      </c>
      <c r="F8" t="s">
        <v>13775</v>
      </c>
      <c r="G8" t="s">
        <v>13782</v>
      </c>
      <c r="H8">
        <v>5</v>
      </c>
      <c r="I8">
        <v>270106</v>
      </c>
      <c r="J8" t="s">
        <v>10417</v>
      </c>
      <c r="K8">
        <v>270106002</v>
      </c>
      <c r="L8" t="s">
        <v>13587</v>
      </c>
    </row>
    <row r="9" spans="1:12" x14ac:dyDescent="0.25">
      <c r="A9">
        <v>1</v>
      </c>
      <c r="B9" t="s">
        <v>13783</v>
      </c>
      <c r="C9">
        <v>1</v>
      </c>
      <c r="D9" t="s">
        <v>13774</v>
      </c>
      <c r="E9">
        <v>4</v>
      </c>
      <c r="F9" t="s">
        <v>13775</v>
      </c>
      <c r="G9" t="s">
        <v>13776</v>
      </c>
      <c r="H9">
        <v>40</v>
      </c>
      <c r="I9">
        <v>270106</v>
      </c>
      <c r="J9" t="s">
        <v>10417</v>
      </c>
      <c r="K9">
        <v>270106002</v>
      </c>
      <c r="L9" t="s">
        <v>13587</v>
      </c>
    </row>
    <row r="10" spans="1:12" x14ac:dyDescent="0.25">
      <c r="A10">
        <v>1</v>
      </c>
      <c r="B10" t="s">
        <v>13783</v>
      </c>
      <c r="C10">
        <v>1</v>
      </c>
      <c r="D10" t="s">
        <v>13774</v>
      </c>
      <c r="E10">
        <v>4</v>
      </c>
      <c r="F10" t="s">
        <v>13775</v>
      </c>
      <c r="G10" t="s">
        <v>13777</v>
      </c>
      <c r="H10">
        <v>564</v>
      </c>
      <c r="I10">
        <v>270106</v>
      </c>
      <c r="J10" t="s">
        <v>10417</v>
      </c>
      <c r="K10">
        <v>270106002</v>
      </c>
      <c r="L10" t="s">
        <v>13587</v>
      </c>
    </row>
    <row r="11" spans="1:12" x14ac:dyDescent="0.25">
      <c r="A11">
        <v>1</v>
      </c>
      <c r="B11" t="s">
        <v>13783</v>
      </c>
      <c r="C11">
        <v>1</v>
      </c>
      <c r="D11" t="s">
        <v>13774</v>
      </c>
      <c r="E11">
        <v>4</v>
      </c>
      <c r="F11" t="s">
        <v>13775</v>
      </c>
      <c r="G11" t="s">
        <v>13778</v>
      </c>
      <c r="H11">
        <v>259</v>
      </c>
      <c r="I11">
        <v>270106</v>
      </c>
      <c r="J11" t="s">
        <v>10417</v>
      </c>
      <c r="K11">
        <v>270106002</v>
      </c>
      <c r="L11" t="s">
        <v>13587</v>
      </c>
    </row>
    <row r="12" spans="1:12" x14ac:dyDescent="0.25">
      <c r="A12">
        <v>1</v>
      </c>
      <c r="B12" t="s">
        <v>13783</v>
      </c>
      <c r="C12">
        <v>1</v>
      </c>
      <c r="D12" t="s">
        <v>13774</v>
      </c>
      <c r="E12">
        <v>4</v>
      </c>
      <c r="F12" t="s">
        <v>13775</v>
      </c>
      <c r="G12" t="s">
        <v>13779</v>
      </c>
      <c r="H12">
        <v>1517</v>
      </c>
      <c r="I12">
        <v>270106</v>
      </c>
      <c r="J12" t="s">
        <v>10417</v>
      </c>
      <c r="K12">
        <v>270106002</v>
      </c>
      <c r="L12" t="s">
        <v>13587</v>
      </c>
    </row>
    <row r="13" spans="1:12" x14ac:dyDescent="0.25">
      <c r="A13">
        <v>1</v>
      </c>
      <c r="B13" t="s">
        <v>13783</v>
      </c>
      <c r="C13">
        <v>1</v>
      </c>
      <c r="D13" t="s">
        <v>13774</v>
      </c>
      <c r="E13">
        <v>4</v>
      </c>
      <c r="F13" t="s">
        <v>13775</v>
      </c>
      <c r="G13" t="s">
        <v>13780</v>
      </c>
      <c r="H13">
        <v>21</v>
      </c>
      <c r="I13">
        <v>270106</v>
      </c>
      <c r="J13" t="s">
        <v>10417</v>
      </c>
      <c r="K13">
        <v>270106002</v>
      </c>
      <c r="L13" t="s">
        <v>13587</v>
      </c>
    </row>
    <row r="14" spans="1:12" x14ac:dyDescent="0.25">
      <c r="A14">
        <v>1</v>
      </c>
      <c r="B14" t="s">
        <v>13783</v>
      </c>
      <c r="C14">
        <v>1</v>
      </c>
      <c r="D14" t="s">
        <v>13774</v>
      </c>
      <c r="E14">
        <v>4</v>
      </c>
      <c r="F14" t="s">
        <v>13775</v>
      </c>
      <c r="G14" t="s">
        <v>13781</v>
      </c>
      <c r="H14">
        <v>89</v>
      </c>
      <c r="I14">
        <v>270106</v>
      </c>
      <c r="J14" t="s">
        <v>10417</v>
      </c>
      <c r="K14">
        <v>270106002</v>
      </c>
      <c r="L14" t="s">
        <v>13587</v>
      </c>
    </row>
    <row r="15" spans="1:12" x14ac:dyDescent="0.25">
      <c r="A15">
        <v>1</v>
      </c>
      <c r="B15" t="s">
        <v>13783</v>
      </c>
      <c r="C15">
        <v>1</v>
      </c>
      <c r="D15" t="s">
        <v>13774</v>
      </c>
      <c r="E15">
        <v>4</v>
      </c>
      <c r="F15" t="s">
        <v>13775</v>
      </c>
      <c r="G15" t="s">
        <v>13782</v>
      </c>
      <c r="H15">
        <v>8</v>
      </c>
      <c r="I15">
        <v>270106</v>
      </c>
      <c r="J15" t="s">
        <v>10417</v>
      </c>
      <c r="K15">
        <v>270106002</v>
      </c>
      <c r="L15" t="s">
        <v>13587</v>
      </c>
    </row>
    <row r="16" spans="1:12" x14ac:dyDescent="0.25">
      <c r="A16">
        <v>2</v>
      </c>
      <c r="B16" t="s">
        <v>13773</v>
      </c>
      <c r="C16">
        <v>2</v>
      </c>
      <c r="D16" t="s">
        <v>13784</v>
      </c>
      <c r="E16">
        <v>1</v>
      </c>
      <c r="F16" t="s">
        <v>13587</v>
      </c>
      <c r="G16" t="s">
        <v>10715</v>
      </c>
      <c r="H16">
        <v>702</v>
      </c>
      <c r="I16">
        <v>270106</v>
      </c>
      <c r="J16" t="s">
        <v>10417</v>
      </c>
      <c r="K16">
        <v>270106002</v>
      </c>
      <c r="L16" t="s">
        <v>13587</v>
      </c>
    </row>
    <row r="17" spans="1:12" x14ac:dyDescent="0.25">
      <c r="A17">
        <v>2</v>
      </c>
      <c r="B17" t="s">
        <v>13773</v>
      </c>
      <c r="C17">
        <v>2</v>
      </c>
      <c r="D17" t="s">
        <v>13784</v>
      </c>
      <c r="E17">
        <v>1</v>
      </c>
      <c r="F17" t="s">
        <v>13587</v>
      </c>
      <c r="G17" t="s">
        <v>13780</v>
      </c>
      <c r="H17">
        <v>3</v>
      </c>
      <c r="I17">
        <v>270106</v>
      </c>
      <c r="J17" t="s">
        <v>10417</v>
      </c>
      <c r="K17">
        <v>270106002</v>
      </c>
      <c r="L17" t="s">
        <v>13587</v>
      </c>
    </row>
    <row r="18" spans="1:12" x14ac:dyDescent="0.25">
      <c r="A18">
        <v>2</v>
      </c>
      <c r="B18" t="s">
        <v>13773</v>
      </c>
      <c r="C18">
        <v>2</v>
      </c>
      <c r="D18" t="s">
        <v>13784</v>
      </c>
      <c r="E18">
        <v>1</v>
      </c>
      <c r="F18" t="s">
        <v>13587</v>
      </c>
      <c r="G18" t="s">
        <v>10716</v>
      </c>
      <c r="H18">
        <v>467</v>
      </c>
      <c r="I18">
        <v>270106</v>
      </c>
      <c r="J18" t="s">
        <v>10417</v>
      </c>
      <c r="K18">
        <v>270106002</v>
      </c>
      <c r="L18" t="s">
        <v>13587</v>
      </c>
    </row>
    <row r="19" spans="1:12" x14ac:dyDescent="0.25">
      <c r="A19">
        <v>2</v>
      </c>
      <c r="B19" t="s">
        <v>13773</v>
      </c>
      <c r="C19">
        <v>2</v>
      </c>
      <c r="D19" t="s">
        <v>13784</v>
      </c>
      <c r="E19">
        <v>1</v>
      </c>
      <c r="F19" t="s">
        <v>13587</v>
      </c>
      <c r="G19" t="s">
        <v>13782</v>
      </c>
      <c r="H19">
        <v>0</v>
      </c>
      <c r="I19">
        <v>270106</v>
      </c>
      <c r="J19" t="s">
        <v>10417</v>
      </c>
      <c r="K19">
        <v>270106002</v>
      </c>
      <c r="L19" t="s">
        <v>13587</v>
      </c>
    </row>
    <row r="20" spans="1:12" x14ac:dyDescent="0.25">
      <c r="A20">
        <v>1</v>
      </c>
      <c r="B20" t="s">
        <v>13783</v>
      </c>
      <c r="C20">
        <v>2</v>
      </c>
      <c r="D20" t="s">
        <v>13784</v>
      </c>
      <c r="E20">
        <v>1</v>
      </c>
      <c r="F20" t="s">
        <v>13587</v>
      </c>
      <c r="G20" t="s">
        <v>10715</v>
      </c>
      <c r="H20">
        <v>2331</v>
      </c>
      <c r="I20">
        <v>270106</v>
      </c>
      <c r="J20" t="s">
        <v>10417</v>
      </c>
      <c r="K20">
        <v>270106002</v>
      </c>
      <c r="L20" t="s">
        <v>13587</v>
      </c>
    </row>
    <row r="21" spans="1:12" x14ac:dyDescent="0.25">
      <c r="A21">
        <v>1</v>
      </c>
      <c r="B21" t="s">
        <v>13783</v>
      </c>
      <c r="C21">
        <v>2</v>
      </c>
      <c r="D21" t="s">
        <v>13784</v>
      </c>
      <c r="E21">
        <v>1</v>
      </c>
      <c r="F21" t="s">
        <v>13587</v>
      </c>
      <c r="G21" t="s">
        <v>13780</v>
      </c>
      <c r="H21">
        <v>5</v>
      </c>
      <c r="I21">
        <v>270106</v>
      </c>
      <c r="J21" t="s">
        <v>10417</v>
      </c>
      <c r="K21">
        <v>270106002</v>
      </c>
      <c r="L21" t="s">
        <v>13587</v>
      </c>
    </row>
    <row r="22" spans="1:12" x14ac:dyDescent="0.25">
      <c r="A22">
        <v>1</v>
      </c>
      <c r="B22" t="s">
        <v>13783</v>
      </c>
      <c r="C22">
        <v>2</v>
      </c>
      <c r="D22" t="s">
        <v>13784</v>
      </c>
      <c r="E22">
        <v>1</v>
      </c>
      <c r="F22" t="s">
        <v>13587</v>
      </c>
      <c r="G22" t="s">
        <v>13781</v>
      </c>
      <c r="H22">
        <v>1</v>
      </c>
      <c r="I22">
        <v>270106</v>
      </c>
      <c r="J22" t="s">
        <v>10417</v>
      </c>
      <c r="K22">
        <v>270106002</v>
      </c>
      <c r="L22" t="s">
        <v>13587</v>
      </c>
    </row>
    <row r="23" spans="1:12" x14ac:dyDescent="0.25">
      <c r="A23">
        <v>1</v>
      </c>
      <c r="B23" t="s">
        <v>13783</v>
      </c>
      <c r="C23">
        <v>2</v>
      </c>
      <c r="D23" t="s">
        <v>13784</v>
      </c>
      <c r="E23">
        <v>1</v>
      </c>
      <c r="F23" t="s">
        <v>13587</v>
      </c>
      <c r="G23" t="s">
        <v>10716</v>
      </c>
      <c r="H23">
        <v>160</v>
      </c>
      <c r="I23">
        <v>270106</v>
      </c>
      <c r="J23" t="s">
        <v>10417</v>
      </c>
      <c r="K23">
        <v>270106002</v>
      </c>
      <c r="L23" t="s">
        <v>13587</v>
      </c>
    </row>
    <row r="24" spans="1:12" x14ac:dyDescent="0.25">
      <c r="A24">
        <v>1</v>
      </c>
      <c r="B24" t="s">
        <v>13783</v>
      </c>
      <c r="C24">
        <v>2</v>
      </c>
      <c r="D24" t="s">
        <v>13784</v>
      </c>
      <c r="E24">
        <v>1</v>
      </c>
      <c r="F24" t="s">
        <v>13587</v>
      </c>
      <c r="G24" t="s">
        <v>13782</v>
      </c>
      <c r="H24">
        <v>1</v>
      </c>
      <c r="I24">
        <v>270106</v>
      </c>
      <c r="J24" t="s">
        <v>10417</v>
      </c>
      <c r="K24">
        <v>270106002</v>
      </c>
      <c r="L24" t="s">
        <v>13587</v>
      </c>
    </row>
    <row r="25" spans="1:12" x14ac:dyDescent="0.25">
      <c r="A25">
        <v>2</v>
      </c>
      <c r="B25" t="s">
        <v>13773</v>
      </c>
      <c r="C25">
        <v>3</v>
      </c>
      <c r="D25" t="s">
        <v>13785</v>
      </c>
      <c r="E25">
        <v>3</v>
      </c>
      <c r="F25" t="s">
        <v>13786</v>
      </c>
      <c r="G25" t="s">
        <v>10715</v>
      </c>
      <c r="H25">
        <v>1028</v>
      </c>
      <c r="I25">
        <v>270106</v>
      </c>
      <c r="J25" t="s">
        <v>10417</v>
      </c>
      <c r="K25">
        <v>270106002</v>
      </c>
      <c r="L25" t="s">
        <v>13587</v>
      </c>
    </row>
    <row r="26" spans="1:12" x14ac:dyDescent="0.25">
      <c r="A26">
        <v>2</v>
      </c>
      <c r="B26" t="s">
        <v>13773</v>
      </c>
      <c r="C26">
        <v>3</v>
      </c>
      <c r="D26" t="s">
        <v>13785</v>
      </c>
      <c r="E26">
        <v>3</v>
      </c>
      <c r="F26" t="s">
        <v>13786</v>
      </c>
      <c r="G26" t="s">
        <v>13780</v>
      </c>
      <c r="H26">
        <v>7</v>
      </c>
      <c r="I26">
        <v>270106</v>
      </c>
      <c r="J26" t="s">
        <v>10417</v>
      </c>
      <c r="K26">
        <v>270106002</v>
      </c>
      <c r="L26" t="s">
        <v>13587</v>
      </c>
    </row>
    <row r="27" spans="1:12" x14ac:dyDescent="0.25">
      <c r="A27">
        <v>2</v>
      </c>
      <c r="B27" t="s">
        <v>13773</v>
      </c>
      <c r="C27">
        <v>3</v>
      </c>
      <c r="D27" t="s">
        <v>13785</v>
      </c>
      <c r="E27">
        <v>3</v>
      </c>
      <c r="F27" t="s">
        <v>13786</v>
      </c>
      <c r="G27" t="s">
        <v>13781</v>
      </c>
      <c r="H27">
        <v>0</v>
      </c>
      <c r="I27">
        <v>270106</v>
      </c>
      <c r="J27" t="s">
        <v>10417</v>
      </c>
      <c r="K27">
        <v>270106002</v>
      </c>
      <c r="L27" t="s">
        <v>13587</v>
      </c>
    </row>
    <row r="28" spans="1:12" x14ac:dyDescent="0.25">
      <c r="A28">
        <v>2</v>
      </c>
      <c r="B28" t="s">
        <v>13773</v>
      </c>
      <c r="C28">
        <v>3</v>
      </c>
      <c r="D28" t="s">
        <v>13785</v>
      </c>
      <c r="E28">
        <v>3</v>
      </c>
      <c r="F28" t="s">
        <v>13786</v>
      </c>
      <c r="G28" t="s">
        <v>10716</v>
      </c>
      <c r="H28">
        <v>137</v>
      </c>
      <c r="I28">
        <v>270106</v>
      </c>
      <c r="J28" t="s">
        <v>10417</v>
      </c>
      <c r="K28">
        <v>270106002</v>
      </c>
      <c r="L28" t="s">
        <v>13587</v>
      </c>
    </row>
    <row r="29" spans="1:12" x14ac:dyDescent="0.25">
      <c r="A29">
        <v>2</v>
      </c>
      <c r="B29" t="s">
        <v>13773</v>
      </c>
      <c r="C29">
        <v>3</v>
      </c>
      <c r="D29" t="s">
        <v>13785</v>
      </c>
      <c r="E29">
        <v>3</v>
      </c>
      <c r="F29" t="s">
        <v>13786</v>
      </c>
      <c r="G29" t="s">
        <v>13782</v>
      </c>
      <c r="H29">
        <v>0</v>
      </c>
      <c r="I29">
        <v>270106</v>
      </c>
      <c r="J29" t="s">
        <v>10417</v>
      </c>
      <c r="K29">
        <v>270106002</v>
      </c>
      <c r="L29" t="s">
        <v>13587</v>
      </c>
    </row>
    <row r="30" spans="1:12" x14ac:dyDescent="0.25">
      <c r="A30">
        <v>1</v>
      </c>
      <c r="B30" t="s">
        <v>13783</v>
      </c>
      <c r="C30">
        <v>3</v>
      </c>
      <c r="D30" t="s">
        <v>13785</v>
      </c>
      <c r="E30">
        <v>3</v>
      </c>
      <c r="F30" t="s">
        <v>13786</v>
      </c>
      <c r="G30" t="s">
        <v>10715</v>
      </c>
      <c r="H30">
        <v>2452</v>
      </c>
      <c r="I30">
        <v>270106</v>
      </c>
      <c r="J30" t="s">
        <v>10417</v>
      </c>
      <c r="K30">
        <v>270106002</v>
      </c>
      <c r="L30" t="s">
        <v>13587</v>
      </c>
    </row>
    <row r="31" spans="1:12" x14ac:dyDescent="0.25">
      <c r="A31">
        <v>1</v>
      </c>
      <c r="B31" t="s">
        <v>13783</v>
      </c>
      <c r="C31">
        <v>3</v>
      </c>
      <c r="D31" t="s">
        <v>13785</v>
      </c>
      <c r="E31">
        <v>3</v>
      </c>
      <c r="F31" t="s">
        <v>13786</v>
      </c>
      <c r="G31" t="s">
        <v>13780</v>
      </c>
      <c r="H31">
        <v>2</v>
      </c>
      <c r="I31">
        <v>270106</v>
      </c>
      <c r="J31" t="s">
        <v>10417</v>
      </c>
      <c r="K31">
        <v>270106002</v>
      </c>
      <c r="L31" t="s">
        <v>13587</v>
      </c>
    </row>
    <row r="32" spans="1:12" x14ac:dyDescent="0.25">
      <c r="A32">
        <v>1</v>
      </c>
      <c r="B32" t="s">
        <v>13783</v>
      </c>
      <c r="C32">
        <v>3</v>
      </c>
      <c r="D32" t="s">
        <v>13785</v>
      </c>
      <c r="E32">
        <v>3</v>
      </c>
      <c r="F32" t="s">
        <v>13786</v>
      </c>
      <c r="G32" t="s">
        <v>13781</v>
      </c>
      <c r="H32">
        <v>0</v>
      </c>
      <c r="I32">
        <v>270106</v>
      </c>
      <c r="J32" t="s">
        <v>10417</v>
      </c>
      <c r="K32">
        <v>270106002</v>
      </c>
      <c r="L32" t="s">
        <v>13587</v>
      </c>
    </row>
    <row r="33" spans="1:12" x14ac:dyDescent="0.25">
      <c r="A33">
        <v>1</v>
      </c>
      <c r="B33" t="s">
        <v>13783</v>
      </c>
      <c r="C33">
        <v>3</v>
      </c>
      <c r="D33" t="s">
        <v>13785</v>
      </c>
      <c r="E33">
        <v>3</v>
      </c>
      <c r="F33" t="s">
        <v>13786</v>
      </c>
      <c r="G33" t="s">
        <v>10716</v>
      </c>
      <c r="H33">
        <v>43</v>
      </c>
      <c r="I33">
        <v>270106</v>
      </c>
      <c r="J33" t="s">
        <v>10417</v>
      </c>
      <c r="K33">
        <v>270106002</v>
      </c>
      <c r="L33" t="s">
        <v>13587</v>
      </c>
    </row>
    <row r="34" spans="1:12" x14ac:dyDescent="0.25">
      <c r="A34">
        <v>1</v>
      </c>
      <c r="B34" t="s">
        <v>13783</v>
      </c>
      <c r="C34">
        <v>3</v>
      </c>
      <c r="D34" t="s">
        <v>13785</v>
      </c>
      <c r="E34">
        <v>3</v>
      </c>
      <c r="F34" t="s">
        <v>13786</v>
      </c>
      <c r="G34" t="s">
        <v>13782</v>
      </c>
      <c r="H34">
        <v>1</v>
      </c>
      <c r="I34">
        <v>270106</v>
      </c>
      <c r="J34" t="s">
        <v>10417</v>
      </c>
      <c r="K34">
        <v>270106002</v>
      </c>
      <c r="L34" t="s">
        <v>13587</v>
      </c>
    </row>
    <row r="35" spans="1:12" x14ac:dyDescent="0.25">
      <c r="A35">
        <v>2</v>
      </c>
      <c r="B35" t="s">
        <v>13773</v>
      </c>
      <c r="C35">
        <v>4</v>
      </c>
      <c r="D35" t="s">
        <v>13787</v>
      </c>
      <c r="E35">
        <v>5</v>
      </c>
      <c r="F35" t="s">
        <v>13788</v>
      </c>
      <c r="G35" t="s">
        <v>10715</v>
      </c>
      <c r="H35">
        <v>695</v>
      </c>
      <c r="I35">
        <v>270106</v>
      </c>
      <c r="J35" t="s">
        <v>10417</v>
      </c>
      <c r="K35">
        <v>270106002</v>
      </c>
      <c r="L35" t="s">
        <v>13587</v>
      </c>
    </row>
    <row r="36" spans="1:12" x14ac:dyDescent="0.25">
      <c r="A36">
        <v>2</v>
      </c>
      <c r="B36" t="s">
        <v>13773</v>
      </c>
      <c r="C36">
        <v>4</v>
      </c>
      <c r="D36" t="s">
        <v>13787</v>
      </c>
      <c r="E36">
        <v>5</v>
      </c>
      <c r="F36" t="s">
        <v>13788</v>
      </c>
      <c r="G36" t="s">
        <v>13780</v>
      </c>
      <c r="H36">
        <v>4</v>
      </c>
      <c r="I36">
        <v>270106</v>
      </c>
      <c r="J36" t="s">
        <v>10417</v>
      </c>
      <c r="K36">
        <v>270106002</v>
      </c>
      <c r="L36" t="s">
        <v>13587</v>
      </c>
    </row>
    <row r="37" spans="1:12" x14ac:dyDescent="0.25">
      <c r="A37">
        <v>2</v>
      </c>
      <c r="B37" t="s">
        <v>13773</v>
      </c>
      <c r="C37">
        <v>4</v>
      </c>
      <c r="D37" t="s">
        <v>13787</v>
      </c>
      <c r="E37">
        <v>5</v>
      </c>
      <c r="F37" t="s">
        <v>13788</v>
      </c>
      <c r="G37" t="s">
        <v>13781</v>
      </c>
      <c r="H37">
        <v>1</v>
      </c>
      <c r="I37">
        <v>270106</v>
      </c>
      <c r="J37" t="s">
        <v>10417</v>
      </c>
      <c r="K37">
        <v>270106002</v>
      </c>
      <c r="L37" t="s">
        <v>13587</v>
      </c>
    </row>
    <row r="38" spans="1:12" x14ac:dyDescent="0.25">
      <c r="A38">
        <v>2</v>
      </c>
      <c r="B38" t="s">
        <v>13773</v>
      </c>
      <c r="C38">
        <v>4</v>
      </c>
      <c r="D38" t="s">
        <v>13787</v>
      </c>
      <c r="E38">
        <v>5</v>
      </c>
      <c r="F38" t="s">
        <v>13788</v>
      </c>
      <c r="G38" t="s">
        <v>10716</v>
      </c>
      <c r="H38">
        <v>472</v>
      </c>
      <c r="I38">
        <v>270106</v>
      </c>
      <c r="J38" t="s">
        <v>10417</v>
      </c>
      <c r="K38">
        <v>270106002</v>
      </c>
      <c r="L38" t="s">
        <v>13587</v>
      </c>
    </row>
    <row r="39" spans="1:12" x14ac:dyDescent="0.25">
      <c r="A39">
        <v>2</v>
      </c>
      <c r="B39" t="s">
        <v>13773</v>
      </c>
      <c r="C39">
        <v>4</v>
      </c>
      <c r="D39" t="s">
        <v>13787</v>
      </c>
      <c r="E39">
        <v>5</v>
      </c>
      <c r="F39" t="s">
        <v>13788</v>
      </c>
      <c r="G39" t="s">
        <v>13782</v>
      </c>
      <c r="H39">
        <v>0</v>
      </c>
      <c r="I39">
        <v>270106</v>
      </c>
      <c r="J39" t="s">
        <v>10417</v>
      </c>
      <c r="K39">
        <v>270106002</v>
      </c>
      <c r="L39" t="s">
        <v>13587</v>
      </c>
    </row>
    <row r="40" spans="1:12" x14ac:dyDescent="0.25">
      <c r="A40">
        <v>1</v>
      </c>
      <c r="B40" t="s">
        <v>13783</v>
      </c>
      <c r="C40">
        <v>4</v>
      </c>
      <c r="D40" t="s">
        <v>13787</v>
      </c>
      <c r="E40">
        <v>5</v>
      </c>
      <c r="F40" t="s">
        <v>13788</v>
      </c>
      <c r="G40" t="s">
        <v>10715</v>
      </c>
      <c r="H40">
        <v>2305</v>
      </c>
      <c r="I40">
        <v>270106</v>
      </c>
      <c r="J40" t="s">
        <v>10417</v>
      </c>
      <c r="K40">
        <v>270106002</v>
      </c>
      <c r="L40" t="s">
        <v>13587</v>
      </c>
    </row>
    <row r="41" spans="1:12" x14ac:dyDescent="0.25">
      <c r="A41">
        <v>1</v>
      </c>
      <c r="B41" t="s">
        <v>13783</v>
      </c>
      <c r="C41">
        <v>4</v>
      </c>
      <c r="D41" t="s">
        <v>13787</v>
      </c>
      <c r="E41">
        <v>5</v>
      </c>
      <c r="F41" t="s">
        <v>13788</v>
      </c>
      <c r="G41" t="s">
        <v>13780</v>
      </c>
      <c r="H41">
        <v>6</v>
      </c>
      <c r="I41">
        <v>270106</v>
      </c>
      <c r="J41" t="s">
        <v>10417</v>
      </c>
      <c r="K41">
        <v>270106002</v>
      </c>
      <c r="L41" t="s">
        <v>13587</v>
      </c>
    </row>
    <row r="42" spans="1:12" x14ac:dyDescent="0.25">
      <c r="A42">
        <v>1</v>
      </c>
      <c r="B42" t="s">
        <v>13783</v>
      </c>
      <c r="C42">
        <v>4</v>
      </c>
      <c r="D42" t="s">
        <v>13787</v>
      </c>
      <c r="E42">
        <v>5</v>
      </c>
      <c r="F42" t="s">
        <v>13788</v>
      </c>
      <c r="G42" t="s">
        <v>13781</v>
      </c>
      <c r="H42">
        <v>1</v>
      </c>
      <c r="I42">
        <v>270106</v>
      </c>
      <c r="J42" t="s">
        <v>10417</v>
      </c>
      <c r="K42">
        <v>270106002</v>
      </c>
      <c r="L42" t="s">
        <v>13587</v>
      </c>
    </row>
    <row r="43" spans="1:12" x14ac:dyDescent="0.25">
      <c r="A43">
        <v>1</v>
      </c>
      <c r="B43" t="s">
        <v>13783</v>
      </c>
      <c r="C43">
        <v>4</v>
      </c>
      <c r="D43" t="s">
        <v>13787</v>
      </c>
      <c r="E43">
        <v>5</v>
      </c>
      <c r="F43" t="s">
        <v>13788</v>
      </c>
      <c r="G43" t="s">
        <v>10716</v>
      </c>
      <c r="H43">
        <v>185</v>
      </c>
      <c r="I43">
        <v>270106</v>
      </c>
      <c r="J43" t="s">
        <v>10417</v>
      </c>
      <c r="K43">
        <v>270106002</v>
      </c>
      <c r="L43" t="s">
        <v>13587</v>
      </c>
    </row>
    <row r="44" spans="1:12" x14ac:dyDescent="0.25">
      <c r="A44">
        <v>1</v>
      </c>
      <c r="B44" t="s">
        <v>13783</v>
      </c>
      <c r="C44">
        <v>4</v>
      </c>
      <c r="D44" t="s">
        <v>13787</v>
      </c>
      <c r="E44">
        <v>5</v>
      </c>
      <c r="F44" t="s">
        <v>13788</v>
      </c>
      <c r="G44" t="s">
        <v>13782</v>
      </c>
      <c r="H44">
        <v>1</v>
      </c>
      <c r="I44">
        <v>270106</v>
      </c>
      <c r="J44" t="s">
        <v>10417</v>
      </c>
      <c r="K44">
        <v>270106002</v>
      </c>
      <c r="L44" t="s">
        <v>13587</v>
      </c>
    </row>
    <row r="45" spans="1:12" x14ac:dyDescent="0.25">
      <c r="A45">
        <v>2</v>
      </c>
      <c r="B45" t="s">
        <v>13773</v>
      </c>
      <c r="C45">
        <v>5</v>
      </c>
      <c r="D45" t="s">
        <v>13789</v>
      </c>
      <c r="E45">
        <v>2</v>
      </c>
      <c r="F45" t="s">
        <v>13790</v>
      </c>
      <c r="G45" t="s">
        <v>10715</v>
      </c>
      <c r="H45">
        <v>993</v>
      </c>
      <c r="I45">
        <v>270106</v>
      </c>
      <c r="J45" t="s">
        <v>10417</v>
      </c>
      <c r="K45">
        <v>270106002</v>
      </c>
      <c r="L45" t="s">
        <v>13587</v>
      </c>
    </row>
    <row r="46" spans="1:12" x14ac:dyDescent="0.25">
      <c r="A46">
        <v>2</v>
      </c>
      <c r="B46" t="s">
        <v>13773</v>
      </c>
      <c r="C46">
        <v>5</v>
      </c>
      <c r="D46" t="s">
        <v>13789</v>
      </c>
      <c r="E46">
        <v>2</v>
      </c>
      <c r="F46" t="s">
        <v>13790</v>
      </c>
      <c r="G46" t="s">
        <v>13780</v>
      </c>
      <c r="H46">
        <v>11</v>
      </c>
      <c r="I46">
        <v>270106</v>
      </c>
      <c r="J46" t="s">
        <v>10417</v>
      </c>
      <c r="K46">
        <v>270106002</v>
      </c>
      <c r="L46" t="s">
        <v>13587</v>
      </c>
    </row>
    <row r="47" spans="1:12" x14ac:dyDescent="0.25">
      <c r="A47">
        <v>2</v>
      </c>
      <c r="B47" t="s">
        <v>13773</v>
      </c>
      <c r="C47">
        <v>5</v>
      </c>
      <c r="D47" t="s">
        <v>13789</v>
      </c>
      <c r="E47">
        <v>2</v>
      </c>
      <c r="F47" t="s">
        <v>13790</v>
      </c>
      <c r="G47" t="s">
        <v>13781</v>
      </c>
      <c r="H47">
        <v>1</v>
      </c>
      <c r="I47">
        <v>270106</v>
      </c>
      <c r="J47" t="s">
        <v>10417</v>
      </c>
      <c r="K47">
        <v>270106002</v>
      </c>
      <c r="L47" t="s">
        <v>13587</v>
      </c>
    </row>
    <row r="48" spans="1:12" x14ac:dyDescent="0.25">
      <c r="A48">
        <v>2</v>
      </c>
      <c r="B48" t="s">
        <v>13773</v>
      </c>
      <c r="C48">
        <v>5</v>
      </c>
      <c r="D48" t="s">
        <v>13789</v>
      </c>
      <c r="E48">
        <v>2</v>
      </c>
      <c r="F48" t="s">
        <v>13790</v>
      </c>
      <c r="G48" t="s">
        <v>13782</v>
      </c>
      <c r="H48">
        <v>0</v>
      </c>
      <c r="I48">
        <v>270106</v>
      </c>
      <c r="J48" t="s">
        <v>10417</v>
      </c>
      <c r="K48">
        <v>270106002</v>
      </c>
      <c r="L48" t="s">
        <v>13587</v>
      </c>
    </row>
    <row r="49" spans="1:12" x14ac:dyDescent="0.25">
      <c r="A49">
        <v>2</v>
      </c>
      <c r="B49" t="s">
        <v>13773</v>
      </c>
      <c r="C49">
        <v>5</v>
      </c>
      <c r="D49" t="s">
        <v>13789</v>
      </c>
      <c r="E49">
        <v>2</v>
      </c>
      <c r="F49" t="s">
        <v>13790</v>
      </c>
      <c r="G49" t="s">
        <v>10716</v>
      </c>
      <c r="H49">
        <v>167</v>
      </c>
      <c r="I49">
        <v>270106</v>
      </c>
      <c r="J49" t="s">
        <v>10417</v>
      </c>
      <c r="K49">
        <v>270106002</v>
      </c>
      <c r="L49" t="s">
        <v>13587</v>
      </c>
    </row>
    <row r="50" spans="1:12" x14ac:dyDescent="0.25">
      <c r="A50">
        <v>1</v>
      </c>
      <c r="B50" t="s">
        <v>13783</v>
      </c>
      <c r="C50">
        <v>5</v>
      </c>
      <c r="D50" t="s">
        <v>13789</v>
      </c>
      <c r="E50">
        <v>2</v>
      </c>
      <c r="F50" t="s">
        <v>13790</v>
      </c>
      <c r="G50" t="s">
        <v>10715</v>
      </c>
      <c r="H50">
        <v>2459</v>
      </c>
      <c r="I50">
        <v>270106</v>
      </c>
      <c r="J50" t="s">
        <v>10417</v>
      </c>
      <c r="K50">
        <v>270106002</v>
      </c>
      <c r="L50" t="s">
        <v>13587</v>
      </c>
    </row>
    <row r="51" spans="1:12" x14ac:dyDescent="0.25">
      <c r="A51">
        <v>1</v>
      </c>
      <c r="B51" t="s">
        <v>13783</v>
      </c>
      <c r="C51">
        <v>5</v>
      </c>
      <c r="D51" t="s">
        <v>13789</v>
      </c>
      <c r="E51">
        <v>2</v>
      </c>
      <c r="F51" t="s">
        <v>13790</v>
      </c>
      <c r="G51" t="s">
        <v>13780</v>
      </c>
      <c r="H51">
        <v>3</v>
      </c>
      <c r="I51">
        <v>270106</v>
      </c>
      <c r="J51" t="s">
        <v>10417</v>
      </c>
      <c r="K51">
        <v>270106002</v>
      </c>
      <c r="L51" t="s">
        <v>13587</v>
      </c>
    </row>
    <row r="52" spans="1:12" x14ac:dyDescent="0.25">
      <c r="A52">
        <v>1</v>
      </c>
      <c r="B52" t="s">
        <v>13783</v>
      </c>
      <c r="C52">
        <v>5</v>
      </c>
      <c r="D52" t="s">
        <v>13789</v>
      </c>
      <c r="E52">
        <v>2</v>
      </c>
      <c r="F52" t="s">
        <v>13790</v>
      </c>
      <c r="G52" t="s">
        <v>13781</v>
      </c>
      <c r="H52">
        <v>1</v>
      </c>
      <c r="I52">
        <v>270106</v>
      </c>
      <c r="J52" t="s">
        <v>10417</v>
      </c>
      <c r="K52">
        <v>270106002</v>
      </c>
      <c r="L52" t="s">
        <v>13587</v>
      </c>
    </row>
    <row r="53" spans="1:12" x14ac:dyDescent="0.25">
      <c r="A53">
        <v>1</v>
      </c>
      <c r="B53" t="s">
        <v>13783</v>
      </c>
      <c r="C53">
        <v>5</v>
      </c>
      <c r="D53" t="s">
        <v>13789</v>
      </c>
      <c r="E53">
        <v>2</v>
      </c>
      <c r="F53" t="s">
        <v>13790</v>
      </c>
      <c r="G53" t="s">
        <v>10716</v>
      </c>
      <c r="H53">
        <v>34</v>
      </c>
      <c r="I53">
        <v>270106</v>
      </c>
      <c r="J53" t="s">
        <v>10417</v>
      </c>
      <c r="K53">
        <v>270106002</v>
      </c>
      <c r="L53" t="s">
        <v>13587</v>
      </c>
    </row>
    <row r="54" spans="1:12" x14ac:dyDescent="0.25">
      <c r="A54">
        <v>1</v>
      </c>
      <c r="B54" t="s">
        <v>13783</v>
      </c>
      <c r="C54">
        <v>5</v>
      </c>
      <c r="D54" t="s">
        <v>13789</v>
      </c>
      <c r="E54">
        <v>2</v>
      </c>
      <c r="F54" t="s">
        <v>13790</v>
      </c>
      <c r="G54" t="s">
        <v>13782</v>
      </c>
      <c r="H54">
        <v>1</v>
      </c>
      <c r="I54">
        <v>270106</v>
      </c>
      <c r="J54" t="s">
        <v>10417</v>
      </c>
      <c r="K54">
        <v>270106002</v>
      </c>
      <c r="L54" t="s">
        <v>13587</v>
      </c>
    </row>
    <row r="55" spans="1:12" x14ac:dyDescent="0.25">
      <c r="A55">
        <v>2</v>
      </c>
      <c r="B55" t="s">
        <v>13773</v>
      </c>
      <c r="C55">
        <v>6</v>
      </c>
      <c r="D55" t="s">
        <v>13791</v>
      </c>
      <c r="E55">
        <v>4</v>
      </c>
      <c r="F55" t="s">
        <v>13775</v>
      </c>
      <c r="G55" t="s">
        <v>13792</v>
      </c>
      <c r="H55">
        <v>354</v>
      </c>
      <c r="I55">
        <v>270106</v>
      </c>
      <c r="J55" t="s">
        <v>10417</v>
      </c>
      <c r="K55">
        <v>270106002</v>
      </c>
      <c r="L55" t="s">
        <v>13587</v>
      </c>
    </row>
    <row r="56" spans="1:12" x14ac:dyDescent="0.25">
      <c r="A56">
        <v>2</v>
      </c>
      <c r="B56" t="s">
        <v>13773</v>
      </c>
      <c r="C56">
        <v>6</v>
      </c>
      <c r="D56" t="s">
        <v>13791</v>
      </c>
      <c r="E56">
        <v>4</v>
      </c>
      <c r="F56" t="s">
        <v>13775</v>
      </c>
      <c r="G56" t="s">
        <v>13793</v>
      </c>
      <c r="H56">
        <v>212</v>
      </c>
      <c r="I56">
        <v>270106</v>
      </c>
      <c r="J56" t="s">
        <v>10417</v>
      </c>
      <c r="K56">
        <v>270106002</v>
      </c>
      <c r="L56" t="s">
        <v>13587</v>
      </c>
    </row>
    <row r="57" spans="1:12" x14ac:dyDescent="0.25">
      <c r="A57">
        <v>2</v>
      </c>
      <c r="B57" t="s">
        <v>13773</v>
      </c>
      <c r="C57">
        <v>6</v>
      </c>
      <c r="D57" t="s">
        <v>13791</v>
      </c>
      <c r="E57">
        <v>4</v>
      </c>
      <c r="F57" t="s">
        <v>13775</v>
      </c>
      <c r="G57" t="s">
        <v>13794</v>
      </c>
      <c r="H57">
        <v>345</v>
      </c>
      <c r="I57">
        <v>270106</v>
      </c>
      <c r="J57" t="s">
        <v>10417</v>
      </c>
      <c r="K57">
        <v>270106002</v>
      </c>
      <c r="L57" t="s">
        <v>13587</v>
      </c>
    </row>
    <row r="58" spans="1:12" x14ac:dyDescent="0.25">
      <c r="A58">
        <v>2</v>
      </c>
      <c r="B58" t="s">
        <v>13773</v>
      </c>
      <c r="C58">
        <v>6</v>
      </c>
      <c r="D58" t="s">
        <v>13791</v>
      </c>
      <c r="E58">
        <v>4</v>
      </c>
      <c r="F58" t="s">
        <v>13775</v>
      </c>
      <c r="G58" t="s">
        <v>13795</v>
      </c>
      <c r="H58">
        <v>115</v>
      </c>
      <c r="I58">
        <v>270106</v>
      </c>
      <c r="J58" t="s">
        <v>10417</v>
      </c>
      <c r="K58">
        <v>270106002</v>
      </c>
      <c r="L58" t="s">
        <v>13587</v>
      </c>
    </row>
    <row r="59" spans="1:12" x14ac:dyDescent="0.25">
      <c r="A59">
        <v>2</v>
      </c>
      <c r="B59" t="s">
        <v>13773</v>
      </c>
      <c r="C59">
        <v>6</v>
      </c>
      <c r="D59" t="s">
        <v>13791</v>
      </c>
      <c r="E59">
        <v>4</v>
      </c>
      <c r="F59" t="s">
        <v>13775</v>
      </c>
      <c r="G59" t="s">
        <v>13796</v>
      </c>
      <c r="H59">
        <v>76</v>
      </c>
      <c r="I59">
        <v>270106</v>
      </c>
      <c r="J59" t="s">
        <v>10417</v>
      </c>
      <c r="K59">
        <v>270106002</v>
      </c>
      <c r="L59" t="s">
        <v>13587</v>
      </c>
    </row>
    <row r="60" spans="1:12" x14ac:dyDescent="0.25">
      <c r="A60">
        <v>2</v>
      </c>
      <c r="B60" t="s">
        <v>13773</v>
      </c>
      <c r="C60">
        <v>6</v>
      </c>
      <c r="D60" t="s">
        <v>13791</v>
      </c>
      <c r="E60">
        <v>4</v>
      </c>
      <c r="F60" t="s">
        <v>13775</v>
      </c>
      <c r="G60" t="s">
        <v>13780</v>
      </c>
      <c r="H60">
        <v>10</v>
      </c>
      <c r="I60">
        <v>270106</v>
      </c>
      <c r="J60" t="s">
        <v>10417</v>
      </c>
      <c r="K60">
        <v>270106002</v>
      </c>
      <c r="L60" t="s">
        <v>13587</v>
      </c>
    </row>
    <row r="61" spans="1:12" x14ac:dyDescent="0.25">
      <c r="A61">
        <v>2</v>
      </c>
      <c r="B61" t="s">
        <v>13773</v>
      </c>
      <c r="C61">
        <v>6</v>
      </c>
      <c r="D61" t="s">
        <v>13791</v>
      </c>
      <c r="E61">
        <v>4</v>
      </c>
      <c r="F61" t="s">
        <v>13775</v>
      </c>
      <c r="G61" t="s">
        <v>13781</v>
      </c>
      <c r="H61">
        <v>60</v>
      </c>
      <c r="I61">
        <v>270106</v>
      </c>
      <c r="J61" t="s">
        <v>10417</v>
      </c>
      <c r="K61">
        <v>270106002</v>
      </c>
      <c r="L61" t="s">
        <v>13587</v>
      </c>
    </row>
    <row r="62" spans="1:12" x14ac:dyDescent="0.25">
      <c r="A62">
        <v>2</v>
      </c>
      <c r="B62" t="s">
        <v>13773</v>
      </c>
      <c r="C62">
        <v>6</v>
      </c>
      <c r="D62" t="s">
        <v>13791</v>
      </c>
      <c r="E62">
        <v>4</v>
      </c>
      <c r="F62" t="s">
        <v>13775</v>
      </c>
      <c r="G62" t="s">
        <v>13782</v>
      </c>
      <c r="H62">
        <v>0</v>
      </c>
      <c r="I62">
        <v>270106</v>
      </c>
      <c r="J62" t="s">
        <v>10417</v>
      </c>
      <c r="K62">
        <v>270106002</v>
      </c>
      <c r="L62" t="s">
        <v>13587</v>
      </c>
    </row>
    <row r="63" spans="1:12" x14ac:dyDescent="0.25">
      <c r="A63">
        <v>1</v>
      </c>
      <c r="B63" t="s">
        <v>13783</v>
      </c>
      <c r="C63">
        <v>6</v>
      </c>
      <c r="D63" t="s">
        <v>13791</v>
      </c>
      <c r="E63">
        <v>4</v>
      </c>
      <c r="F63" t="s">
        <v>13775</v>
      </c>
      <c r="G63" t="s">
        <v>13792</v>
      </c>
      <c r="H63">
        <v>587</v>
      </c>
      <c r="I63">
        <v>270106</v>
      </c>
      <c r="J63" t="s">
        <v>10417</v>
      </c>
      <c r="K63">
        <v>270106002</v>
      </c>
      <c r="L63" t="s">
        <v>13587</v>
      </c>
    </row>
    <row r="64" spans="1:12" x14ac:dyDescent="0.25">
      <c r="A64">
        <v>1</v>
      </c>
      <c r="B64" t="s">
        <v>13783</v>
      </c>
      <c r="C64">
        <v>6</v>
      </c>
      <c r="D64" t="s">
        <v>13791</v>
      </c>
      <c r="E64">
        <v>4</v>
      </c>
      <c r="F64" t="s">
        <v>13775</v>
      </c>
      <c r="G64" t="s">
        <v>13793</v>
      </c>
      <c r="H64">
        <v>197</v>
      </c>
      <c r="I64">
        <v>270106</v>
      </c>
      <c r="J64" t="s">
        <v>10417</v>
      </c>
      <c r="K64">
        <v>270106002</v>
      </c>
      <c r="L64" t="s">
        <v>13587</v>
      </c>
    </row>
    <row r="65" spans="1:12" x14ac:dyDescent="0.25">
      <c r="A65">
        <v>1</v>
      </c>
      <c r="B65" t="s">
        <v>13783</v>
      </c>
      <c r="C65">
        <v>6</v>
      </c>
      <c r="D65" t="s">
        <v>13791</v>
      </c>
      <c r="E65">
        <v>4</v>
      </c>
      <c r="F65" t="s">
        <v>13775</v>
      </c>
      <c r="G65" t="s">
        <v>13794</v>
      </c>
      <c r="H65">
        <v>829</v>
      </c>
      <c r="I65">
        <v>270106</v>
      </c>
      <c r="J65" t="s">
        <v>10417</v>
      </c>
      <c r="K65">
        <v>270106002</v>
      </c>
      <c r="L65" t="s">
        <v>13587</v>
      </c>
    </row>
    <row r="66" spans="1:12" x14ac:dyDescent="0.25">
      <c r="A66">
        <v>1</v>
      </c>
      <c r="B66" t="s">
        <v>13783</v>
      </c>
      <c r="C66">
        <v>6</v>
      </c>
      <c r="D66" t="s">
        <v>13791</v>
      </c>
      <c r="E66">
        <v>4</v>
      </c>
      <c r="F66" t="s">
        <v>13775</v>
      </c>
      <c r="G66" t="s">
        <v>13795</v>
      </c>
      <c r="H66">
        <v>440</v>
      </c>
      <c r="I66">
        <v>270106</v>
      </c>
      <c r="J66" t="s">
        <v>10417</v>
      </c>
      <c r="K66">
        <v>270106002</v>
      </c>
      <c r="L66" t="s">
        <v>13587</v>
      </c>
    </row>
    <row r="67" spans="1:12" x14ac:dyDescent="0.25">
      <c r="A67">
        <v>1</v>
      </c>
      <c r="B67" t="s">
        <v>13783</v>
      </c>
      <c r="C67">
        <v>6</v>
      </c>
      <c r="D67" t="s">
        <v>13791</v>
      </c>
      <c r="E67">
        <v>4</v>
      </c>
      <c r="F67" t="s">
        <v>13775</v>
      </c>
      <c r="G67" t="s">
        <v>13796</v>
      </c>
      <c r="H67">
        <v>186</v>
      </c>
      <c r="I67">
        <v>270106</v>
      </c>
      <c r="J67" t="s">
        <v>10417</v>
      </c>
      <c r="K67">
        <v>270106002</v>
      </c>
      <c r="L67" t="s">
        <v>13587</v>
      </c>
    </row>
    <row r="68" spans="1:12" x14ac:dyDescent="0.25">
      <c r="A68">
        <v>1</v>
      </c>
      <c r="B68" t="s">
        <v>13783</v>
      </c>
      <c r="C68">
        <v>6</v>
      </c>
      <c r="D68" t="s">
        <v>13791</v>
      </c>
      <c r="E68">
        <v>4</v>
      </c>
      <c r="F68" t="s">
        <v>13775</v>
      </c>
      <c r="G68" t="s">
        <v>13780</v>
      </c>
      <c r="H68">
        <v>57</v>
      </c>
      <c r="I68">
        <v>270106</v>
      </c>
      <c r="J68" t="s">
        <v>10417</v>
      </c>
      <c r="K68">
        <v>270106002</v>
      </c>
      <c r="L68" t="s">
        <v>13587</v>
      </c>
    </row>
    <row r="69" spans="1:12" x14ac:dyDescent="0.25">
      <c r="A69">
        <v>1</v>
      </c>
      <c r="B69" t="s">
        <v>13783</v>
      </c>
      <c r="C69">
        <v>6</v>
      </c>
      <c r="D69" t="s">
        <v>13791</v>
      </c>
      <c r="E69">
        <v>4</v>
      </c>
      <c r="F69" t="s">
        <v>13775</v>
      </c>
      <c r="G69" t="s">
        <v>13781</v>
      </c>
      <c r="H69">
        <v>178</v>
      </c>
      <c r="I69">
        <v>270106</v>
      </c>
      <c r="J69" t="s">
        <v>10417</v>
      </c>
      <c r="K69">
        <v>270106002</v>
      </c>
      <c r="L69" t="s">
        <v>13587</v>
      </c>
    </row>
    <row r="70" spans="1:12" x14ac:dyDescent="0.25">
      <c r="A70">
        <v>1</v>
      </c>
      <c r="B70" t="s">
        <v>13783</v>
      </c>
      <c r="C70">
        <v>6</v>
      </c>
      <c r="D70" t="s">
        <v>13791</v>
      </c>
      <c r="E70">
        <v>4</v>
      </c>
      <c r="F70" t="s">
        <v>13775</v>
      </c>
      <c r="G70" t="s">
        <v>13782</v>
      </c>
      <c r="H70">
        <v>24</v>
      </c>
      <c r="I70">
        <v>270106</v>
      </c>
      <c r="J70" t="s">
        <v>10417</v>
      </c>
      <c r="K70">
        <v>270106002</v>
      </c>
      <c r="L70" t="s">
        <v>13587</v>
      </c>
    </row>
    <row r="71" spans="1:12" x14ac:dyDescent="0.25">
      <c r="A71">
        <v>2</v>
      </c>
      <c r="B71" t="s">
        <v>13773</v>
      </c>
      <c r="C71">
        <v>7</v>
      </c>
      <c r="D71" t="s">
        <v>13797</v>
      </c>
      <c r="E71">
        <v>4</v>
      </c>
      <c r="F71" t="s">
        <v>13775</v>
      </c>
      <c r="G71" t="s">
        <v>13780</v>
      </c>
      <c r="H71">
        <v>8</v>
      </c>
      <c r="I71">
        <v>270106</v>
      </c>
      <c r="J71" t="s">
        <v>10417</v>
      </c>
      <c r="K71">
        <v>270106002</v>
      </c>
      <c r="L71" t="s">
        <v>13587</v>
      </c>
    </row>
    <row r="72" spans="1:12" x14ac:dyDescent="0.25">
      <c r="A72">
        <v>2</v>
      </c>
      <c r="B72" t="s">
        <v>13773</v>
      </c>
      <c r="C72">
        <v>7</v>
      </c>
      <c r="D72" t="s">
        <v>13797</v>
      </c>
      <c r="E72">
        <v>4</v>
      </c>
      <c r="F72" t="s">
        <v>13775</v>
      </c>
      <c r="G72" t="s">
        <v>13781</v>
      </c>
      <c r="H72">
        <v>54</v>
      </c>
      <c r="I72">
        <v>270106</v>
      </c>
      <c r="J72" t="s">
        <v>10417</v>
      </c>
      <c r="K72">
        <v>270106002</v>
      </c>
      <c r="L72" t="s">
        <v>13587</v>
      </c>
    </row>
    <row r="73" spans="1:12" x14ac:dyDescent="0.25">
      <c r="A73">
        <v>2</v>
      </c>
      <c r="B73" t="s">
        <v>13773</v>
      </c>
      <c r="C73">
        <v>7</v>
      </c>
      <c r="D73" t="s">
        <v>13797</v>
      </c>
      <c r="E73">
        <v>4</v>
      </c>
      <c r="F73" t="s">
        <v>13775</v>
      </c>
      <c r="G73" t="s">
        <v>13782</v>
      </c>
      <c r="H73">
        <v>2</v>
      </c>
      <c r="I73">
        <v>270106</v>
      </c>
      <c r="J73" t="s">
        <v>10417</v>
      </c>
      <c r="K73">
        <v>270106002</v>
      </c>
      <c r="L73" t="s">
        <v>13587</v>
      </c>
    </row>
    <row r="74" spans="1:12" x14ac:dyDescent="0.25">
      <c r="A74">
        <v>1</v>
      </c>
      <c r="B74" t="s">
        <v>13783</v>
      </c>
      <c r="C74">
        <v>7</v>
      </c>
      <c r="D74" t="s">
        <v>13797</v>
      </c>
      <c r="E74">
        <v>4</v>
      </c>
      <c r="F74" t="s">
        <v>13775</v>
      </c>
      <c r="G74" t="s">
        <v>13792</v>
      </c>
      <c r="H74">
        <v>586</v>
      </c>
      <c r="I74">
        <v>270106</v>
      </c>
      <c r="J74" t="s">
        <v>10417</v>
      </c>
      <c r="K74">
        <v>270106002</v>
      </c>
      <c r="L74" t="s">
        <v>13587</v>
      </c>
    </row>
    <row r="75" spans="1:12" x14ac:dyDescent="0.25">
      <c r="A75">
        <v>1</v>
      </c>
      <c r="B75" t="s">
        <v>13783</v>
      </c>
      <c r="C75">
        <v>7</v>
      </c>
      <c r="D75" t="s">
        <v>13797</v>
      </c>
      <c r="E75">
        <v>4</v>
      </c>
      <c r="F75" t="s">
        <v>13775</v>
      </c>
      <c r="G75" t="s">
        <v>13793</v>
      </c>
      <c r="H75">
        <v>202</v>
      </c>
      <c r="I75">
        <v>270106</v>
      </c>
      <c r="J75" t="s">
        <v>10417</v>
      </c>
      <c r="K75">
        <v>270106002</v>
      </c>
      <c r="L75" t="s">
        <v>13587</v>
      </c>
    </row>
    <row r="76" spans="1:12" x14ac:dyDescent="0.25">
      <c r="A76">
        <v>1</v>
      </c>
      <c r="B76" t="s">
        <v>13783</v>
      </c>
      <c r="C76">
        <v>7</v>
      </c>
      <c r="D76" t="s">
        <v>13797</v>
      </c>
      <c r="E76">
        <v>4</v>
      </c>
      <c r="F76" t="s">
        <v>13775</v>
      </c>
      <c r="G76" t="s">
        <v>13794</v>
      </c>
      <c r="H76">
        <v>826</v>
      </c>
      <c r="I76">
        <v>270106</v>
      </c>
      <c r="J76" t="s">
        <v>10417</v>
      </c>
      <c r="K76">
        <v>270106002</v>
      </c>
      <c r="L76" t="s">
        <v>13587</v>
      </c>
    </row>
    <row r="77" spans="1:12" x14ac:dyDescent="0.25">
      <c r="A77">
        <v>1</v>
      </c>
      <c r="B77" t="s">
        <v>13783</v>
      </c>
      <c r="C77">
        <v>7</v>
      </c>
      <c r="D77" t="s">
        <v>13797</v>
      </c>
      <c r="E77">
        <v>4</v>
      </c>
      <c r="F77" t="s">
        <v>13775</v>
      </c>
      <c r="G77" t="s">
        <v>13795</v>
      </c>
      <c r="H77">
        <v>413</v>
      </c>
      <c r="I77">
        <v>270106</v>
      </c>
      <c r="J77" t="s">
        <v>10417</v>
      </c>
      <c r="K77">
        <v>270106002</v>
      </c>
      <c r="L77" t="s">
        <v>13587</v>
      </c>
    </row>
    <row r="78" spans="1:12" x14ac:dyDescent="0.25">
      <c r="A78">
        <v>1</v>
      </c>
      <c r="B78" t="s">
        <v>13783</v>
      </c>
      <c r="C78">
        <v>7</v>
      </c>
      <c r="D78" t="s">
        <v>13797</v>
      </c>
      <c r="E78">
        <v>4</v>
      </c>
      <c r="F78" t="s">
        <v>13775</v>
      </c>
      <c r="G78" t="s">
        <v>13796</v>
      </c>
      <c r="H78">
        <v>213</v>
      </c>
      <c r="I78">
        <v>270106</v>
      </c>
      <c r="J78" t="s">
        <v>10417</v>
      </c>
      <c r="K78">
        <v>270106002</v>
      </c>
      <c r="L78" t="s">
        <v>13587</v>
      </c>
    </row>
    <row r="79" spans="1:12" x14ac:dyDescent="0.25">
      <c r="A79">
        <v>1</v>
      </c>
      <c r="B79" t="s">
        <v>13783</v>
      </c>
      <c r="C79">
        <v>7</v>
      </c>
      <c r="D79" t="s">
        <v>13797</v>
      </c>
      <c r="E79">
        <v>4</v>
      </c>
      <c r="F79" t="s">
        <v>13775</v>
      </c>
      <c r="G79" t="s">
        <v>13780</v>
      </c>
      <c r="H79">
        <v>52</v>
      </c>
      <c r="I79">
        <v>270106</v>
      </c>
      <c r="J79" t="s">
        <v>10417</v>
      </c>
      <c r="K79">
        <v>270106002</v>
      </c>
      <c r="L79" t="s">
        <v>13587</v>
      </c>
    </row>
    <row r="80" spans="1:12" x14ac:dyDescent="0.25">
      <c r="A80">
        <v>1</v>
      </c>
      <c r="B80" t="s">
        <v>13783</v>
      </c>
      <c r="C80">
        <v>7</v>
      </c>
      <c r="D80" t="s">
        <v>13797</v>
      </c>
      <c r="E80">
        <v>4</v>
      </c>
      <c r="F80" t="s">
        <v>13775</v>
      </c>
      <c r="G80" t="s">
        <v>13781</v>
      </c>
      <c r="H80">
        <v>183</v>
      </c>
      <c r="I80">
        <v>270106</v>
      </c>
      <c r="J80" t="s">
        <v>10417</v>
      </c>
      <c r="K80">
        <v>270106002</v>
      </c>
      <c r="L80" t="s">
        <v>13587</v>
      </c>
    </row>
    <row r="81" spans="1:12" x14ac:dyDescent="0.25">
      <c r="A81">
        <v>1</v>
      </c>
      <c r="B81" t="s">
        <v>13783</v>
      </c>
      <c r="C81">
        <v>7</v>
      </c>
      <c r="D81" t="s">
        <v>13797</v>
      </c>
      <c r="E81">
        <v>4</v>
      </c>
      <c r="F81" t="s">
        <v>13775</v>
      </c>
      <c r="G81" t="s">
        <v>13782</v>
      </c>
      <c r="H81">
        <v>23</v>
      </c>
      <c r="I81">
        <v>270106</v>
      </c>
      <c r="J81" t="s">
        <v>10417</v>
      </c>
      <c r="K81">
        <v>270106002</v>
      </c>
      <c r="L81" t="s">
        <v>13587</v>
      </c>
    </row>
    <row r="82" spans="1:12" x14ac:dyDescent="0.25">
      <c r="A82">
        <v>2</v>
      </c>
      <c r="B82" t="s">
        <v>13773</v>
      </c>
      <c r="C82">
        <v>7</v>
      </c>
      <c r="D82" t="s">
        <v>13797</v>
      </c>
      <c r="E82">
        <v>4</v>
      </c>
      <c r="F82" t="s">
        <v>13775</v>
      </c>
      <c r="G82" t="s">
        <v>13792</v>
      </c>
      <c r="H82">
        <v>365</v>
      </c>
      <c r="I82">
        <v>270106</v>
      </c>
      <c r="J82" t="s">
        <v>10417</v>
      </c>
      <c r="K82">
        <v>270106002</v>
      </c>
      <c r="L82" t="s">
        <v>13587</v>
      </c>
    </row>
    <row r="83" spans="1:12" x14ac:dyDescent="0.25">
      <c r="A83">
        <v>2</v>
      </c>
      <c r="B83" t="s">
        <v>13773</v>
      </c>
      <c r="C83">
        <v>7</v>
      </c>
      <c r="D83" t="s">
        <v>13797</v>
      </c>
      <c r="E83">
        <v>4</v>
      </c>
      <c r="F83" t="s">
        <v>13775</v>
      </c>
      <c r="G83" t="s">
        <v>13793</v>
      </c>
      <c r="H83">
        <v>201</v>
      </c>
      <c r="I83">
        <v>270106</v>
      </c>
      <c r="J83" t="s">
        <v>10417</v>
      </c>
      <c r="K83">
        <v>270106002</v>
      </c>
      <c r="L83" t="s">
        <v>13587</v>
      </c>
    </row>
    <row r="84" spans="1:12" x14ac:dyDescent="0.25">
      <c r="A84">
        <v>2</v>
      </c>
      <c r="B84" t="s">
        <v>13773</v>
      </c>
      <c r="C84">
        <v>7</v>
      </c>
      <c r="D84" t="s">
        <v>13797</v>
      </c>
      <c r="E84">
        <v>4</v>
      </c>
      <c r="F84" t="s">
        <v>13775</v>
      </c>
      <c r="G84" t="s">
        <v>13794</v>
      </c>
      <c r="H84">
        <v>336</v>
      </c>
      <c r="I84">
        <v>270106</v>
      </c>
      <c r="J84" t="s">
        <v>10417</v>
      </c>
      <c r="K84">
        <v>270106002</v>
      </c>
      <c r="L84" t="s">
        <v>13587</v>
      </c>
    </row>
    <row r="85" spans="1:12" x14ac:dyDescent="0.25">
      <c r="A85">
        <v>2</v>
      </c>
      <c r="B85" t="s">
        <v>13773</v>
      </c>
      <c r="C85">
        <v>7</v>
      </c>
      <c r="D85" t="s">
        <v>13797</v>
      </c>
      <c r="E85">
        <v>4</v>
      </c>
      <c r="F85" t="s">
        <v>13775</v>
      </c>
      <c r="G85" t="s">
        <v>13795</v>
      </c>
      <c r="H85">
        <v>112</v>
      </c>
      <c r="I85">
        <v>270106</v>
      </c>
      <c r="J85" t="s">
        <v>10417</v>
      </c>
      <c r="K85">
        <v>270106002</v>
      </c>
      <c r="L85" t="s">
        <v>13587</v>
      </c>
    </row>
    <row r="86" spans="1:12" x14ac:dyDescent="0.25">
      <c r="A86">
        <v>2</v>
      </c>
      <c r="B86" t="s">
        <v>13773</v>
      </c>
      <c r="C86">
        <v>7</v>
      </c>
      <c r="D86" t="s">
        <v>13797</v>
      </c>
      <c r="E86">
        <v>4</v>
      </c>
      <c r="F86" t="s">
        <v>13775</v>
      </c>
      <c r="G86" t="s">
        <v>13796</v>
      </c>
      <c r="H86">
        <v>94</v>
      </c>
      <c r="I86">
        <v>270106</v>
      </c>
      <c r="J86" t="s">
        <v>10417</v>
      </c>
      <c r="K86">
        <v>270106002</v>
      </c>
      <c r="L86" t="s">
        <v>13587</v>
      </c>
    </row>
    <row r="87" spans="1:12" x14ac:dyDescent="0.25">
      <c r="A87">
        <v>2</v>
      </c>
      <c r="B87" t="s">
        <v>13773</v>
      </c>
      <c r="C87">
        <v>8</v>
      </c>
      <c r="D87" t="s">
        <v>13798</v>
      </c>
      <c r="E87">
        <v>4</v>
      </c>
      <c r="F87" t="s">
        <v>13775</v>
      </c>
      <c r="G87" t="s">
        <v>13792</v>
      </c>
      <c r="H87">
        <v>267</v>
      </c>
      <c r="I87">
        <v>270106</v>
      </c>
      <c r="J87" t="s">
        <v>10417</v>
      </c>
      <c r="K87">
        <v>270106002</v>
      </c>
      <c r="L87" t="s">
        <v>13587</v>
      </c>
    </row>
    <row r="88" spans="1:12" x14ac:dyDescent="0.25">
      <c r="A88">
        <v>2</v>
      </c>
      <c r="B88" t="s">
        <v>13773</v>
      </c>
      <c r="C88">
        <v>8</v>
      </c>
      <c r="D88" t="s">
        <v>13798</v>
      </c>
      <c r="E88">
        <v>4</v>
      </c>
      <c r="F88" t="s">
        <v>13775</v>
      </c>
      <c r="G88" t="s">
        <v>13793</v>
      </c>
      <c r="H88">
        <v>446</v>
      </c>
      <c r="I88">
        <v>270106</v>
      </c>
      <c r="J88" t="s">
        <v>10417</v>
      </c>
      <c r="K88">
        <v>270106002</v>
      </c>
      <c r="L88" t="s">
        <v>13587</v>
      </c>
    </row>
    <row r="89" spans="1:12" x14ac:dyDescent="0.25">
      <c r="A89">
        <v>2</v>
      </c>
      <c r="B89" t="s">
        <v>13773</v>
      </c>
      <c r="C89">
        <v>8</v>
      </c>
      <c r="D89" t="s">
        <v>13798</v>
      </c>
      <c r="E89">
        <v>4</v>
      </c>
      <c r="F89" t="s">
        <v>13775</v>
      </c>
      <c r="G89" t="s">
        <v>13794</v>
      </c>
      <c r="H89">
        <v>131</v>
      </c>
      <c r="I89">
        <v>270106</v>
      </c>
      <c r="J89" t="s">
        <v>10417</v>
      </c>
      <c r="K89">
        <v>270106002</v>
      </c>
      <c r="L89" t="s">
        <v>13587</v>
      </c>
    </row>
    <row r="90" spans="1:12" x14ac:dyDescent="0.25">
      <c r="A90">
        <v>2</v>
      </c>
      <c r="B90" t="s">
        <v>13773</v>
      </c>
      <c r="C90">
        <v>8</v>
      </c>
      <c r="D90" t="s">
        <v>13798</v>
      </c>
      <c r="E90">
        <v>4</v>
      </c>
      <c r="F90" t="s">
        <v>13775</v>
      </c>
      <c r="G90" t="s">
        <v>13795</v>
      </c>
      <c r="H90">
        <v>204</v>
      </c>
      <c r="I90">
        <v>270106</v>
      </c>
      <c r="J90" t="s">
        <v>10417</v>
      </c>
      <c r="K90">
        <v>270106002</v>
      </c>
      <c r="L90" t="s">
        <v>13587</v>
      </c>
    </row>
    <row r="91" spans="1:12" x14ac:dyDescent="0.25">
      <c r="A91">
        <v>2</v>
      </c>
      <c r="B91" t="s">
        <v>13773</v>
      </c>
      <c r="C91">
        <v>8</v>
      </c>
      <c r="D91" t="s">
        <v>13798</v>
      </c>
      <c r="E91">
        <v>4</v>
      </c>
      <c r="F91" t="s">
        <v>13775</v>
      </c>
      <c r="G91" t="s">
        <v>13796</v>
      </c>
      <c r="H91">
        <v>87</v>
      </c>
      <c r="I91">
        <v>270106</v>
      </c>
      <c r="J91" t="s">
        <v>10417</v>
      </c>
      <c r="K91">
        <v>270106002</v>
      </c>
      <c r="L91" t="s">
        <v>13587</v>
      </c>
    </row>
    <row r="92" spans="1:12" x14ac:dyDescent="0.25">
      <c r="A92">
        <v>2</v>
      </c>
      <c r="B92" t="s">
        <v>13773</v>
      </c>
      <c r="C92">
        <v>8</v>
      </c>
      <c r="D92" t="s">
        <v>13798</v>
      </c>
      <c r="E92">
        <v>4</v>
      </c>
      <c r="F92" t="s">
        <v>13775</v>
      </c>
      <c r="G92" t="s">
        <v>13780</v>
      </c>
      <c r="H92">
        <v>3</v>
      </c>
      <c r="I92">
        <v>270106</v>
      </c>
      <c r="J92" t="s">
        <v>10417</v>
      </c>
      <c r="K92">
        <v>270106002</v>
      </c>
      <c r="L92" t="s">
        <v>13587</v>
      </c>
    </row>
    <row r="93" spans="1:12" x14ac:dyDescent="0.25">
      <c r="A93">
        <v>2</v>
      </c>
      <c r="B93" t="s">
        <v>13773</v>
      </c>
      <c r="C93">
        <v>8</v>
      </c>
      <c r="D93" t="s">
        <v>13798</v>
      </c>
      <c r="E93">
        <v>4</v>
      </c>
      <c r="F93" t="s">
        <v>13775</v>
      </c>
      <c r="G93" t="s">
        <v>13781</v>
      </c>
      <c r="H93">
        <v>34</v>
      </c>
      <c r="I93">
        <v>270106</v>
      </c>
      <c r="J93" t="s">
        <v>10417</v>
      </c>
      <c r="K93">
        <v>270106002</v>
      </c>
      <c r="L93" t="s">
        <v>13587</v>
      </c>
    </row>
    <row r="94" spans="1:12" x14ac:dyDescent="0.25">
      <c r="A94">
        <v>2</v>
      </c>
      <c r="B94" t="s">
        <v>13773</v>
      </c>
      <c r="C94">
        <v>8</v>
      </c>
      <c r="D94" t="s">
        <v>13798</v>
      </c>
      <c r="E94">
        <v>4</v>
      </c>
      <c r="F94" t="s">
        <v>13775</v>
      </c>
      <c r="G94" t="s">
        <v>13782</v>
      </c>
      <c r="H94">
        <v>0</v>
      </c>
      <c r="I94">
        <v>270106</v>
      </c>
      <c r="J94" t="s">
        <v>10417</v>
      </c>
      <c r="K94">
        <v>270106002</v>
      </c>
      <c r="L94" t="s">
        <v>13587</v>
      </c>
    </row>
    <row r="95" spans="1:12" x14ac:dyDescent="0.25">
      <c r="A95">
        <v>1</v>
      </c>
      <c r="B95" t="s">
        <v>13783</v>
      </c>
      <c r="C95">
        <v>8</v>
      </c>
      <c r="D95" t="s">
        <v>13798</v>
      </c>
      <c r="E95">
        <v>4</v>
      </c>
      <c r="F95" t="s">
        <v>13775</v>
      </c>
      <c r="G95" t="s">
        <v>13792</v>
      </c>
      <c r="H95">
        <v>429</v>
      </c>
      <c r="I95">
        <v>270106</v>
      </c>
      <c r="J95" t="s">
        <v>10417</v>
      </c>
      <c r="K95">
        <v>270106002</v>
      </c>
      <c r="L95" t="s">
        <v>13587</v>
      </c>
    </row>
    <row r="96" spans="1:12" x14ac:dyDescent="0.25">
      <c r="A96">
        <v>1</v>
      </c>
      <c r="B96" t="s">
        <v>13783</v>
      </c>
      <c r="C96">
        <v>8</v>
      </c>
      <c r="D96" t="s">
        <v>13798</v>
      </c>
      <c r="E96">
        <v>4</v>
      </c>
      <c r="F96" t="s">
        <v>13775</v>
      </c>
      <c r="G96" t="s">
        <v>13793</v>
      </c>
      <c r="H96">
        <v>709</v>
      </c>
      <c r="I96">
        <v>270106</v>
      </c>
      <c r="J96" t="s">
        <v>10417</v>
      </c>
      <c r="K96">
        <v>270106002</v>
      </c>
      <c r="L96" t="s">
        <v>13587</v>
      </c>
    </row>
    <row r="97" spans="1:12" x14ac:dyDescent="0.25">
      <c r="A97">
        <v>1</v>
      </c>
      <c r="B97" t="s">
        <v>13783</v>
      </c>
      <c r="C97">
        <v>8</v>
      </c>
      <c r="D97" t="s">
        <v>13798</v>
      </c>
      <c r="E97">
        <v>4</v>
      </c>
      <c r="F97" t="s">
        <v>13775</v>
      </c>
      <c r="G97" t="s">
        <v>13794</v>
      </c>
      <c r="H97">
        <v>409</v>
      </c>
      <c r="I97">
        <v>270106</v>
      </c>
      <c r="J97" t="s">
        <v>10417</v>
      </c>
      <c r="K97">
        <v>270106002</v>
      </c>
      <c r="L97" t="s">
        <v>13587</v>
      </c>
    </row>
    <row r="98" spans="1:12" x14ac:dyDescent="0.25">
      <c r="A98">
        <v>1</v>
      </c>
      <c r="B98" t="s">
        <v>13783</v>
      </c>
      <c r="C98">
        <v>8</v>
      </c>
      <c r="D98" t="s">
        <v>13798</v>
      </c>
      <c r="E98">
        <v>4</v>
      </c>
      <c r="F98" t="s">
        <v>13775</v>
      </c>
      <c r="G98" t="s">
        <v>13795</v>
      </c>
      <c r="H98">
        <v>623</v>
      </c>
      <c r="I98">
        <v>270106</v>
      </c>
      <c r="J98" t="s">
        <v>10417</v>
      </c>
      <c r="K98">
        <v>270106002</v>
      </c>
      <c r="L98" t="s">
        <v>13587</v>
      </c>
    </row>
    <row r="99" spans="1:12" x14ac:dyDescent="0.25">
      <c r="A99">
        <v>1</v>
      </c>
      <c r="B99" t="s">
        <v>13783</v>
      </c>
      <c r="C99">
        <v>8</v>
      </c>
      <c r="D99" t="s">
        <v>13798</v>
      </c>
      <c r="E99">
        <v>4</v>
      </c>
      <c r="F99" t="s">
        <v>13775</v>
      </c>
      <c r="G99" t="s">
        <v>13796</v>
      </c>
      <c r="H99">
        <v>211</v>
      </c>
      <c r="I99">
        <v>270106</v>
      </c>
      <c r="J99" t="s">
        <v>10417</v>
      </c>
      <c r="K99">
        <v>270106002</v>
      </c>
      <c r="L99" t="s">
        <v>13587</v>
      </c>
    </row>
    <row r="100" spans="1:12" x14ac:dyDescent="0.25">
      <c r="A100">
        <v>1</v>
      </c>
      <c r="B100" t="s">
        <v>13783</v>
      </c>
      <c r="C100">
        <v>8</v>
      </c>
      <c r="D100" t="s">
        <v>13798</v>
      </c>
      <c r="E100">
        <v>4</v>
      </c>
      <c r="F100" t="s">
        <v>13775</v>
      </c>
      <c r="G100" t="s">
        <v>13780</v>
      </c>
      <c r="H100">
        <v>33</v>
      </c>
      <c r="I100">
        <v>270106</v>
      </c>
      <c r="J100" t="s">
        <v>10417</v>
      </c>
      <c r="K100">
        <v>270106002</v>
      </c>
      <c r="L100" t="s">
        <v>13587</v>
      </c>
    </row>
    <row r="101" spans="1:12" x14ac:dyDescent="0.25">
      <c r="A101">
        <v>1</v>
      </c>
      <c r="B101" t="s">
        <v>13783</v>
      </c>
      <c r="C101">
        <v>8</v>
      </c>
      <c r="D101" t="s">
        <v>13798</v>
      </c>
      <c r="E101">
        <v>4</v>
      </c>
      <c r="F101" t="s">
        <v>13775</v>
      </c>
      <c r="G101" t="s">
        <v>13781</v>
      </c>
      <c r="H101">
        <v>65</v>
      </c>
      <c r="I101">
        <v>270106</v>
      </c>
      <c r="J101" t="s">
        <v>10417</v>
      </c>
      <c r="K101">
        <v>270106002</v>
      </c>
      <c r="L101" t="s">
        <v>13587</v>
      </c>
    </row>
    <row r="102" spans="1:12" x14ac:dyDescent="0.25">
      <c r="A102">
        <v>1</v>
      </c>
      <c r="B102" t="s">
        <v>13783</v>
      </c>
      <c r="C102">
        <v>8</v>
      </c>
      <c r="D102" t="s">
        <v>13798</v>
      </c>
      <c r="E102">
        <v>4</v>
      </c>
      <c r="F102" t="s">
        <v>13775</v>
      </c>
      <c r="G102" t="s">
        <v>13782</v>
      </c>
      <c r="H102">
        <v>19</v>
      </c>
      <c r="I102">
        <v>270106</v>
      </c>
      <c r="J102" t="s">
        <v>10417</v>
      </c>
      <c r="K102">
        <v>270106002</v>
      </c>
      <c r="L102" t="s">
        <v>13587</v>
      </c>
    </row>
    <row r="103" spans="1:12" x14ac:dyDescent="0.25">
      <c r="A103">
        <v>2</v>
      </c>
      <c r="B103" t="s">
        <v>13773</v>
      </c>
      <c r="C103">
        <v>9</v>
      </c>
      <c r="D103" t="s">
        <v>13799</v>
      </c>
      <c r="E103">
        <v>4</v>
      </c>
      <c r="F103" t="s">
        <v>13775</v>
      </c>
      <c r="G103" t="s">
        <v>13792</v>
      </c>
      <c r="H103">
        <v>172</v>
      </c>
      <c r="I103">
        <v>270106</v>
      </c>
      <c r="J103" t="s">
        <v>10417</v>
      </c>
      <c r="K103">
        <v>270106002</v>
      </c>
      <c r="L103" t="s">
        <v>13587</v>
      </c>
    </row>
    <row r="104" spans="1:12" x14ac:dyDescent="0.25">
      <c r="A104">
        <v>2</v>
      </c>
      <c r="B104" t="s">
        <v>13773</v>
      </c>
      <c r="C104">
        <v>9</v>
      </c>
      <c r="D104" t="s">
        <v>13799</v>
      </c>
      <c r="E104">
        <v>4</v>
      </c>
      <c r="F104" t="s">
        <v>13775</v>
      </c>
      <c r="G104" t="s">
        <v>13793</v>
      </c>
      <c r="H104">
        <v>332</v>
      </c>
      <c r="I104">
        <v>270106</v>
      </c>
      <c r="J104" t="s">
        <v>10417</v>
      </c>
      <c r="K104">
        <v>270106002</v>
      </c>
      <c r="L104" t="s">
        <v>13587</v>
      </c>
    </row>
    <row r="105" spans="1:12" x14ac:dyDescent="0.25">
      <c r="A105">
        <v>2</v>
      </c>
      <c r="B105" t="s">
        <v>13773</v>
      </c>
      <c r="C105">
        <v>9</v>
      </c>
      <c r="D105" t="s">
        <v>13799</v>
      </c>
      <c r="E105">
        <v>4</v>
      </c>
      <c r="F105" t="s">
        <v>13775</v>
      </c>
      <c r="G105" t="s">
        <v>13794</v>
      </c>
      <c r="H105">
        <v>110</v>
      </c>
      <c r="I105">
        <v>270106</v>
      </c>
      <c r="J105" t="s">
        <v>10417</v>
      </c>
      <c r="K105">
        <v>270106002</v>
      </c>
      <c r="L105" t="s">
        <v>13587</v>
      </c>
    </row>
    <row r="106" spans="1:12" x14ac:dyDescent="0.25">
      <c r="A106">
        <v>2</v>
      </c>
      <c r="B106" t="s">
        <v>13773</v>
      </c>
      <c r="C106">
        <v>9</v>
      </c>
      <c r="D106" t="s">
        <v>13799</v>
      </c>
      <c r="E106">
        <v>4</v>
      </c>
      <c r="F106" t="s">
        <v>13775</v>
      </c>
      <c r="G106" t="s">
        <v>13795</v>
      </c>
      <c r="H106">
        <v>363</v>
      </c>
      <c r="I106">
        <v>270106</v>
      </c>
      <c r="J106" t="s">
        <v>10417</v>
      </c>
      <c r="K106">
        <v>270106002</v>
      </c>
      <c r="L106" t="s">
        <v>13587</v>
      </c>
    </row>
    <row r="107" spans="1:12" x14ac:dyDescent="0.25">
      <c r="A107">
        <v>2</v>
      </c>
      <c r="B107" t="s">
        <v>13773</v>
      </c>
      <c r="C107">
        <v>9</v>
      </c>
      <c r="D107" t="s">
        <v>13799</v>
      </c>
      <c r="E107">
        <v>4</v>
      </c>
      <c r="F107" t="s">
        <v>13775</v>
      </c>
      <c r="G107" t="s">
        <v>13796</v>
      </c>
      <c r="H107">
        <v>78</v>
      </c>
      <c r="I107">
        <v>270106</v>
      </c>
      <c r="J107" t="s">
        <v>10417</v>
      </c>
      <c r="K107">
        <v>270106002</v>
      </c>
      <c r="L107" t="s">
        <v>13587</v>
      </c>
    </row>
    <row r="108" spans="1:12" x14ac:dyDescent="0.25">
      <c r="A108">
        <v>2</v>
      </c>
      <c r="B108" t="s">
        <v>13773</v>
      </c>
      <c r="C108">
        <v>9</v>
      </c>
      <c r="D108" t="s">
        <v>13799</v>
      </c>
      <c r="E108">
        <v>4</v>
      </c>
      <c r="F108" t="s">
        <v>13775</v>
      </c>
      <c r="G108" t="s">
        <v>13780</v>
      </c>
      <c r="H108">
        <v>6</v>
      </c>
      <c r="I108">
        <v>270106</v>
      </c>
      <c r="J108" t="s">
        <v>10417</v>
      </c>
      <c r="K108">
        <v>270106002</v>
      </c>
      <c r="L108" t="s">
        <v>13587</v>
      </c>
    </row>
    <row r="109" spans="1:12" x14ac:dyDescent="0.25">
      <c r="A109">
        <v>2</v>
      </c>
      <c r="B109" t="s">
        <v>13773</v>
      </c>
      <c r="C109">
        <v>9</v>
      </c>
      <c r="D109" t="s">
        <v>13799</v>
      </c>
      <c r="E109">
        <v>4</v>
      </c>
      <c r="F109" t="s">
        <v>13775</v>
      </c>
      <c r="G109" t="s">
        <v>13781</v>
      </c>
      <c r="H109">
        <v>109</v>
      </c>
      <c r="I109">
        <v>270106</v>
      </c>
      <c r="J109" t="s">
        <v>10417</v>
      </c>
      <c r="K109">
        <v>270106002</v>
      </c>
      <c r="L109" t="s">
        <v>13587</v>
      </c>
    </row>
    <row r="110" spans="1:12" x14ac:dyDescent="0.25">
      <c r="A110">
        <v>2</v>
      </c>
      <c r="B110" t="s">
        <v>13773</v>
      </c>
      <c r="C110">
        <v>9</v>
      </c>
      <c r="D110" t="s">
        <v>13799</v>
      </c>
      <c r="E110">
        <v>4</v>
      </c>
      <c r="F110" t="s">
        <v>13775</v>
      </c>
      <c r="G110" t="s">
        <v>13782</v>
      </c>
      <c r="H110">
        <v>2</v>
      </c>
      <c r="I110">
        <v>270106</v>
      </c>
      <c r="J110" t="s">
        <v>10417</v>
      </c>
      <c r="K110">
        <v>270106002</v>
      </c>
      <c r="L110" t="s">
        <v>13587</v>
      </c>
    </row>
    <row r="111" spans="1:12" x14ac:dyDescent="0.25">
      <c r="A111">
        <v>1</v>
      </c>
      <c r="B111" t="s">
        <v>13783</v>
      </c>
      <c r="C111">
        <v>9</v>
      </c>
      <c r="D111" t="s">
        <v>13799</v>
      </c>
      <c r="E111">
        <v>4</v>
      </c>
      <c r="F111" t="s">
        <v>13775</v>
      </c>
      <c r="G111" t="s">
        <v>13792</v>
      </c>
      <c r="H111">
        <v>206</v>
      </c>
      <c r="I111">
        <v>270106</v>
      </c>
      <c r="J111" t="s">
        <v>10417</v>
      </c>
      <c r="K111">
        <v>270106002</v>
      </c>
      <c r="L111" t="s">
        <v>13587</v>
      </c>
    </row>
    <row r="112" spans="1:12" x14ac:dyDescent="0.25">
      <c r="A112">
        <v>1</v>
      </c>
      <c r="B112" t="s">
        <v>13783</v>
      </c>
      <c r="C112">
        <v>9</v>
      </c>
      <c r="D112" t="s">
        <v>13799</v>
      </c>
      <c r="E112">
        <v>4</v>
      </c>
      <c r="F112" t="s">
        <v>13775</v>
      </c>
      <c r="G112" t="s">
        <v>13793</v>
      </c>
      <c r="H112">
        <v>520</v>
      </c>
      <c r="I112">
        <v>270106</v>
      </c>
      <c r="J112" t="s">
        <v>10417</v>
      </c>
      <c r="K112">
        <v>270106002</v>
      </c>
      <c r="L112" t="s">
        <v>13587</v>
      </c>
    </row>
    <row r="113" spans="1:12" x14ac:dyDescent="0.25">
      <c r="A113">
        <v>1</v>
      </c>
      <c r="B113" t="s">
        <v>13783</v>
      </c>
      <c r="C113">
        <v>9</v>
      </c>
      <c r="D113" t="s">
        <v>13799</v>
      </c>
      <c r="E113">
        <v>4</v>
      </c>
      <c r="F113" t="s">
        <v>13775</v>
      </c>
      <c r="G113" t="s">
        <v>13794</v>
      </c>
      <c r="H113">
        <v>245</v>
      </c>
      <c r="I113">
        <v>270106</v>
      </c>
      <c r="J113" t="s">
        <v>10417</v>
      </c>
      <c r="K113">
        <v>270106002</v>
      </c>
      <c r="L113" t="s">
        <v>13587</v>
      </c>
    </row>
    <row r="114" spans="1:12" x14ac:dyDescent="0.25">
      <c r="A114">
        <v>1</v>
      </c>
      <c r="B114" t="s">
        <v>13783</v>
      </c>
      <c r="C114">
        <v>9</v>
      </c>
      <c r="D114" t="s">
        <v>13799</v>
      </c>
      <c r="E114">
        <v>4</v>
      </c>
      <c r="F114" t="s">
        <v>13775</v>
      </c>
      <c r="G114" t="s">
        <v>13795</v>
      </c>
      <c r="H114">
        <v>868</v>
      </c>
      <c r="I114">
        <v>270106</v>
      </c>
      <c r="J114" t="s">
        <v>10417</v>
      </c>
      <c r="K114">
        <v>270106002</v>
      </c>
      <c r="L114" t="s">
        <v>13587</v>
      </c>
    </row>
    <row r="115" spans="1:12" x14ac:dyDescent="0.25">
      <c r="A115">
        <v>1</v>
      </c>
      <c r="B115" t="s">
        <v>13783</v>
      </c>
      <c r="C115">
        <v>9</v>
      </c>
      <c r="D115" t="s">
        <v>13799</v>
      </c>
      <c r="E115">
        <v>4</v>
      </c>
      <c r="F115" t="s">
        <v>13775</v>
      </c>
      <c r="G115" t="s">
        <v>13796</v>
      </c>
      <c r="H115">
        <v>218</v>
      </c>
      <c r="I115">
        <v>270106</v>
      </c>
      <c r="J115" t="s">
        <v>10417</v>
      </c>
      <c r="K115">
        <v>270106002</v>
      </c>
      <c r="L115" t="s">
        <v>13587</v>
      </c>
    </row>
    <row r="116" spans="1:12" x14ac:dyDescent="0.25">
      <c r="A116">
        <v>1</v>
      </c>
      <c r="B116" t="s">
        <v>13783</v>
      </c>
      <c r="C116">
        <v>9</v>
      </c>
      <c r="D116" t="s">
        <v>13799</v>
      </c>
      <c r="E116">
        <v>4</v>
      </c>
      <c r="F116" t="s">
        <v>13775</v>
      </c>
      <c r="G116" t="s">
        <v>13780</v>
      </c>
      <c r="H116">
        <v>40</v>
      </c>
      <c r="I116">
        <v>270106</v>
      </c>
      <c r="J116" t="s">
        <v>10417</v>
      </c>
      <c r="K116">
        <v>270106002</v>
      </c>
      <c r="L116" t="s">
        <v>13587</v>
      </c>
    </row>
    <row r="117" spans="1:12" x14ac:dyDescent="0.25">
      <c r="A117">
        <v>1</v>
      </c>
      <c r="B117" t="s">
        <v>13783</v>
      </c>
      <c r="C117">
        <v>9</v>
      </c>
      <c r="D117" t="s">
        <v>13799</v>
      </c>
      <c r="E117">
        <v>4</v>
      </c>
      <c r="F117" t="s">
        <v>13775</v>
      </c>
      <c r="G117" t="s">
        <v>13781</v>
      </c>
      <c r="H117">
        <v>382</v>
      </c>
      <c r="I117">
        <v>270106</v>
      </c>
      <c r="J117" t="s">
        <v>10417</v>
      </c>
      <c r="K117">
        <v>270106002</v>
      </c>
      <c r="L117" t="s">
        <v>13587</v>
      </c>
    </row>
    <row r="118" spans="1:12" x14ac:dyDescent="0.25">
      <c r="A118">
        <v>1</v>
      </c>
      <c r="B118" t="s">
        <v>13783</v>
      </c>
      <c r="C118">
        <v>9</v>
      </c>
      <c r="D118" t="s">
        <v>13799</v>
      </c>
      <c r="E118">
        <v>4</v>
      </c>
      <c r="F118" t="s">
        <v>13775</v>
      </c>
      <c r="G118" t="s">
        <v>13782</v>
      </c>
      <c r="H118">
        <v>19</v>
      </c>
      <c r="I118">
        <v>270106</v>
      </c>
      <c r="J118" t="s">
        <v>10417</v>
      </c>
      <c r="K118">
        <v>270106002</v>
      </c>
      <c r="L118" t="s">
        <v>13587</v>
      </c>
    </row>
    <row r="119" spans="1:12" x14ac:dyDescent="0.25">
      <c r="A119">
        <v>2</v>
      </c>
      <c r="B119" t="s">
        <v>13773</v>
      </c>
      <c r="C119">
        <v>10</v>
      </c>
      <c r="D119" t="s">
        <v>13800</v>
      </c>
      <c r="E119">
        <v>4</v>
      </c>
      <c r="F119" t="s">
        <v>13775</v>
      </c>
      <c r="G119" t="s">
        <v>13792</v>
      </c>
      <c r="H119">
        <v>358</v>
      </c>
      <c r="I119">
        <v>270106</v>
      </c>
      <c r="J119" t="s">
        <v>10417</v>
      </c>
      <c r="K119">
        <v>270106002</v>
      </c>
      <c r="L119" t="s">
        <v>13587</v>
      </c>
    </row>
    <row r="120" spans="1:12" x14ac:dyDescent="0.25">
      <c r="A120">
        <v>2</v>
      </c>
      <c r="B120" t="s">
        <v>13773</v>
      </c>
      <c r="C120">
        <v>10</v>
      </c>
      <c r="D120" t="s">
        <v>13800</v>
      </c>
      <c r="E120">
        <v>4</v>
      </c>
      <c r="F120" t="s">
        <v>13775</v>
      </c>
      <c r="G120" t="s">
        <v>13793</v>
      </c>
      <c r="H120">
        <v>171</v>
      </c>
      <c r="I120">
        <v>270106</v>
      </c>
      <c r="J120" t="s">
        <v>10417</v>
      </c>
      <c r="K120">
        <v>270106002</v>
      </c>
      <c r="L120" t="s">
        <v>13587</v>
      </c>
    </row>
    <row r="121" spans="1:12" x14ac:dyDescent="0.25">
      <c r="A121">
        <v>2</v>
      </c>
      <c r="B121" t="s">
        <v>13773</v>
      </c>
      <c r="C121">
        <v>10</v>
      </c>
      <c r="D121" t="s">
        <v>13800</v>
      </c>
      <c r="E121">
        <v>4</v>
      </c>
      <c r="F121" t="s">
        <v>13775</v>
      </c>
      <c r="G121" t="s">
        <v>13794</v>
      </c>
      <c r="H121">
        <v>340</v>
      </c>
      <c r="I121">
        <v>270106</v>
      </c>
      <c r="J121" t="s">
        <v>10417</v>
      </c>
      <c r="K121">
        <v>270106002</v>
      </c>
      <c r="L121" t="s">
        <v>13587</v>
      </c>
    </row>
    <row r="122" spans="1:12" x14ac:dyDescent="0.25">
      <c r="A122">
        <v>2</v>
      </c>
      <c r="B122" t="s">
        <v>13773</v>
      </c>
      <c r="C122">
        <v>10</v>
      </c>
      <c r="D122" t="s">
        <v>13800</v>
      </c>
      <c r="E122">
        <v>4</v>
      </c>
      <c r="F122" t="s">
        <v>13775</v>
      </c>
      <c r="G122" t="s">
        <v>13795</v>
      </c>
      <c r="H122">
        <v>164</v>
      </c>
      <c r="I122">
        <v>270106</v>
      </c>
      <c r="J122" t="s">
        <v>10417</v>
      </c>
      <c r="K122">
        <v>270106002</v>
      </c>
      <c r="L122" t="s">
        <v>13587</v>
      </c>
    </row>
    <row r="123" spans="1:12" x14ac:dyDescent="0.25">
      <c r="A123">
        <v>2</v>
      </c>
      <c r="B123" t="s">
        <v>13773</v>
      </c>
      <c r="C123">
        <v>10</v>
      </c>
      <c r="D123" t="s">
        <v>13800</v>
      </c>
      <c r="E123">
        <v>4</v>
      </c>
      <c r="F123" t="s">
        <v>13775</v>
      </c>
      <c r="G123" t="s">
        <v>13796</v>
      </c>
      <c r="H123">
        <v>64</v>
      </c>
      <c r="I123">
        <v>270106</v>
      </c>
      <c r="J123" t="s">
        <v>10417</v>
      </c>
      <c r="K123">
        <v>270106002</v>
      </c>
      <c r="L123" t="s">
        <v>13587</v>
      </c>
    </row>
    <row r="124" spans="1:12" x14ac:dyDescent="0.25">
      <c r="A124">
        <v>2</v>
      </c>
      <c r="B124" t="s">
        <v>13773</v>
      </c>
      <c r="C124">
        <v>10</v>
      </c>
      <c r="D124" t="s">
        <v>13800</v>
      </c>
      <c r="E124">
        <v>4</v>
      </c>
      <c r="F124" t="s">
        <v>13775</v>
      </c>
      <c r="G124" t="s">
        <v>13780</v>
      </c>
      <c r="H124">
        <v>2</v>
      </c>
      <c r="I124">
        <v>270106</v>
      </c>
      <c r="J124" t="s">
        <v>10417</v>
      </c>
      <c r="K124">
        <v>270106002</v>
      </c>
      <c r="L124" t="s">
        <v>13587</v>
      </c>
    </row>
    <row r="125" spans="1:12" x14ac:dyDescent="0.25">
      <c r="A125">
        <v>2</v>
      </c>
      <c r="B125" t="s">
        <v>13773</v>
      </c>
      <c r="C125">
        <v>10</v>
      </c>
      <c r="D125" t="s">
        <v>13800</v>
      </c>
      <c r="E125">
        <v>4</v>
      </c>
      <c r="F125" t="s">
        <v>13775</v>
      </c>
      <c r="G125" t="s">
        <v>13781</v>
      </c>
      <c r="H125">
        <v>60</v>
      </c>
      <c r="I125">
        <v>270106</v>
      </c>
      <c r="J125" t="s">
        <v>10417</v>
      </c>
      <c r="K125">
        <v>270106002</v>
      </c>
      <c r="L125" t="s">
        <v>13587</v>
      </c>
    </row>
    <row r="126" spans="1:12" x14ac:dyDescent="0.25">
      <c r="A126">
        <v>2</v>
      </c>
      <c r="B126" t="s">
        <v>13773</v>
      </c>
      <c r="C126">
        <v>10</v>
      </c>
      <c r="D126" t="s">
        <v>13800</v>
      </c>
      <c r="E126">
        <v>4</v>
      </c>
      <c r="F126" t="s">
        <v>13775</v>
      </c>
      <c r="G126" t="s">
        <v>13782</v>
      </c>
      <c r="H126">
        <v>13</v>
      </c>
      <c r="I126">
        <v>270106</v>
      </c>
      <c r="J126" t="s">
        <v>10417</v>
      </c>
      <c r="K126">
        <v>270106002</v>
      </c>
      <c r="L126" t="s">
        <v>13587</v>
      </c>
    </row>
    <row r="127" spans="1:12" x14ac:dyDescent="0.25">
      <c r="A127">
        <v>1</v>
      </c>
      <c r="B127" t="s">
        <v>13783</v>
      </c>
      <c r="C127">
        <v>10</v>
      </c>
      <c r="D127" t="s">
        <v>13800</v>
      </c>
      <c r="E127">
        <v>4</v>
      </c>
      <c r="F127" t="s">
        <v>13775</v>
      </c>
      <c r="G127" t="s">
        <v>13792</v>
      </c>
      <c r="H127">
        <v>427</v>
      </c>
      <c r="I127">
        <v>270106</v>
      </c>
      <c r="J127" t="s">
        <v>10417</v>
      </c>
      <c r="K127">
        <v>270106002</v>
      </c>
      <c r="L127" t="s">
        <v>13587</v>
      </c>
    </row>
    <row r="128" spans="1:12" x14ac:dyDescent="0.25">
      <c r="A128">
        <v>1</v>
      </c>
      <c r="B128" t="s">
        <v>13783</v>
      </c>
      <c r="C128">
        <v>10</v>
      </c>
      <c r="D128" t="s">
        <v>13800</v>
      </c>
      <c r="E128">
        <v>4</v>
      </c>
      <c r="F128" t="s">
        <v>13775</v>
      </c>
      <c r="G128" t="s">
        <v>13793</v>
      </c>
      <c r="H128">
        <v>384</v>
      </c>
      <c r="I128">
        <v>270106</v>
      </c>
      <c r="J128" t="s">
        <v>10417</v>
      </c>
      <c r="K128">
        <v>270106002</v>
      </c>
      <c r="L128" t="s">
        <v>13587</v>
      </c>
    </row>
    <row r="129" spans="1:12" x14ac:dyDescent="0.25">
      <c r="A129">
        <v>1</v>
      </c>
      <c r="B129" t="s">
        <v>13783</v>
      </c>
      <c r="C129">
        <v>10</v>
      </c>
      <c r="D129" t="s">
        <v>13800</v>
      </c>
      <c r="E129">
        <v>4</v>
      </c>
      <c r="F129" t="s">
        <v>13775</v>
      </c>
      <c r="G129" t="s">
        <v>13794</v>
      </c>
      <c r="H129">
        <v>550</v>
      </c>
      <c r="I129">
        <v>270106</v>
      </c>
      <c r="J129" t="s">
        <v>10417</v>
      </c>
      <c r="K129">
        <v>270106002</v>
      </c>
      <c r="L129" t="s">
        <v>13587</v>
      </c>
    </row>
    <row r="130" spans="1:12" x14ac:dyDescent="0.25">
      <c r="A130">
        <v>1</v>
      </c>
      <c r="B130" t="s">
        <v>13783</v>
      </c>
      <c r="C130">
        <v>10</v>
      </c>
      <c r="D130" t="s">
        <v>13800</v>
      </c>
      <c r="E130">
        <v>4</v>
      </c>
      <c r="F130" t="s">
        <v>13775</v>
      </c>
      <c r="G130" t="s">
        <v>13795</v>
      </c>
      <c r="H130">
        <v>507</v>
      </c>
      <c r="I130">
        <v>270106</v>
      </c>
      <c r="J130" t="s">
        <v>10417</v>
      </c>
      <c r="K130">
        <v>270106002</v>
      </c>
      <c r="L130" t="s">
        <v>13587</v>
      </c>
    </row>
    <row r="131" spans="1:12" x14ac:dyDescent="0.25">
      <c r="A131">
        <v>1</v>
      </c>
      <c r="B131" t="s">
        <v>13783</v>
      </c>
      <c r="C131">
        <v>10</v>
      </c>
      <c r="D131" t="s">
        <v>13800</v>
      </c>
      <c r="E131">
        <v>4</v>
      </c>
      <c r="F131" t="s">
        <v>13775</v>
      </c>
      <c r="G131" t="s">
        <v>13796</v>
      </c>
      <c r="H131">
        <v>144</v>
      </c>
      <c r="I131">
        <v>270106</v>
      </c>
      <c r="J131" t="s">
        <v>10417</v>
      </c>
      <c r="K131">
        <v>270106002</v>
      </c>
      <c r="L131" t="s">
        <v>13587</v>
      </c>
    </row>
    <row r="132" spans="1:12" x14ac:dyDescent="0.25">
      <c r="A132">
        <v>1</v>
      </c>
      <c r="B132" t="s">
        <v>13783</v>
      </c>
      <c r="C132">
        <v>10</v>
      </c>
      <c r="D132" t="s">
        <v>13800</v>
      </c>
      <c r="E132">
        <v>4</v>
      </c>
      <c r="F132" t="s">
        <v>13775</v>
      </c>
      <c r="G132" t="s">
        <v>13780</v>
      </c>
      <c r="H132">
        <v>26</v>
      </c>
      <c r="I132">
        <v>270106</v>
      </c>
      <c r="J132" t="s">
        <v>10417</v>
      </c>
      <c r="K132">
        <v>270106002</v>
      </c>
      <c r="L132" t="s">
        <v>13587</v>
      </c>
    </row>
    <row r="133" spans="1:12" x14ac:dyDescent="0.25">
      <c r="A133">
        <v>1</v>
      </c>
      <c r="B133" t="s">
        <v>13783</v>
      </c>
      <c r="C133">
        <v>10</v>
      </c>
      <c r="D133" t="s">
        <v>13800</v>
      </c>
      <c r="E133">
        <v>4</v>
      </c>
      <c r="F133" t="s">
        <v>13775</v>
      </c>
      <c r="G133" t="s">
        <v>13781</v>
      </c>
      <c r="H133">
        <v>305</v>
      </c>
      <c r="I133">
        <v>270106</v>
      </c>
      <c r="J133" t="s">
        <v>10417</v>
      </c>
      <c r="K133">
        <v>270106002</v>
      </c>
      <c r="L133" t="s">
        <v>13587</v>
      </c>
    </row>
    <row r="134" spans="1:12" x14ac:dyDescent="0.25">
      <c r="A134">
        <v>1</v>
      </c>
      <c r="B134" t="s">
        <v>13783</v>
      </c>
      <c r="C134">
        <v>10</v>
      </c>
      <c r="D134" t="s">
        <v>13800</v>
      </c>
      <c r="E134">
        <v>4</v>
      </c>
      <c r="F134" t="s">
        <v>13775</v>
      </c>
      <c r="G134" t="s">
        <v>13782</v>
      </c>
      <c r="H134">
        <v>155</v>
      </c>
      <c r="I134">
        <v>270106</v>
      </c>
      <c r="J134" t="s">
        <v>10417</v>
      </c>
      <c r="K134">
        <v>270106002</v>
      </c>
      <c r="L134" t="s">
        <v>13587</v>
      </c>
    </row>
    <row r="135" spans="1:12" x14ac:dyDescent="0.25">
      <c r="A135">
        <v>2</v>
      </c>
      <c r="B135" t="s">
        <v>13773</v>
      </c>
      <c r="C135">
        <v>11</v>
      </c>
      <c r="D135" t="s">
        <v>13801</v>
      </c>
      <c r="E135">
        <v>4</v>
      </c>
      <c r="F135" t="s">
        <v>13775</v>
      </c>
      <c r="G135" t="s">
        <v>13792</v>
      </c>
      <c r="H135">
        <v>306</v>
      </c>
      <c r="I135">
        <v>270106</v>
      </c>
      <c r="J135" t="s">
        <v>10417</v>
      </c>
      <c r="K135">
        <v>270106002</v>
      </c>
      <c r="L135" t="s">
        <v>13587</v>
      </c>
    </row>
    <row r="136" spans="1:12" x14ac:dyDescent="0.25">
      <c r="A136">
        <v>2</v>
      </c>
      <c r="B136" t="s">
        <v>13773</v>
      </c>
      <c r="C136">
        <v>11</v>
      </c>
      <c r="D136" t="s">
        <v>13801</v>
      </c>
      <c r="E136">
        <v>4</v>
      </c>
      <c r="F136" t="s">
        <v>13775</v>
      </c>
      <c r="G136" t="s">
        <v>13793</v>
      </c>
      <c r="H136">
        <v>447</v>
      </c>
      <c r="I136">
        <v>270106</v>
      </c>
      <c r="J136" t="s">
        <v>10417</v>
      </c>
      <c r="K136">
        <v>270106002</v>
      </c>
      <c r="L136" t="s">
        <v>13587</v>
      </c>
    </row>
    <row r="137" spans="1:12" x14ac:dyDescent="0.25">
      <c r="A137">
        <v>2</v>
      </c>
      <c r="B137" t="s">
        <v>13773</v>
      </c>
      <c r="C137">
        <v>11</v>
      </c>
      <c r="D137" t="s">
        <v>13801</v>
      </c>
      <c r="E137">
        <v>4</v>
      </c>
      <c r="F137" t="s">
        <v>13775</v>
      </c>
      <c r="G137" t="s">
        <v>13794</v>
      </c>
      <c r="H137">
        <v>144</v>
      </c>
      <c r="I137">
        <v>270106</v>
      </c>
      <c r="J137" t="s">
        <v>10417</v>
      </c>
      <c r="K137">
        <v>270106002</v>
      </c>
      <c r="L137" t="s">
        <v>13587</v>
      </c>
    </row>
    <row r="138" spans="1:12" x14ac:dyDescent="0.25">
      <c r="A138">
        <v>2</v>
      </c>
      <c r="B138" t="s">
        <v>13773</v>
      </c>
      <c r="C138">
        <v>11</v>
      </c>
      <c r="D138" t="s">
        <v>13801</v>
      </c>
      <c r="E138">
        <v>4</v>
      </c>
      <c r="F138" t="s">
        <v>13775</v>
      </c>
      <c r="G138" t="s">
        <v>13795</v>
      </c>
      <c r="H138">
        <v>171</v>
      </c>
      <c r="I138">
        <v>270106</v>
      </c>
      <c r="J138" t="s">
        <v>10417</v>
      </c>
      <c r="K138">
        <v>270106002</v>
      </c>
      <c r="L138" t="s">
        <v>13587</v>
      </c>
    </row>
    <row r="139" spans="1:12" x14ac:dyDescent="0.25">
      <c r="A139">
        <v>2</v>
      </c>
      <c r="B139" t="s">
        <v>13773</v>
      </c>
      <c r="C139">
        <v>11</v>
      </c>
      <c r="D139" t="s">
        <v>13801</v>
      </c>
      <c r="E139">
        <v>4</v>
      </c>
      <c r="F139" t="s">
        <v>13775</v>
      </c>
      <c r="G139" t="s">
        <v>13796</v>
      </c>
      <c r="H139">
        <v>90</v>
      </c>
      <c r="I139">
        <v>270106</v>
      </c>
      <c r="J139" t="s">
        <v>10417</v>
      </c>
      <c r="K139">
        <v>270106002</v>
      </c>
      <c r="L139" t="s">
        <v>13587</v>
      </c>
    </row>
    <row r="140" spans="1:12" x14ac:dyDescent="0.25">
      <c r="A140">
        <v>2</v>
      </c>
      <c r="B140" t="s">
        <v>13773</v>
      </c>
      <c r="C140">
        <v>11</v>
      </c>
      <c r="D140" t="s">
        <v>13801</v>
      </c>
      <c r="E140">
        <v>4</v>
      </c>
      <c r="F140" t="s">
        <v>13775</v>
      </c>
      <c r="G140" t="s">
        <v>13780</v>
      </c>
      <c r="H140">
        <v>5</v>
      </c>
      <c r="I140">
        <v>270106</v>
      </c>
      <c r="J140" t="s">
        <v>10417</v>
      </c>
      <c r="K140">
        <v>270106002</v>
      </c>
      <c r="L140" t="s">
        <v>13587</v>
      </c>
    </row>
    <row r="141" spans="1:12" x14ac:dyDescent="0.25">
      <c r="A141">
        <v>2</v>
      </c>
      <c r="B141" t="s">
        <v>13773</v>
      </c>
      <c r="C141">
        <v>11</v>
      </c>
      <c r="D141" t="s">
        <v>13801</v>
      </c>
      <c r="E141">
        <v>4</v>
      </c>
      <c r="F141" t="s">
        <v>13775</v>
      </c>
      <c r="G141" t="s">
        <v>13781</v>
      </c>
      <c r="H141">
        <v>7</v>
      </c>
      <c r="I141">
        <v>270106</v>
      </c>
      <c r="J141" t="s">
        <v>10417</v>
      </c>
      <c r="K141">
        <v>270106002</v>
      </c>
      <c r="L141" t="s">
        <v>13587</v>
      </c>
    </row>
    <row r="142" spans="1:12" x14ac:dyDescent="0.25">
      <c r="A142">
        <v>2</v>
      </c>
      <c r="B142" t="s">
        <v>13773</v>
      </c>
      <c r="C142">
        <v>11</v>
      </c>
      <c r="D142" t="s">
        <v>13801</v>
      </c>
      <c r="E142">
        <v>4</v>
      </c>
      <c r="F142" t="s">
        <v>13775</v>
      </c>
      <c r="G142" t="s">
        <v>13782</v>
      </c>
      <c r="H142">
        <v>2</v>
      </c>
      <c r="I142">
        <v>270106</v>
      </c>
      <c r="J142" t="s">
        <v>10417</v>
      </c>
      <c r="K142">
        <v>270106002</v>
      </c>
      <c r="L142" t="s">
        <v>13587</v>
      </c>
    </row>
    <row r="143" spans="1:12" x14ac:dyDescent="0.25">
      <c r="A143">
        <v>1</v>
      </c>
      <c r="B143" t="s">
        <v>13783</v>
      </c>
      <c r="C143">
        <v>11</v>
      </c>
      <c r="D143" t="s">
        <v>13801</v>
      </c>
      <c r="E143">
        <v>4</v>
      </c>
      <c r="F143" t="s">
        <v>13775</v>
      </c>
      <c r="G143" t="s">
        <v>13792</v>
      </c>
      <c r="H143">
        <v>503</v>
      </c>
      <c r="I143">
        <v>270106</v>
      </c>
      <c r="J143" t="s">
        <v>10417</v>
      </c>
      <c r="K143">
        <v>270106002</v>
      </c>
      <c r="L143" t="s">
        <v>13587</v>
      </c>
    </row>
    <row r="144" spans="1:12" x14ac:dyDescent="0.25">
      <c r="A144">
        <v>1</v>
      </c>
      <c r="B144" t="s">
        <v>13783</v>
      </c>
      <c r="C144">
        <v>11</v>
      </c>
      <c r="D144" t="s">
        <v>13801</v>
      </c>
      <c r="E144">
        <v>4</v>
      </c>
      <c r="F144" t="s">
        <v>13775</v>
      </c>
      <c r="G144" t="s">
        <v>13793</v>
      </c>
      <c r="H144">
        <v>644</v>
      </c>
      <c r="I144">
        <v>270106</v>
      </c>
      <c r="J144" t="s">
        <v>10417</v>
      </c>
      <c r="K144">
        <v>270106002</v>
      </c>
      <c r="L144" t="s">
        <v>13587</v>
      </c>
    </row>
    <row r="145" spans="1:12" x14ac:dyDescent="0.25">
      <c r="A145">
        <v>1</v>
      </c>
      <c r="B145" t="s">
        <v>13783</v>
      </c>
      <c r="C145">
        <v>11</v>
      </c>
      <c r="D145" t="s">
        <v>13801</v>
      </c>
      <c r="E145">
        <v>4</v>
      </c>
      <c r="F145" t="s">
        <v>13775</v>
      </c>
      <c r="G145" t="s">
        <v>13794</v>
      </c>
      <c r="H145">
        <v>472</v>
      </c>
      <c r="I145">
        <v>270106</v>
      </c>
      <c r="J145" t="s">
        <v>10417</v>
      </c>
      <c r="K145">
        <v>270106002</v>
      </c>
      <c r="L145" t="s">
        <v>13587</v>
      </c>
    </row>
    <row r="146" spans="1:12" x14ac:dyDescent="0.25">
      <c r="A146">
        <v>1</v>
      </c>
      <c r="B146" t="s">
        <v>13783</v>
      </c>
      <c r="C146">
        <v>11</v>
      </c>
      <c r="D146" t="s">
        <v>13801</v>
      </c>
      <c r="E146">
        <v>4</v>
      </c>
      <c r="F146" t="s">
        <v>13775</v>
      </c>
      <c r="G146" t="s">
        <v>13795</v>
      </c>
      <c r="H146">
        <v>579</v>
      </c>
      <c r="I146">
        <v>270106</v>
      </c>
      <c r="J146" t="s">
        <v>10417</v>
      </c>
      <c r="K146">
        <v>270106002</v>
      </c>
      <c r="L146" t="s">
        <v>13587</v>
      </c>
    </row>
    <row r="147" spans="1:12" x14ac:dyDescent="0.25">
      <c r="A147">
        <v>1</v>
      </c>
      <c r="B147" t="s">
        <v>13783</v>
      </c>
      <c r="C147">
        <v>11</v>
      </c>
      <c r="D147" t="s">
        <v>13801</v>
      </c>
      <c r="E147">
        <v>4</v>
      </c>
      <c r="F147" t="s">
        <v>13775</v>
      </c>
      <c r="G147" t="s">
        <v>13796</v>
      </c>
      <c r="H147">
        <v>184</v>
      </c>
      <c r="I147">
        <v>270106</v>
      </c>
      <c r="J147" t="s">
        <v>10417</v>
      </c>
      <c r="K147">
        <v>270106002</v>
      </c>
      <c r="L147" t="s">
        <v>13587</v>
      </c>
    </row>
    <row r="148" spans="1:12" x14ac:dyDescent="0.25">
      <c r="A148">
        <v>1</v>
      </c>
      <c r="B148" t="s">
        <v>13783</v>
      </c>
      <c r="C148">
        <v>11</v>
      </c>
      <c r="D148" t="s">
        <v>13801</v>
      </c>
      <c r="E148">
        <v>4</v>
      </c>
      <c r="F148" t="s">
        <v>13775</v>
      </c>
      <c r="G148" t="s">
        <v>13780</v>
      </c>
      <c r="H148">
        <v>40</v>
      </c>
      <c r="I148">
        <v>270106</v>
      </c>
      <c r="J148" t="s">
        <v>10417</v>
      </c>
      <c r="K148">
        <v>270106002</v>
      </c>
      <c r="L148" t="s">
        <v>13587</v>
      </c>
    </row>
    <row r="149" spans="1:12" x14ac:dyDescent="0.25">
      <c r="A149">
        <v>1</v>
      </c>
      <c r="B149" t="s">
        <v>13783</v>
      </c>
      <c r="C149">
        <v>11</v>
      </c>
      <c r="D149" t="s">
        <v>13801</v>
      </c>
      <c r="E149">
        <v>4</v>
      </c>
      <c r="F149" t="s">
        <v>13775</v>
      </c>
      <c r="G149" t="s">
        <v>13781</v>
      </c>
      <c r="H149">
        <v>34</v>
      </c>
      <c r="I149">
        <v>270106</v>
      </c>
      <c r="J149" t="s">
        <v>10417</v>
      </c>
      <c r="K149">
        <v>270106002</v>
      </c>
      <c r="L149" t="s">
        <v>13587</v>
      </c>
    </row>
    <row r="150" spans="1:12" x14ac:dyDescent="0.25">
      <c r="A150">
        <v>1</v>
      </c>
      <c r="B150" t="s">
        <v>13783</v>
      </c>
      <c r="C150">
        <v>11</v>
      </c>
      <c r="D150" t="s">
        <v>13801</v>
      </c>
      <c r="E150">
        <v>4</v>
      </c>
      <c r="F150" t="s">
        <v>13775</v>
      </c>
      <c r="G150" t="s">
        <v>13782</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2021-06-15T20:51:05Z</dcterms:modified>
</cp:coreProperties>
</file>