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Construcción BD DI\100 Agricultura\Reportes360\Nuevos modelos\"/>
    </mc:Choice>
  </mc:AlternateContent>
  <xr:revisionPtr revIDLastSave="0" documentId="13_ncr:1_{CE5091F1-7859-4884-9AB6-5B68B61615F6}" xr6:coauthVersionLast="47" xr6:coauthVersionMax="47" xr10:uidLastSave="{00000000-0000-0000-0000-000000000000}"/>
  <bookViews>
    <workbookView xWindow="-110" yWindow="-110" windowWidth="19420" windowHeight="10420" firstSheet="1" activeTab="1" xr2:uid="{5402BD67-523E-46F2-97D3-E3B02C663DDC}"/>
  </bookViews>
  <sheets>
    <sheet name="Hoja2" sheetId="2" r:id="rId1"/>
    <sheet name="Modelo_Precio_Punto_venta" sheetId="1" r:id="rId2"/>
    <sheet name="Cultivo" sheetId="8" r:id="rId3"/>
    <sheet name="Tipo cultivo" sheetId="9" r:id="rId4"/>
    <sheet name="Punto de Venta" sheetId="7" r:id="rId5"/>
  </sheets>
  <definedNames>
    <definedName name="_xlnm._FilterDatabase" localSheetId="1" hidden="1">Modelo_Precio_Punto_venta!$H$11:$R$35</definedName>
    <definedName name="SegmentaciónDeDatos_Escala">#N/A</definedName>
    <definedName name="SegmentaciónDeDatos_Filtro_Int">#N/A</definedName>
    <definedName name="SegmentaciónDeDatos_Incendios">#N/A</definedName>
    <definedName name="SegmentaciónDeDatos_Periodo">#N/A</definedName>
    <definedName name="SegmentaciónDeDatos_Superficie">#N/A</definedName>
    <definedName name="SegmentaciónDeDatos_Variable">#N/A</definedName>
  </definedNames>
  <calcPr calcId="191029"/>
  <pivotCaches>
    <pivotCache cacheId="6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  <x14:slicerCache r:id="rId10"/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9" i="1" l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35" i="1"/>
  <c r="O34" i="1"/>
  <c r="O33" i="1"/>
  <c r="O32" i="1"/>
  <c r="O31" i="1"/>
  <c r="O30" i="1"/>
  <c r="H35" i="1"/>
  <c r="H34" i="1"/>
  <c r="H33" i="1"/>
  <c r="H32" i="1"/>
  <c r="H31" i="1"/>
  <c r="H30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13" i="1"/>
  <c r="H12" i="1" l="1"/>
  <c r="Q10" i="1" l="1"/>
  <c r="P10" i="1" l="1"/>
  <c r="R10" i="1"/>
</calcChain>
</file>

<file path=xl/sharedStrings.xml><?xml version="1.0" encoding="utf-8"?>
<sst xmlns="http://schemas.openxmlformats.org/spreadsheetml/2006/main" count="552" uniqueCount="245">
  <si>
    <t>2019/2020</t>
  </si>
  <si>
    <t>2018/2019 - 2019/2020</t>
  </si>
  <si>
    <t>Nacional</t>
  </si>
  <si>
    <t>Regional</t>
  </si>
  <si>
    <t>Chile</t>
  </si>
  <si>
    <t>Escala</t>
  </si>
  <si>
    <t>Periodo</t>
  </si>
  <si>
    <t>Variable</t>
  </si>
  <si>
    <t>Territorio</t>
  </si>
  <si>
    <t>Filtro Int</t>
  </si>
  <si>
    <t>Ninguno</t>
  </si>
  <si>
    <t>GR's</t>
  </si>
  <si>
    <t>Vistas</t>
  </si>
  <si>
    <t>Suscripcion</t>
  </si>
  <si>
    <t>n</t>
  </si>
  <si>
    <t>GR</t>
  </si>
  <si>
    <t>Comunal</t>
  </si>
  <si>
    <t>2010/2011 - 2019/2020</t>
  </si>
  <si>
    <t>Variables</t>
  </si>
  <si>
    <t>Evolución Nº Incendios</t>
  </si>
  <si>
    <t>Evolución Superficie</t>
  </si>
  <si>
    <t>Evolución Superficie Media</t>
  </si>
  <si>
    <t>Comparativo últimas  temporadas</t>
  </si>
  <si>
    <t>Variación Evolución Nº Incendios</t>
  </si>
  <si>
    <t>Variación Evolución Superficie</t>
  </si>
  <si>
    <t>Variación Evolución Superficie Media</t>
  </si>
  <si>
    <t>Mapa por Región</t>
  </si>
  <si>
    <t>Mapa por Comuna</t>
  </si>
  <si>
    <t>Mapa Localización por Incendio</t>
  </si>
  <si>
    <t>Evolución Nº Incendios por Causa General</t>
  </si>
  <si>
    <t>Evolución Superficie por Causa General</t>
  </si>
  <si>
    <t>Evolución Superficie Media  por Causa General</t>
  </si>
  <si>
    <t>Evolución Nº Incendios por Recurso Afectado</t>
  </si>
  <si>
    <t>Evolución Superficie por Recurso Afectado</t>
  </si>
  <si>
    <t>Evolución Superficie Media por Recurso Afectado</t>
  </si>
  <si>
    <t>Comparativo últimas  temporadas por Causa Gral</t>
  </si>
  <si>
    <t>Comparativo últimas  temporadas por Tipo Recurso</t>
  </si>
  <si>
    <t>Variación Evolución Nº Incendios por Causa Gral</t>
  </si>
  <si>
    <t>Variación Evolución Superficie  por Causa Gral</t>
  </si>
  <si>
    <t>Variación Evolución Superficie Media  por Causa Gral</t>
  </si>
  <si>
    <t>Variación Evolución Nº Incendios por Tipo Recurso</t>
  </si>
  <si>
    <t>Variación Evolución Superficie por Tipo Recurso</t>
  </si>
  <si>
    <t>Variación Evolución Superficie Media por Tipo Recurso</t>
  </si>
  <si>
    <t>Mapa Localización por Incendio por Causa Gral</t>
  </si>
  <si>
    <t>Mapa Localización por Incendio por Tipo Recurso</t>
  </si>
  <si>
    <t>Evolución Nº Incendios Hora Inicio</t>
  </si>
  <si>
    <t>Evolución Superficie Hora Inicio</t>
  </si>
  <si>
    <t>Evolución Superficie Media Hora Inicio</t>
  </si>
  <si>
    <t>Evolución Nº Incendios Duración</t>
  </si>
  <si>
    <t>Evolución Superficie Duración</t>
  </si>
  <si>
    <t>Evolución Superficie Media Duración</t>
  </si>
  <si>
    <t>Evolución Nº Incendios Día de la Semana</t>
  </si>
  <si>
    <t>Evolución Superficie Día de la Semana</t>
  </si>
  <si>
    <t>Evolución Superficie Media Día de la Semana</t>
  </si>
  <si>
    <t>Evolución Nº Incendios Estacionalidad</t>
  </si>
  <si>
    <t>Evolución Superficie Estacionalidad</t>
  </si>
  <si>
    <t>Evolución Superficie Media Estacionalidad</t>
  </si>
  <si>
    <t>Evolución Nº Incendios Causa Específica</t>
  </si>
  <si>
    <t>Evolución Superficie Causa Específica</t>
  </si>
  <si>
    <t>Evolución Superficie Media Causa Específica</t>
  </si>
  <si>
    <t>Mapa Localización por Incendio por Hora Inicio</t>
  </si>
  <si>
    <t>Mapa Localización por Incendio por Duración</t>
  </si>
  <si>
    <t>Mapa Localización por Incendio por Estacionalidad</t>
  </si>
  <si>
    <t>Mapa Localización por Incendio por Causa Específica</t>
  </si>
  <si>
    <t>Ficha Comunal</t>
  </si>
  <si>
    <t>link 1</t>
  </si>
  <si>
    <t>Link 2</t>
  </si>
  <si>
    <t>Link 3</t>
  </si>
  <si>
    <t>Variable2</t>
  </si>
  <si>
    <t>Tipo de cultivo</t>
  </si>
  <si>
    <t>Cultivo</t>
  </si>
  <si>
    <t>Filtro URL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</si>
  <si>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</si>
  <si>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</si>
  <si>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</si>
  <si>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</si>
  <si>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</si>
  <si>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</si>
  <si>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</si>
  <si>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</si>
  <si>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</si>
  <si>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</si>
  <si>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</si>
  <si>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</si>
  <si>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</si>
  <si>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</si>
  <si>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</si>
  <si>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</si>
  <si>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</si>
  <si>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</si>
  <si>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Año</t>
  </si>
  <si>
    <t>Periodo 2015-2021</t>
  </si>
  <si>
    <t>Arándano</t>
  </si>
  <si>
    <t>Nuez</t>
  </si>
  <si>
    <t>Ají</t>
  </si>
  <si>
    <t>Almendra</t>
  </si>
  <si>
    <t>Aceituna</t>
  </si>
  <si>
    <t>Achicoria</t>
  </si>
  <si>
    <t>Ajo</t>
  </si>
  <si>
    <t>Alcachofa</t>
  </si>
  <si>
    <t>Apio</t>
  </si>
  <si>
    <t>Avellana</t>
  </si>
  <si>
    <t>Berenjena</t>
  </si>
  <si>
    <t>Brócoli</t>
  </si>
  <si>
    <t>Calabacín</t>
  </si>
  <si>
    <t>Camote</t>
  </si>
  <si>
    <t>Caqui</t>
  </si>
  <si>
    <t>Castaña</t>
  </si>
  <si>
    <t>Cebolla</t>
  </si>
  <si>
    <t>Cereza</t>
  </si>
  <si>
    <t>Chirimoya</t>
  </si>
  <si>
    <t>Ciruela</t>
  </si>
  <si>
    <t>Clementina</t>
  </si>
  <si>
    <t>Coco</t>
  </si>
  <si>
    <t>Cramberries</t>
  </si>
  <si>
    <t>Damasco</t>
  </si>
  <si>
    <t>Dátil</t>
  </si>
  <si>
    <t>Durazno</t>
  </si>
  <si>
    <t>Endivia</t>
  </si>
  <si>
    <t>Espárrago</t>
  </si>
  <si>
    <t>Espinaca</t>
  </si>
  <si>
    <t>Frambuesa</t>
  </si>
  <si>
    <t>Frutilla</t>
  </si>
  <si>
    <t>Garbanzo</t>
  </si>
  <si>
    <t>Grosella</t>
  </si>
  <si>
    <t>Acelga</t>
  </si>
  <si>
    <t>Arroz</t>
  </si>
  <si>
    <t>Arveja</t>
  </si>
  <si>
    <t>Avena</t>
  </si>
  <si>
    <t>Betarraga</t>
  </si>
  <si>
    <t>Calabaza</t>
  </si>
  <si>
    <t>Cebada</t>
  </si>
  <si>
    <t>Choclo</t>
  </si>
  <si>
    <t>Coles de bruselas</t>
  </si>
  <si>
    <t>Guayabas, mangos y mangostanes</t>
  </si>
  <si>
    <t>Habas</t>
  </si>
  <si>
    <t>Higo</t>
  </si>
  <si>
    <t>Kiwi</t>
  </si>
  <si>
    <t>Lechuga</t>
  </si>
  <si>
    <t>Lenteja</t>
  </si>
  <si>
    <t>Lima agria</t>
  </si>
  <si>
    <t>Limón</t>
  </si>
  <si>
    <t>Lupino</t>
  </si>
  <si>
    <t>Maíz</t>
  </si>
  <si>
    <t>Mandarina</t>
  </si>
  <si>
    <t>Mango</t>
  </si>
  <si>
    <t>Manzana</t>
  </si>
  <si>
    <t>Maqui</t>
  </si>
  <si>
    <t>Maravilla</t>
  </si>
  <si>
    <t>Melón</t>
  </si>
  <si>
    <t>Membrillo</t>
  </si>
  <si>
    <t>Mirtilo</t>
  </si>
  <si>
    <t>Mora</t>
  </si>
  <si>
    <t>Mosqueta</t>
  </si>
  <si>
    <t>Naranja</t>
  </si>
  <si>
    <t>Nectarín</t>
  </si>
  <si>
    <t>Níspero</t>
  </si>
  <si>
    <t>Olivo</t>
  </si>
  <si>
    <t>Orégano</t>
  </si>
  <si>
    <t>Otras Hortalizas</t>
  </si>
  <si>
    <t>Otras industriales</t>
  </si>
  <si>
    <t>Otras Legumbres</t>
  </si>
  <si>
    <t>Otras legumbres de vaina</t>
  </si>
  <si>
    <t>Otros berries</t>
  </si>
  <si>
    <t>Otros cereales</t>
  </si>
  <si>
    <t>Otros cítricos</t>
  </si>
  <si>
    <t>Otros coles</t>
  </si>
  <si>
    <t>Otros frutos</t>
  </si>
  <si>
    <t>Otros frutos secos</t>
  </si>
  <si>
    <t>Otros tubérculos</t>
  </si>
  <si>
    <t>Palta</t>
  </si>
  <si>
    <t>Papa</t>
  </si>
  <si>
    <t>Papaya</t>
  </si>
  <si>
    <t>Pepino</t>
  </si>
  <si>
    <t>Pera</t>
  </si>
  <si>
    <t>Pimiento</t>
  </si>
  <si>
    <t>Piña</t>
  </si>
  <si>
    <t>Pistacho</t>
  </si>
  <si>
    <t>Plátano</t>
  </si>
  <si>
    <t>Pomelo</t>
  </si>
  <si>
    <t>Raps</t>
  </si>
  <si>
    <t>Remolacha (caña de azúcar)</t>
  </si>
  <si>
    <t>Repollo</t>
  </si>
  <si>
    <t>Sandía</t>
  </si>
  <si>
    <t>Tabaco</t>
  </si>
  <si>
    <t>Tomate</t>
  </si>
  <si>
    <t>Trigo</t>
  </si>
  <si>
    <t>Triticale</t>
  </si>
  <si>
    <t>Uva</t>
  </si>
  <si>
    <t>Zanahoria</t>
  </si>
  <si>
    <t>Zapallo</t>
  </si>
  <si>
    <t>Zarzamora</t>
  </si>
  <si>
    <t>Zarzaparrilla</t>
  </si>
  <si>
    <t>Categoría</t>
  </si>
  <si>
    <t>Berries</t>
  </si>
  <si>
    <t>Tubérculos</t>
  </si>
  <si>
    <t>Hortalizas</t>
  </si>
  <si>
    <t>Granos</t>
  </si>
  <si>
    <t>Frutos Secos</t>
  </si>
  <si>
    <t>Frutos Oleaginosos</t>
  </si>
  <si>
    <t>Cítricos</t>
  </si>
  <si>
    <t>Frutas anuales</t>
  </si>
  <si>
    <t>Frutos de pepita</t>
  </si>
  <si>
    <t>Frutos de carozo</t>
  </si>
  <si>
    <t>Otros</t>
  </si>
  <si>
    <t>Id_Cultivo</t>
  </si>
  <si>
    <t>Id_Categoría</t>
  </si>
  <si>
    <t>Frutos de Pepita</t>
  </si>
  <si>
    <t>Id_Procesamiento</t>
  </si>
  <si>
    <t>Periodo 2020-2021</t>
  </si>
  <si>
    <t>ITEM</t>
  </si>
  <si>
    <t>Exportación Valor (USD)</t>
  </si>
  <si>
    <t>Exportación Volumen (Kg)</t>
  </si>
  <si>
    <t>Exportación Precio medio (USD/Kg)</t>
  </si>
  <si>
    <t>Gráfico de evolución</t>
  </si>
  <si>
    <t>Año 2021</t>
  </si>
  <si>
    <t>Visualización</t>
  </si>
  <si>
    <t>Período</t>
  </si>
  <si>
    <t>Punto de venta</t>
  </si>
  <si>
    <t>Feria libre</t>
  </si>
  <si>
    <t>Supermercado</t>
  </si>
  <si>
    <t>Periodo 2014-2021</t>
  </si>
  <si>
    <t>Item</t>
  </si>
  <si>
    <t>Punto de Venta</t>
  </si>
  <si>
    <t>Frutos tropicales y subtropicales</t>
  </si>
  <si>
    <t>Mercado Mayorista</t>
  </si>
  <si>
    <t>Frutos oleaginosos</t>
  </si>
  <si>
    <t>Tuna</t>
  </si>
  <si>
    <t>Maracuyá</t>
  </si>
  <si>
    <t>Breva</t>
  </si>
  <si>
    <t>Granada</t>
  </si>
  <si>
    <t>Guayaba</t>
  </si>
  <si>
    <t>Tumbo</t>
  </si>
  <si>
    <t>Plumcots</t>
  </si>
  <si>
    <t>Pera asiática</t>
  </si>
  <si>
    <t>Porotos</t>
  </si>
  <si>
    <t xml:space="preserve">Maíz </t>
  </si>
  <si>
    <t xml:space="preserve">Coliflor   </t>
  </si>
  <si>
    <t>Poroto granado</t>
  </si>
  <si>
    <t>Poroto Verde</t>
  </si>
  <si>
    <t>Chalotes</t>
  </si>
  <si>
    <t xml:space="preserve">Puerros </t>
  </si>
  <si>
    <t>Rabano y raíces comestibles similares</t>
  </si>
  <si>
    <t>Radicchios</t>
  </si>
  <si>
    <t>Punto de venta -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</si>
</sst>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8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0A8C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3">
    <xf numFmtId="0" fontId="0" fillId="0" borderId="0"/>
    <xf numFmtId="41" fontId="6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11" fillId="3" borderId="0" xfId="0" applyFont="1" applyFill="1" applyAlignment="1">
      <alignment vertical="center"/>
    </xf>
    <xf numFmtId="41" fontId="4" fillId="0" borderId="0" xfId="1" applyFont="1" applyAlignment="1">
      <alignment horizontal="center"/>
    </xf>
    <xf numFmtId="0" fontId="15" fillId="2" borderId="0" xfId="0" applyFont="1" applyFill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0" fillId="0" borderId="0" xfId="0" pivotButton="1"/>
    <xf numFmtId="0" fontId="16" fillId="0" borderId="0" xfId="2"/>
    <xf numFmtId="0" fontId="7" fillId="0" borderId="0" xfId="0" applyFont="1" applyFill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10" fillId="2" borderId="0" xfId="0" quotePrefix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5" fillId="5" borderId="5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2" xfId="0" applyBorder="1" applyAlignment="1">
      <alignment horizontal="center"/>
    </xf>
    <xf numFmtId="0" fontId="17" fillId="0" borderId="4" xfId="0" applyFont="1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3" xfId="0" applyBorder="1"/>
    <xf numFmtId="0" fontId="15" fillId="6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8" fillId="7" borderId="0" xfId="0" applyFont="1" applyFill="1"/>
    <xf numFmtId="0" fontId="15" fillId="7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2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vertical="top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7" borderId="0" xfId="0" applyFont="1" applyFill="1"/>
    <xf numFmtId="0" fontId="1" fillId="8" borderId="0" xfId="0" applyFont="1" applyFill="1"/>
    <xf numFmtId="0" fontId="0" fillId="0" borderId="0" xfId="0" applyBorder="1"/>
    <xf numFmtId="0" fontId="10" fillId="2" borderId="0" xfId="0" quotePrefix="1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 vertical="top"/>
    </xf>
    <xf numFmtId="0" fontId="7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1" fillId="0" borderId="7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14" fillId="0" borderId="7" xfId="0" applyFont="1" applyFill="1" applyBorder="1" applyAlignment="1">
      <alignment horizontal="center" vertical="center"/>
    </xf>
    <xf numFmtId="0" fontId="7" fillId="0" borderId="7" xfId="0" applyFont="1" applyFill="1" applyBorder="1"/>
    <xf numFmtId="0" fontId="7" fillId="0" borderId="7" xfId="0" applyFont="1" applyFill="1" applyBorder="1" applyAlignment="1">
      <alignment horizontal="center" vertical="top"/>
    </xf>
    <xf numFmtId="0" fontId="7" fillId="0" borderId="7" xfId="0" applyFont="1" applyFill="1" applyBorder="1" applyAlignment="1">
      <alignment vertical="top"/>
    </xf>
    <xf numFmtId="0" fontId="1" fillId="0" borderId="7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13" fillId="0" borderId="7" xfId="0" applyFont="1" applyFill="1" applyBorder="1" applyAlignment="1">
      <alignment vertical="center"/>
    </xf>
  </cellXfs>
  <cellStyles count="3">
    <cellStyle name="Hipervínculo" xfId="2" builtinId="8"/>
    <cellStyle name="Millares [0]" xfId="1" builtinId="6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00FF"/>
      <color rgb="FFFF99FF"/>
      <color rgb="FF9966FF"/>
      <color rgb="FFE0EB53"/>
      <color rgb="FF87F9DB"/>
      <color rgb="FFFF9E01"/>
      <color rgb="FFBD1503"/>
      <color rgb="FF009242"/>
      <color rgb="FFF6F3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microsoft.com/office/2007/relationships/slicerCache" Target="slicerCaches/slicerCache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87981</xdr:colOff>
      <xdr:row>0</xdr:row>
      <xdr:rowOff>30480</xdr:rowOff>
    </xdr:from>
    <xdr:to>
      <xdr:col>6</xdr:col>
      <xdr:colOff>80610</xdr:colOff>
      <xdr:row>8</xdr:row>
      <xdr:rowOff>45720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Escala">
              <a:extLst>
                <a:ext uri="{FF2B5EF4-FFF2-40B4-BE49-F238E27FC236}">
                  <a16:creationId xmlns:a16="http://schemas.microsoft.com/office/drawing/2014/main" id="{2BC0D0D2-2B0F-4599-860B-B5E583CE54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cal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40580" y="30480"/>
              <a:ext cx="967740" cy="1478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582726</xdr:colOff>
      <xdr:row>0</xdr:row>
      <xdr:rowOff>15240</xdr:rowOff>
    </xdr:from>
    <xdr:to>
      <xdr:col>11</xdr:col>
      <xdr:colOff>621753</xdr:colOff>
      <xdr:row>9</xdr:row>
      <xdr:rowOff>152400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Filtro Int">
              <a:extLst>
                <a:ext uri="{FF2B5EF4-FFF2-40B4-BE49-F238E27FC236}">
                  <a16:creationId xmlns:a16="http://schemas.microsoft.com/office/drawing/2014/main" id="{EB20C411-466B-4DA1-B87C-A7D2A2C4E3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 I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12480" y="15240"/>
              <a:ext cx="1943100" cy="1783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870614</xdr:colOff>
      <xdr:row>0</xdr:row>
      <xdr:rowOff>0</xdr:rowOff>
    </xdr:from>
    <xdr:to>
      <xdr:col>12</xdr:col>
      <xdr:colOff>804789</xdr:colOff>
      <xdr:row>9</xdr:row>
      <xdr:rowOff>38099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Periodo">
              <a:extLst>
                <a:ext uri="{FF2B5EF4-FFF2-40B4-BE49-F238E27FC236}">
                  <a16:creationId xmlns:a16="http://schemas.microsoft.com/office/drawing/2014/main" id="{3A6828CC-43EC-49D7-91F1-DB0C58A753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io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99420" y="0"/>
              <a:ext cx="1744980" cy="16840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133950</xdr:colOff>
      <xdr:row>0</xdr:row>
      <xdr:rowOff>38100</xdr:rowOff>
    </xdr:from>
    <xdr:to>
      <xdr:col>10</xdr:col>
      <xdr:colOff>559866</xdr:colOff>
      <xdr:row>9</xdr:row>
      <xdr:rowOff>160019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Variable">
              <a:extLst>
                <a:ext uri="{FF2B5EF4-FFF2-40B4-BE49-F238E27FC236}">
                  <a16:creationId xmlns:a16="http://schemas.microsoft.com/office/drawing/2014/main" id="{923C5B39-2E9A-4A38-8AD0-DE4F3D614B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riab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9300" y="38100"/>
              <a:ext cx="2560320" cy="17678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842889</xdr:colOff>
      <xdr:row>0</xdr:row>
      <xdr:rowOff>15241</xdr:rowOff>
    </xdr:from>
    <xdr:to>
      <xdr:col>14</xdr:col>
      <xdr:colOff>199035</xdr:colOff>
      <xdr:row>5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Incendios">
              <a:extLst>
                <a:ext uri="{FF2B5EF4-FFF2-40B4-BE49-F238E27FC236}">
                  <a16:creationId xmlns:a16="http://schemas.microsoft.com/office/drawing/2014/main" id="{81101281-EE89-4EA2-A9D5-381CDF72BA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cendi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00" y="15241"/>
              <a:ext cx="1828800" cy="1028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276894</xdr:colOff>
      <xdr:row>0</xdr:row>
      <xdr:rowOff>30481</xdr:rowOff>
    </xdr:from>
    <xdr:to>
      <xdr:col>14</xdr:col>
      <xdr:colOff>2011855</xdr:colOff>
      <xdr:row>5</xdr:row>
      <xdr:rowOff>160020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Superficie">
              <a:extLst>
                <a:ext uri="{FF2B5EF4-FFF2-40B4-BE49-F238E27FC236}">
                  <a16:creationId xmlns:a16="http://schemas.microsoft.com/office/drawing/2014/main" id="{2FCC7317-A0DB-451D-AA97-613D854DEC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fici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95120" y="30481"/>
              <a:ext cx="1828800" cy="10439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453.99272962963" createdVersion="7" refreshedVersion="7" minRefreshableVersion="3" recordCount="241" xr:uid="{D250E33A-E52F-4916-83D4-51934494280E}">
  <cacheSource type="worksheet">
    <worksheetSource name="Tabla1"/>
  </cacheSource>
  <cacheFields count="15">
    <cacheField name="GR" numFmtId="0">
      <sharedItems containsMixedTypes="1" containsNumber="1" containsInteger="1" minValue="1" maxValue="140"/>
    </cacheField>
    <cacheField name="n" numFmtId="0">
      <sharedItems containsSemiMixedTypes="0" containsString="0" containsNumber="1" containsInteger="1" minValue="1" maxValue="241"/>
    </cacheField>
    <cacheField name="Escala" numFmtId="0">
      <sharedItems/>
    </cacheField>
    <cacheField name="Territorio" numFmtId="0">
      <sharedItems/>
    </cacheField>
    <cacheField name="Filtro Int" numFmtId="0">
      <sharedItems/>
    </cacheField>
    <cacheField name="Incendios" numFmtId="0">
      <sharedItems containsBlank="1"/>
    </cacheField>
    <cacheField name="Superficie" numFmtId="0">
      <sharedItems containsBlank="1"/>
    </cacheField>
    <cacheField name="Periodo" numFmtId="0">
      <sharedItems containsBlank="1" count="4">
        <s v="2010/2011 - 2019/2020"/>
        <s v="2018/2019 - 2019/2020"/>
        <s v="2019/2020"/>
        <m u="1"/>
      </sharedItems>
    </cacheField>
    <cacheField name="Variable" numFmtId="0">
      <sharedItems containsBlank="1" count="47">
        <s v="Evolución Nº Incendios"/>
        <s v="Evolución Superficie"/>
        <s v="Evolución Superficie Media"/>
        <s v="Comparativo últimas  temporadas"/>
        <s v="Variación Evolución Nº Incendios"/>
        <s v="Variación Evolución Superficie"/>
        <s v="Variación Evolución Superficie Media"/>
        <s v="Mapa por Región"/>
        <s v="Mapa por Comuna"/>
        <s v="Mapa Localización por Incendio"/>
        <s v="Evolución Nº Incendios por Causa General"/>
        <s v="Evolución Superficie por Causa General"/>
        <s v="Evolución Superficie Media  por Causa General"/>
        <s v="Evolución Nº Incendios por Recurso Afectado"/>
        <s v="Evolución Superficie por Recurso Afectado"/>
        <s v="Evolución Superficie Media por Recurso Afectado"/>
        <s v="Comparativo últimas  temporadas por Causa Gral"/>
        <s v="Comparativo últimas  temporadas por Tipo Recurso"/>
        <s v="Variación Evolución Nº Incendios por Causa Gral"/>
        <s v="Variación Evolución Superficie  por Causa Gral"/>
        <s v="Variación Evolución Superficie Media  por Causa Gral"/>
        <s v="Variación Evolución Nº Incendios por Tipo Recurso"/>
        <s v="Variación Evolución Superficie por Tipo Recurso"/>
        <s v="Variación Evolución Superficie Media por Tipo Recurso"/>
        <s v="Mapa Localización por Incendio por Causa Gral"/>
        <s v="Mapa Localización por Incendio por Tipo Recurso"/>
        <s v="Evolución Nº Incendios Hora Inicio"/>
        <s v="Evolución Superficie Hora Inicio"/>
        <s v="Evolución Superficie Media Hora Inicio"/>
        <s v="Evolución Nº Incendios Duración"/>
        <s v="Evolución Superficie Duración"/>
        <s v="Evolución Superficie Media Duración"/>
        <s v="Evolución Nº Incendios Día de la Semana"/>
        <s v="Evolución Superficie Día de la Semana"/>
        <s v="Evolución Superficie Media Día de la Semana"/>
        <s v="Evolución Nº Incendios Estacionalidad"/>
        <s v="Evolución Superficie Estacionalidad"/>
        <s v="Evolución Superficie Media Estacionalidad"/>
        <s v="Evolución Nº Incendios Causa Específica"/>
        <s v="Evolución Superficie Causa Específica"/>
        <s v="Evolución Superficie Media Causa Específica"/>
        <s v="Mapa Localización por Incendio por Hora Inicio"/>
        <s v="Mapa Localización por Incendio por Duración"/>
        <s v="Mapa Localización por Incendio por Estacionalidad"/>
        <s v="Mapa Localización por Incendio por Causa Específica"/>
        <s v="Ficha Comunal"/>
        <m u="1"/>
      </sharedItems>
    </cacheField>
    <cacheField name="GR's" numFmtId="0">
      <sharedItems containsSemiMixedTypes="0" containsString="0" containsNumber="1" containsInteger="1" minValue="1" maxValue="1"/>
    </cacheField>
    <cacheField name="Suscripcion" numFmtId="0">
      <sharedItems containsMixedTypes="1" containsNumber="1" containsInteger="1" minValue="0" maxValue="0"/>
    </cacheField>
    <cacheField name="Vistas" numFmtId="0">
      <sharedItems containsSemiMixedTypes="0" containsString="0" containsNumber="1" containsInteger="1" minValue="1" maxValue="1035"/>
    </cacheField>
    <cacheField name="link 1" numFmtId="0">
      <sharedItems/>
    </cacheField>
    <cacheField name="Link 2" numFmtId="0">
      <sharedItems containsBlank="1"/>
    </cacheField>
    <cacheField name="Link 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n v="1"/>
    <n v="1"/>
    <s v="Nacional"/>
    <s v="Chile"/>
    <s v="Ninguno"/>
    <s v="Nº Incendios"/>
    <m/>
    <x v="0"/>
    <x v="0"/>
    <n v="1"/>
    <n v="0"/>
    <n v="1"/>
    <s v="https://analytics.zoho.com/open-view/2395394000009599334"/>
    <m/>
    <m/>
  </r>
  <r>
    <n v="2"/>
    <n v="2"/>
    <s v="Nacional"/>
    <s v="Chile"/>
    <s v="Región-Comuna"/>
    <s v="Nº Incendios"/>
    <m/>
    <x v="0"/>
    <x v="0"/>
    <n v="1"/>
    <s v="300-R"/>
    <n v="1"/>
    <s v="https://analytics.zoho.com/open-view/2395394000009599657"/>
    <m/>
    <m/>
  </r>
  <r>
    <s v="2a"/>
    <n v="3"/>
    <s v="Regional"/>
    <s v="Chile"/>
    <s v="Ninguno"/>
    <s v="Nº Incendios"/>
    <m/>
    <x v="0"/>
    <x v="0"/>
    <n v="1"/>
    <n v="0"/>
    <n v="16"/>
    <s v="https://analytics.zoho.com/open-view/2395394000009599566"/>
    <m/>
    <m/>
  </r>
  <r>
    <n v="3"/>
    <n v="4"/>
    <s v="Regional"/>
    <s v="Chile"/>
    <s v="Comuna"/>
    <s v="Nº Incendios"/>
    <m/>
    <x v="0"/>
    <x v="0"/>
    <n v="1"/>
    <s v="100-C"/>
    <n v="16"/>
    <s v="https://analytics.zoho.com/open-view/2395394000009599596"/>
    <m/>
    <m/>
  </r>
  <r>
    <s v="3a"/>
    <n v="5"/>
    <s v="Comunal"/>
    <s v="Chile"/>
    <s v="Ninguno"/>
    <s v="Nº Incendios"/>
    <m/>
    <x v="0"/>
    <x v="0"/>
    <n v="1"/>
    <n v="0"/>
    <n v="345"/>
    <s v="https://analytics.zoho.com/open-view/2395394000009599739"/>
    <m/>
    <m/>
  </r>
  <r>
    <n v="4"/>
    <n v="6"/>
    <s v="Nacional"/>
    <s v="Chile"/>
    <s v="Ninguno"/>
    <m/>
    <s v="ha"/>
    <x v="0"/>
    <x v="1"/>
    <n v="1"/>
    <n v="0"/>
    <n v="1"/>
    <s v="https://analytics.zoho.com/open-view/2395394000009599769"/>
    <m/>
    <m/>
  </r>
  <r>
    <n v="5"/>
    <n v="7"/>
    <s v="Nacional"/>
    <s v="Chile"/>
    <s v="Región-Comuna"/>
    <m/>
    <s v="ha"/>
    <x v="0"/>
    <x v="1"/>
    <n v="1"/>
    <s v="300-R"/>
    <n v="1"/>
    <s v="https://analytics.zoho.com/open-view/2395394000009599917"/>
    <m/>
    <m/>
  </r>
  <r>
    <s v="5a"/>
    <n v="8"/>
    <s v="Regional"/>
    <s v="Chile"/>
    <s v="Ninguno"/>
    <m/>
    <s v="ha"/>
    <x v="0"/>
    <x v="1"/>
    <n v="1"/>
    <n v="0"/>
    <n v="16"/>
    <s v="https://analytics.zoho.com/open-view/2395394000009599857"/>
    <m/>
    <m/>
  </r>
  <r>
    <n v="6"/>
    <n v="9"/>
    <s v="Regional"/>
    <s v="Chile"/>
    <s v="Comuna"/>
    <m/>
    <s v="ha"/>
    <x v="0"/>
    <x v="1"/>
    <n v="1"/>
    <s v="100-C"/>
    <n v="16"/>
    <s v="https://analytics.zoho.com/open-view/2395394000009599991"/>
    <m/>
    <m/>
  </r>
  <r>
    <s v="6a"/>
    <n v="10"/>
    <s v="Comunal"/>
    <s v="Chile"/>
    <s v="Ninguno"/>
    <m/>
    <s v="ha"/>
    <x v="0"/>
    <x v="1"/>
    <n v="1"/>
    <n v="0"/>
    <n v="345"/>
    <s v="https://analytics.zoho.com/open-view/2395394000009599887"/>
    <m/>
    <m/>
  </r>
  <r>
    <n v="7"/>
    <n v="11"/>
    <s v="Nacional"/>
    <s v="Chile"/>
    <s v="Ninguno"/>
    <s v="Nº Incendios"/>
    <s v="ha"/>
    <x v="0"/>
    <x v="2"/>
    <n v="1"/>
    <n v="0"/>
    <n v="1"/>
    <s v="https://analytics.zoho.com/open-view/2395394000009601060"/>
    <m/>
    <m/>
  </r>
  <r>
    <n v="8"/>
    <n v="12"/>
    <s v="Nacional"/>
    <s v="Chile"/>
    <s v="Región-Comuna"/>
    <s v="Nº Incendios"/>
    <s v="ha"/>
    <x v="0"/>
    <x v="2"/>
    <n v="1"/>
    <s v="300-R"/>
    <n v="1"/>
    <s v="https://analytics.zoho.com/open-view/2395394000009601246"/>
    <m/>
    <m/>
  </r>
  <r>
    <s v="8a"/>
    <n v="13"/>
    <s v="Regional"/>
    <s v="Chile"/>
    <s v="Ninguno"/>
    <s v="Nº Incendios"/>
    <s v="ha"/>
    <x v="0"/>
    <x v="2"/>
    <n v="1"/>
    <n v="0"/>
    <n v="16"/>
    <s v="https://analytics.zoho.com/open-view/2395394000009601190"/>
    <m/>
    <m/>
  </r>
  <r>
    <n v="9"/>
    <n v="14"/>
    <s v="Regional"/>
    <s v="Chile"/>
    <s v="Comuna"/>
    <s v="Nº Incendios"/>
    <s v="ha"/>
    <x v="0"/>
    <x v="2"/>
    <n v="1"/>
    <s v="100-C"/>
    <n v="16"/>
    <s v="https://analytics.zoho.com/open-view/2395394000009601320"/>
    <m/>
    <m/>
  </r>
  <r>
    <s v="9a"/>
    <n v="15"/>
    <s v="Comunal"/>
    <s v="Chile"/>
    <s v="Ninguno"/>
    <s v="Nº Incendios"/>
    <s v="ha"/>
    <x v="0"/>
    <x v="2"/>
    <n v="1"/>
    <n v="0"/>
    <n v="345"/>
    <s v="https://analytics.zoho.com/open-view/2395394000009601218"/>
    <m/>
    <m/>
  </r>
  <r>
    <n v="10"/>
    <n v="16"/>
    <s v="Nacional"/>
    <s v="Chile"/>
    <s v="Ninguno"/>
    <s v="Nº Incendios"/>
    <m/>
    <x v="1"/>
    <x v="3"/>
    <n v="1"/>
    <n v="0"/>
    <n v="1"/>
    <s v="https://analytics.zoho.com/open-view/2395394000009601386"/>
    <m/>
    <m/>
  </r>
  <r>
    <n v="11"/>
    <n v="17"/>
    <s v="Nacional"/>
    <s v="Chile"/>
    <s v="Región-Comuna"/>
    <s v="Nº Incendios"/>
    <m/>
    <x v="1"/>
    <x v="3"/>
    <n v="1"/>
    <s v="300-R"/>
    <n v="1"/>
    <s v="https://analytics.zoho.com/open-view/2395394000009602230"/>
    <m/>
    <m/>
  </r>
  <r>
    <s v="11a"/>
    <n v="18"/>
    <s v="Regional"/>
    <s v="Chile"/>
    <s v="Ninguno"/>
    <s v="Nº Incendios"/>
    <m/>
    <x v="1"/>
    <x v="3"/>
    <n v="1"/>
    <n v="0"/>
    <n v="16"/>
    <s v="https://analytics.zoho.com/open-view/2395394000009602171"/>
    <m/>
    <m/>
  </r>
  <r>
    <n v="12"/>
    <n v="19"/>
    <s v="Regional"/>
    <s v="Chile"/>
    <s v="Comuna"/>
    <s v="Nº Incendios"/>
    <m/>
    <x v="1"/>
    <x v="3"/>
    <n v="1"/>
    <s v="100-C"/>
    <n v="16"/>
    <s v="https://analytics.zoho.com/open-view/2395394000009602300"/>
    <m/>
    <m/>
  </r>
  <r>
    <s v="12a"/>
    <n v="20"/>
    <s v="Comunal"/>
    <s v="Chile"/>
    <s v="Ninguno"/>
    <s v="Nº Incendios"/>
    <m/>
    <x v="1"/>
    <x v="3"/>
    <n v="1"/>
    <n v="0"/>
    <n v="345"/>
    <s v="https://analytics.zoho.com/open-view/2395394000009602200"/>
    <m/>
    <m/>
  </r>
  <r>
    <n v="13"/>
    <n v="21"/>
    <s v="Nacional"/>
    <s v="Chile"/>
    <s v="Ninguno"/>
    <m/>
    <s v="ha"/>
    <x v="1"/>
    <x v="3"/>
    <n v="1"/>
    <n v="0"/>
    <n v="1"/>
    <s v="https://analytics.zoho.com/open-view/2395394000009602416"/>
    <m/>
    <m/>
  </r>
  <r>
    <n v="14"/>
    <n v="22"/>
    <s v="Nacional"/>
    <s v="Chile"/>
    <s v="Región-Comuna"/>
    <m/>
    <s v="ha"/>
    <x v="1"/>
    <x v="3"/>
    <n v="1"/>
    <s v="300-R"/>
    <n v="1"/>
    <s v="https://analytics.zoho.com/open-view/2395394000009602610"/>
    <m/>
    <m/>
  </r>
  <r>
    <s v="14a"/>
    <n v="23"/>
    <s v="Regional"/>
    <s v="Chile"/>
    <s v="Ninguno"/>
    <m/>
    <s v="ha"/>
    <x v="1"/>
    <x v="3"/>
    <n v="1"/>
    <n v="0"/>
    <n v="16"/>
    <s v="https://analytics.zoho.com/open-view/2395394000009602547"/>
    <m/>
    <m/>
  </r>
  <r>
    <n v="15"/>
    <n v="24"/>
    <s v="Regional"/>
    <s v="Chile"/>
    <s v="Comuna"/>
    <m/>
    <s v="ha"/>
    <x v="1"/>
    <x v="3"/>
    <n v="1"/>
    <s v="100-C"/>
    <n v="16"/>
    <s v="https://analytics.zoho.com/open-view/2395394000009602690"/>
    <m/>
    <m/>
  </r>
  <r>
    <s v="15a"/>
    <n v="25"/>
    <s v="Comunal"/>
    <s v="Chile"/>
    <s v="Ninguno"/>
    <m/>
    <s v="ha"/>
    <x v="1"/>
    <x v="3"/>
    <n v="1"/>
    <n v="0"/>
    <n v="345"/>
    <s v="https://analytics.zoho.com/open-view/2395394000009602578"/>
    <m/>
    <m/>
  </r>
  <r>
    <n v="16"/>
    <n v="26"/>
    <s v="Nacional"/>
    <s v="Chile"/>
    <s v="Ninguno"/>
    <s v="Nº Incendios"/>
    <s v="ha"/>
    <x v="1"/>
    <x v="3"/>
    <n v="1"/>
    <n v="0"/>
    <n v="1"/>
    <s v="https://analytics.zoho.com/open-view/2395394000009602764"/>
    <m/>
    <m/>
  </r>
  <r>
    <n v="17"/>
    <n v="27"/>
    <s v="Nacional"/>
    <s v="Chile"/>
    <s v="Región-Comuna"/>
    <s v="Nº Incendios"/>
    <s v="ha"/>
    <x v="1"/>
    <x v="3"/>
    <n v="1"/>
    <s v="300-R"/>
    <n v="1"/>
    <s v="https://analytics.zoho.com/open-view/2395394000009602911"/>
    <m/>
    <m/>
  </r>
  <r>
    <s v="17a"/>
    <n v="28"/>
    <s v="Regional"/>
    <s v="Chile"/>
    <s v="Ninguno"/>
    <s v="Nº Incendios"/>
    <s v="ha"/>
    <x v="1"/>
    <x v="3"/>
    <n v="1"/>
    <n v="0"/>
    <n v="16"/>
    <s v="https://analytics.zoho.com/open-view/2395394000009602848"/>
    <m/>
    <m/>
  </r>
  <r>
    <n v="18"/>
    <n v="29"/>
    <s v="Regional"/>
    <s v="Chile"/>
    <s v="Comuna"/>
    <s v="Nº Incendios"/>
    <s v="ha"/>
    <x v="1"/>
    <x v="3"/>
    <n v="1"/>
    <s v="100-C"/>
    <n v="16"/>
    <s v="https://analytics.zoho.com/open-view/2395394000009602985"/>
    <m/>
    <m/>
  </r>
  <r>
    <s v="18a"/>
    <n v="30"/>
    <s v="Comunal"/>
    <s v="Chile"/>
    <s v="Ninguno"/>
    <s v="Nº Incendios"/>
    <s v="ha"/>
    <x v="1"/>
    <x v="3"/>
    <n v="1"/>
    <n v="0"/>
    <n v="345"/>
    <s v="https://analytics.zoho.com/open-view/2395394000009602879"/>
    <m/>
    <m/>
  </r>
  <r>
    <n v="19"/>
    <n v="31"/>
    <s v="Nacional"/>
    <s v="Chile"/>
    <s v="Ninguno"/>
    <s v="Nº Incendios"/>
    <m/>
    <x v="1"/>
    <x v="4"/>
    <n v="1"/>
    <n v="0"/>
    <n v="1"/>
    <s v="https://analytics.zoho.com/open-view/2395394000009603106"/>
    <m/>
    <m/>
  </r>
  <r>
    <n v="20"/>
    <n v="32"/>
    <s v="Nacional"/>
    <s v="Chile"/>
    <s v="Región-Comuna"/>
    <s v="Nº Incendios"/>
    <m/>
    <x v="1"/>
    <x v="4"/>
    <n v="1"/>
    <s v="300-R"/>
    <n v="1"/>
    <s v="https://analytics.zoho.com/open-view/2395394000009603319"/>
    <m/>
    <m/>
  </r>
  <r>
    <s v="20a"/>
    <n v="33"/>
    <s v="Regional"/>
    <s v="Chile"/>
    <s v="Ninguno"/>
    <s v="Nº Incendios"/>
    <m/>
    <x v="1"/>
    <x v="4"/>
    <n v="1"/>
    <n v="0"/>
    <n v="16"/>
    <s v="https://analytics.zoho.com/open-view/2395394000009603261"/>
    <m/>
    <m/>
  </r>
  <r>
    <n v="21"/>
    <n v="34"/>
    <s v="Regional"/>
    <s v="Chile"/>
    <s v="Comuna"/>
    <s v="Nº Incendios"/>
    <m/>
    <x v="1"/>
    <x v="4"/>
    <n v="1"/>
    <s v="100-C"/>
    <n v="16"/>
    <s v="https://analytics.zoho.com/open-view/2395394000009603390"/>
    <m/>
    <m/>
  </r>
  <r>
    <s v="21a"/>
    <n v="35"/>
    <s v="Comunal"/>
    <s v="Chile"/>
    <s v="Ninguno"/>
    <s v="Nº Incendios"/>
    <m/>
    <x v="1"/>
    <x v="4"/>
    <n v="1"/>
    <n v="0"/>
    <n v="345"/>
    <s v="https://analytics.zoho.com/open-view/2395394000009603290"/>
    <m/>
    <m/>
  </r>
  <r>
    <n v="22"/>
    <n v="36"/>
    <s v="Nacional"/>
    <s v="Chile"/>
    <s v="Ninguno"/>
    <m/>
    <s v="ha"/>
    <x v="1"/>
    <x v="5"/>
    <n v="1"/>
    <n v="0"/>
    <n v="1"/>
    <s v="https://analytics.zoho.com/open-view/2395394000009603456"/>
    <m/>
    <m/>
  </r>
  <r>
    <n v="23"/>
    <n v="37"/>
    <s v="Nacional"/>
    <s v="Chile"/>
    <s v="Región-Comuna"/>
    <m/>
    <s v="ha"/>
    <x v="1"/>
    <x v="5"/>
    <n v="1"/>
    <s v="300-R"/>
    <n v="1"/>
    <s v="https://analytics.zoho.com/open-view/2395394000009603642"/>
    <m/>
    <m/>
  </r>
  <r>
    <s v="23a"/>
    <n v="38"/>
    <s v="Regional"/>
    <s v="Chile"/>
    <s v="Ninguno"/>
    <m/>
    <s v="ha"/>
    <x v="1"/>
    <x v="5"/>
    <n v="1"/>
    <n v="0"/>
    <n v="16"/>
    <s v="https://analytics.zoho.com/open-view/2395394000009603588"/>
    <m/>
    <m/>
  </r>
  <r>
    <n v="24"/>
    <n v="39"/>
    <s v="Regional"/>
    <s v="Chile"/>
    <s v="Comuna"/>
    <m/>
    <s v="ha"/>
    <x v="1"/>
    <x v="5"/>
    <n v="1"/>
    <s v="100-C"/>
    <n v="16"/>
    <s v="https://analytics.zoho.com/open-view/2395394000009603709"/>
    <m/>
    <m/>
  </r>
  <r>
    <s v="24a"/>
    <n v="40"/>
    <s v="Comunal"/>
    <s v="Chile"/>
    <s v="Ninguno"/>
    <m/>
    <s v="ha"/>
    <x v="1"/>
    <x v="5"/>
    <n v="1"/>
    <n v="0"/>
    <n v="345"/>
    <s v="https://analytics.zoho.com/open-view/2395394000009603615"/>
    <m/>
    <m/>
  </r>
  <r>
    <n v="25"/>
    <n v="41"/>
    <s v="Nacional"/>
    <s v="Chile"/>
    <s v="Ninguno"/>
    <s v="Nº Incendios"/>
    <s v="ha"/>
    <x v="1"/>
    <x v="6"/>
    <n v="1"/>
    <n v="0"/>
    <n v="1"/>
    <s v="https://analytics.zoho.com/open-view/2395394000009603485"/>
    <m/>
    <m/>
  </r>
  <r>
    <n v="26"/>
    <n v="42"/>
    <s v="Nacional"/>
    <s v="Chile"/>
    <s v="Región-Comuna"/>
    <s v="Nº Incendios"/>
    <s v="ha"/>
    <x v="1"/>
    <x v="6"/>
    <n v="1"/>
    <s v="300-R"/>
    <n v="1"/>
    <s v="https://analytics.zoho.com/open-view/2395394000009603883"/>
    <m/>
    <m/>
  </r>
  <r>
    <s v="26a"/>
    <n v="43"/>
    <s v="Regional"/>
    <s v="Chile"/>
    <s v="Ninguno"/>
    <s v="Nº Incendios"/>
    <s v="ha"/>
    <x v="1"/>
    <x v="6"/>
    <n v="1"/>
    <n v="0"/>
    <n v="16"/>
    <s v="https://analytics.zoho.com/open-view/2395394000009603829"/>
    <m/>
    <m/>
  </r>
  <r>
    <n v="27"/>
    <n v="44"/>
    <s v="Regional"/>
    <s v="Chile"/>
    <s v="Comuna"/>
    <s v="Nº Incendios"/>
    <s v="ha"/>
    <x v="1"/>
    <x v="6"/>
    <n v="1"/>
    <s v="100-C"/>
    <n v="16"/>
    <s v="https://analytics.zoho.com/open-view/2395394000009603943"/>
    <m/>
    <m/>
  </r>
  <r>
    <s v="27a"/>
    <n v="45"/>
    <s v="Comunal"/>
    <s v="Chile"/>
    <s v="Ninguno"/>
    <s v="Nº Incendios"/>
    <s v="ha"/>
    <x v="1"/>
    <x v="6"/>
    <n v="1"/>
    <n v="0"/>
    <n v="345"/>
    <s v="https://analytics.zoho.com/open-view/2395394000009603856"/>
    <m/>
    <m/>
  </r>
  <r>
    <n v="28"/>
    <n v="46"/>
    <s v="Nacional"/>
    <s v="Chile"/>
    <s v="Ninguno"/>
    <s v="Nº Incendios"/>
    <m/>
    <x v="2"/>
    <x v="7"/>
    <n v="1"/>
    <n v="0"/>
    <n v="1"/>
    <s v="https://analytics.zoho.com/open-view/2395394000009632397"/>
    <m/>
    <m/>
  </r>
  <r>
    <n v="29"/>
    <n v="47"/>
    <s v="Nacional"/>
    <s v="Chile"/>
    <s v="Región"/>
    <s v="Nº Incendios"/>
    <m/>
    <x v="2"/>
    <x v="8"/>
    <n v="1"/>
    <s v="300-C"/>
    <n v="1"/>
    <s v="https://analytics.zoho.com/open-view/2395394000009611269"/>
    <m/>
    <m/>
  </r>
  <r>
    <s v="29a"/>
    <n v="48"/>
    <s v="Regional"/>
    <s v="Chile"/>
    <s v="Ninguno"/>
    <s v="Nº Incendios"/>
    <m/>
    <x v="2"/>
    <x v="8"/>
    <n v="1"/>
    <s v="100-C"/>
    <n v="16"/>
    <s v="https://analytics.zoho.com/open-view/2395394000009611438"/>
    <m/>
    <m/>
  </r>
  <r>
    <n v="30"/>
    <n v="49"/>
    <s v="Nacional"/>
    <s v="Chile"/>
    <s v="Ninguno"/>
    <m/>
    <s v="ha"/>
    <x v="2"/>
    <x v="7"/>
    <n v="1"/>
    <n v="0"/>
    <n v="1"/>
    <s v="https://analytics.zoho.com/open-view/2395394000009632519"/>
    <m/>
    <m/>
  </r>
  <r>
    <n v="31"/>
    <n v="50"/>
    <s v="Nacional"/>
    <s v="Chile"/>
    <s v="Región"/>
    <m/>
    <s v="ha"/>
    <x v="2"/>
    <x v="8"/>
    <n v="1"/>
    <s v="300-C"/>
    <n v="1"/>
    <s v="https://analytics.zoho.com/open-view/2395394000009611583"/>
    <m/>
    <m/>
  </r>
  <r>
    <s v="31a"/>
    <n v="51"/>
    <s v="Regional"/>
    <s v="Chile"/>
    <s v="Ninguno"/>
    <m/>
    <s v="ha"/>
    <x v="2"/>
    <x v="8"/>
    <n v="1"/>
    <s v="100-C"/>
    <n v="16"/>
    <s v="https://analytics.zoho.com/open-view/2395394000009611509"/>
    <m/>
    <m/>
  </r>
  <r>
    <n v="32"/>
    <n v="52"/>
    <s v="Nacional"/>
    <s v="Chile"/>
    <s v="Ninguno"/>
    <s v="Nº Incendios"/>
    <s v="ha"/>
    <x v="2"/>
    <x v="7"/>
    <n v="1"/>
    <n v="0"/>
    <n v="1"/>
    <s v="https://analytics.zoho.com/open-view/2395394000009632596"/>
    <m/>
    <m/>
  </r>
  <r>
    <n v="33"/>
    <n v="53"/>
    <s v="Nacional"/>
    <s v="Chile"/>
    <s v="Región"/>
    <s v="Nº Incendios"/>
    <s v="ha"/>
    <x v="2"/>
    <x v="8"/>
    <n v="1"/>
    <s v="300-C"/>
    <n v="1"/>
    <s v="https://analytics.zoho.com/open-view/2395394000009611662"/>
    <m/>
    <m/>
  </r>
  <r>
    <s v="33a"/>
    <n v="54"/>
    <s v="Regional"/>
    <s v="Chile"/>
    <s v="Ninguno"/>
    <s v="Nº Incendios"/>
    <s v="ha"/>
    <x v="2"/>
    <x v="8"/>
    <n v="1"/>
    <s v="100-C"/>
    <n v="16"/>
    <s v="https://analytics.zoho.com/open-view/2395394000009611746"/>
    <m/>
    <m/>
  </r>
  <r>
    <n v="34"/>
    <n v="55"/>
    <s v="Nacional"/>
    <s v="Chile"/>
    <s v="Región-Comuna-Temporada-Fechas"/>
    <m/>
    <s v="ha"/>
    <x v="0"/>
    <x v="9"/>
    <n v="1"/>
    <s v="300-C"/>
    <n v="1"/>
    <s v="https://analytics.zoho.com/open-view/2395394000009606231"/>
    <m/>
    <m/>
  </r>
  <r>
    <s v="34a"/>
    <n v="56"/>
    <s v="Regional"/>
    <s v="Chile"/>
    <s v="Comuna-Temporada-Fechas"/>
    <m/>
    <s v="ha"/>
    <x v="0"/>
    <x v="9"/>
    <n v="1"/>
    <s v="100-C"/>
    <n v="16"/>
    <s v="https://analytics.zoho.com/open-view/2395394000009606300"/>
    <m/>
    <m/>
  </r>
  <r>
    <s v="34b"/>
    <n v="57"/>
    <s v="Comunal"/>
    <s v="Chile"/>
    <s v="Temporada-Fechas"/>
    <m/>
    <s v="ha"/>
    <x v="0"/>
    <x v="9"/>
    <n v="1"/>
    <s v="100-C"/>
    <n v="345"/>
    <s v="https://analytics.zoho.com/open-view/2395394000009606449"/>
    <m/>
    <m/>
  </r>
  <r>
    <n v="35"/>
    <n v="58"/>
    <s v="Nacional"/>
    <s v="Chile"/>
    <s v="Ninguno"/>
    <s v="Nº Incendios"/>
    <m/>
    <x v="0"/>
    <x v="10"/>
    <n v="1"/>
    <n v="0"/>
    <n v="1"/>
    <s v="https://analytics.zoho.com/open-view/2395394000009616123"/>
    <m/>
    <m/>
  </r>
  <r>
    <n v="36"/>
    <n v="59"/>
    <s v="Nacional"/>
    <s v="Chile"/>
    <s v="Región-Comuna"/>
    <s v="Nº Incendios"/>
    <m/>
    <x v="0"/>
    <x v="10"/>
    <n v="1"/>
    <s v="300-R"/>
    <n v="1"/>
    <s v="https://analytics.zoho.com/open-view/2395394000009620754"/>
    <m/>
    <m/>
  </r>
  <r>
    <s v="36a"/>
    <n v="60"/>
    <s v="Regional"/>
    <s v="Chile"/>
    <s v="Ninguno"/>
    <s v="Nº Incendios"/>
    <m/>
    <x v="0"/>
    <x v="10"/>
    <n v="1"/>
    <n v="0"/>
    <n v="16"/>
    <s v="https://analytics.zoho.com/open-view/2395394000009620688"/>
    <m/>
    <m/>
  </r>
  <r>
    <n v="37"/>
    <n v="61"/>
    <s v="Regional"/>
    <s v="Chile"/>
    <s v="Comuna"/>
    <s v="Nº Incendios"/>
    <m/>
    <x v="0"/>
    <x v="10"/>
    <n v="1"/>
    <s v="100-C"/>
    <n v="16"/>
    <s v="https://analytics.zoho.com/open-view/2395394000009620826"/>
    <m/>
    <m/>
  </r>
  <r>
    <s v="37a"/>
    <n v="62"/>
    <s v="Comunal"/>
    <s v="Chile"/>
    <s v="Ninguno"/>
    <s v="Nº Incendios"/>
    <m/>
    <x v="0"/>
    <x v="10"/>
    <n v="1"/>
    <n v="0"/>
    <n v="345"/>
    <s v="https://analytics.zoho.com/open-view/2395394000009620721"/>
    <m/>
    <m/>
  </r>
  <r>
    <n v="38"/>
    <n v="63"/>
    <s v="Nacional"/>
    <s v="Chile"/>
    <s v="Ninguno"/>
    <m/>
    <s v="ha"/>
    <x v="0"/>
    <x v="11"/>
    <n v="1"/>
    <n v="0"/>
    <n v="1"/>
    <s v="https://analytics.zoho.com/open-view/2395394000009616261"/>
    <m/>
    <m/>
  </r>
  <r>
    <n v="39"/>
    <n v="64"/>
    <s v="Nacional"/>
    <s v="Chile"/>
    <s v="Región-Comuna"/>
    <m/>
    <s v="ha"/>
    <x v="0"/>
    <x v="11"/>
    <n v="1"/>
    <s v="300-R"/>
    <n v="1"/>
    <s v="https://analytics.zoho.com/open-view/2395394000009620969"/>
    <m/>
    <m/>
  </r>
  <r>
    <s v="39a"/>
    <n v="65"/>
    <s v="Regional"/>
    <s v="Chile"/>
    <s v="Ninguno"/>
    <m/>
    <s v="ha"/>
    <x v="0"/>
    <x v="11"/>
    <n v="1"/>
    <n v="0"/>
    <n v="16"/>
    <s v="https://analytics.zoho.com/open-view/2395394000009620903"/>
    <m/>
    <m/>
  </r>
  <r>
    <n v="40"/>
    <n v="66"/>
    <s v="Regional"/>
    <s v="Chile"/>
    <s v="Comuna"/>
    <m/>
    <s v="ha"/>
    <x v="0"/>
    <x v="11"/>
    <n v="1"/>
    <s v="100-C"/>
    <n v="16"/>
    <s v="https://analytics.zoho.com/open-view/2395394000009621049"/>
    <m/>
    <m/>
  </r>
  <r>
    <s v="40a"/>
    <n v="67"/>
    <s v="Comunal"/>
    <s v="Chile"/>
    <s v="Ninguno"/>
    <m/>
    <s v="ha"/>
    <x v="0"/>
    <x v="11"/>
    <n v="1"/>
    <n v="0"/>
    <n v="345"/>
    <s v="https://analytics.zoho.com/open-view/2395394000009620936"/>
    <m/>
    <m/>
  </r>
  <r>
    <n v="41"/>
    <n v="68"/>
    <s v="Nacional"/>
    <s v="Chile"/>
    <s v="Ninguno"/>
    <s v="Nº Incendios"/>
    <s v="ha"/>
    <x v="0"/>
    <x v="12"/>
    <n v="1"/>
    <n v="0"/>
    <n v="1"/>
    <s v="https://analytics.zoho.com/open-view/2395394000009616513"/>
    <m/>
    <m/>
  </r>
  <r>
    <n v="42"/>
    <n v="69"/>
    <s v="Nacional"/>
    <s v="Chile"/>
    <s v="Región-Comuna"/>
    <s v="Nº Incendios"/>
    <s v="ha"/>
    <x v="0"/>
    <x v="12"/>
    <n v="1"/>
    <s v="300-R"/>
    <n v="1"/>
    <s v="https://analytics.zoho.com/open-view/2395394000009621192"/>
    <m/>
    <m/>
  </r>
  <r>
    <s v="42a"/>
    <n v="70"/>
    <s v="Regional"/>
    <s v="Chile"/>
    <s v="Ninguno"/>
    <s v="Nº Incendios"/>
    <s v="ha"/>
    <x v="0"/>
    <x v="12"/>
    <n v="1"/>
    <n v="0"/>
    <n v="16"/>
    <s v="https://analytics.zoho.com/open-view/2395394000009621126"/>
    <m/>
    <m/>
  </r>
  <r>
    <n v="43"/>
    <n v="71"/>
    <s v="Regional"/>
    <s v="Chile"/>
    <s v="Comuna"/>
    <s v="Nº Incendios"/>
    <s v="ha"/>
    <x v="0"/>
    <x v="12"/>
    <n v="1"/>
    <s v="100-C"/>
    <n v="16"/>
    <s v="https://analytics.zoho.com/open-view/2395394000009621272"/>
    <m/>
    <m/>
  </r>
  <r>
    <s v="43a"/>
    <n v="72"/>
    <s v="Comunal"/>
    <s v="Chile"/>
    <s v="Ninguno"/>
    <s v="Nº Incendios"/>
    <s v="ha"/>
    <x v="0"/>
    <x v="12"/>
    <n v="1"/>
    <n v="0"/>
    <n v="345"/>
    <s v="https://analytics.zoho.com/open-view/2395394000009621159"/>
    <m/>
    <m/>
  </r>
  <r>
    <n v="44"/>
    <n v="73"/>
    <s v="Nacional"/>
    <s v="Chile"/>
    <s v="Ninguno"/>
    <s v="Nº Incendios"/>
    <m/>
    <x v="0"/>
    <x v="13"/>
    <n v="1"/>
    <n v="0"/>
    <n v="3"/>
    <s v="https://analytics.zoho.com/open-view/2395394000009619302"/>
    <s v="https://analytics.zoho.com/open-view/2395394000009619502"/>
    <s v="https://analytics.zoho.com/open-view/2395394000009619586"/>
  </r>
  <r>
    <n v="45"/>
    <n v="74"/>
    <s v="Nacional"/>
    <s v="Chile"/>
    <s v="Región-Comuna"/>
    <s v="Nº Incendios"/>
    <m/>
    <x v="0"/>
    <x v="13"/>
    <n v="1"/>
    <s v="300-R"/>
    <n v="3"/>
    <s v="https://analytics.zoho.com/open-view/2395394000009621425"/>
    <s v="https://analytics.zoho.com/open-view/2395394000009621646"/>
    <s v="https://analytics.zoho.com/open-view/2395394000009621887"/>
  </r>
  <r>
    <s v="45a"/>
    <n v="75"/>
    <s v="Regional"/>
    <s v="Chile"/>
    <s v="Ninguno"/>
    <s v="Nº Incendios"/>
    <m/>
    <x v="0"/>
    <x v="13"/>
    <n v="1"/>
    <n v="0"/>
    <n v="48"/>
    <s v="https://analytics.zoho.com/open-view/2395394000009621357"/>
    <s v="https://analytics.zoho.com/open-view/2395394000009621578"/>
    <s v="https://analytics.zoho.com/open-view/2395394000009621819"/>
  </r>
  <r>
    <n v="46"/>
    <n v="76"/>
    <s v="Regional"/>
    <s v="Chile"/>
    <s v="Comuna"/>
    <s v="Nº Incendios"/>
    <m/>
    <x v="0"/>
    <x v="13"/>
    <n v="1"/>
    <s v="100-C"/>
    <n v="48"/>
    <s v="https://analytics.zoho.com/open-view/2395394000009621499"/>
    <s v="https://analytics.zoho.com/open-view/2395394000009621730"/>
    <s v="https://analytics.zoho.com/open-view/2395394000009621971"/>
  </r>
  <r>
    <s v="46a"/>
    <n v="77"/>
    <s v="Comunal"/>
    <s v="Chile"/>
    <s v="Ninguno"/>
    <s v="Nº Incendios"/>
    <m/>
    <x v="0"/>
    <x v="13"/>
    <n v="1"/>
    <n v="0"/>
    <n v="1035"/>
    <s v="https://analytics.zoho.com/open-view/2395394000009621391"/>
    <s v="https://analytics.zoho.com/open-view/2395394000009621612"/>
    <s v="https://analytics.zoho.com/open-view/2395394000009621853"/>
  </r>
  <r>
    <n v="47"/>
    <n v="78"/>
    <s v="Nacional"/>
    <s v="Chile"/>
    <s v="Ninguno"/>
    <m/>
    <s v="ha"/>
    <x v="0"/>
    <x v="14"/>
    <n v="1"/>
    <n v="0"/>
    <n v="3"/>
    <s v="https://analytics.zoho.com/open-view/2395394000009619670"/>
    <s v="https://analytics.zoho.com/open-view/2395394000009620364"/>
    <s v="https://analytics.zoho.com/open-view/2395394000009620526"/>
  </r>
  <r>
    <n v="48"/>
    <n v="79"/>
    <s v="Nacional"/>
    <s v="Chile"/>
    <s v="Región-Comuna"/>
    <m/>
    <s v="ha"/>
    <x v="0"/>
    <x v="14"/>
    <n v="1"/>
    <s v="300-R"/>
    <n v="3"/>
    <s v="https://analytics.zoho.com/open-view/2395394000009622121"/>
    <s v="https://analytics.zoho.com/open-view/2395394000009622362"/>
    <s v="https://analytics.zoho.com/open-view/2395394000009622593"/>
  </r>
  <r>
    <s v="48a"/>
    <n v="80"/>
    <s v="Regional"/>
    <s v="Chile"/>
    <s v="Ninguno"/>
    <m/>
    <s v="ha"/>
    <x v="0"/>
    <x v="14"/>
    <n v="1"/>
    <n v="0"/>
    <n v="48"/>
    <s v="https://analytics.zoho.com/open-view/2395394000009622053"/>
    <s v="https://analytics.zoho.com/open-view/2395394000009622294"/>
    <s v="https://analytics.zoho.com/open-view/2395394000009622525"/>
  </r>
  <r>
    <n v="49"/>
    <n v="81"/>
    <s v="Regional"/>
    <s v="Chile"/>
    <s v="Comuna"/>
    <m/>
    <s v="ha"/>
    <x v="0"/>
    <x v="14"/>
    <n v="1"/>
    <s v="100-C"/>
    <n v="48"/>
    <s v="https://analytics.zoho.com/open-view/2395394000009622205"/>
    <s v="https://analytics.zoho.com/open-view/2395394000009622446"/>
    <s v="https://analytics.zoho.com/open-view/2395394000009622677"/>
  </r>
  <r>
    <s v="49a"/>
    <n v="82"/>
    <s v="Comunal"/>
    <s v="Chile"/>
    <s v="Ninguno"/>
    <m/>
    <s v="ha"/>
    <x v="0"/>
    <x v="14"/>
    <n v="1"/>
    <n v="0"/>
    <n v="1035"/>
    <s v="https://analytics.zoho.com/open-view/2395394000009622087"/>
    <s v="https://analytics.zoho.com/open-view/2395394000009622328"/>
    <s v="https://analytics.zoho.com/open-view/2395394000009622559"/>
  </r>
  <r>
    <n v="50"/>
    <n v="83"/>
    <s v="Nacional"/>
    <s v="Chile"/>
    <s v="Ninguno"/>
    <s v="Nº Incendios"/>
    <s v="ha"/>
    <x v="0"/>
    <x v="15"/>
    <n v="1"/>
    <n v="0"/>
    <n v="3"/>
    <s v="https://analytics.zoho.com/open-view/2395394000009619844"/>
    <s v="https://analytics.zoho.com/open-view/2395394000009620034"/>
    <s v="https://analytics.zoho.com/open-view/2395394000009620114"/>
  </r>
  <r>
    <n v="51"/>
    <n v="84"/>
    <s v="Nacional"/>
    <s v="Chile"/>
    <s v="Región-Comuna"/>
    <s v="Nº Incendios"/>
    <s v="ha"/>
    <x v="0"/>
    <x v="15"/>
    <n v="1"/>
    <s v="300-R"/>
    <n v="3"/>
    <s v="https://analytics.zoho.com/open-view/2395394000009622835"/>
    <s v="https://analytics.zoho.com/open-view/2395394000009623076"/>
    <s v="https://analytics.zoho.com/open-view/2395394000009623307"/>
  </r>
  <r>
    <s v="51a"/>
    <n v="85"/>
    <s v="Regional"/>
    <s v="Chile"/>
    <s v="Ninguno"/>
    <s v="Nº Incendios"/>
    <s v="ha"/>
    <x v="0"/>
    <x v="15"/>
    <n v="1"/>
    <n v="0"/>
    <n v="48"/>
    <s v="https://analytics.zoho.com/open-view/2395394000009622767"/>
    <s v="https://analytics.zoho.com/open-view/2395394000009623008"/>
    <s v="https://analytics.zoho.com/open-view/2395394000009623239"/>
  </r>
  <r>
    <n v="52"/>
    <n v="86"/>
    <s v="Regional"/>
    <s v="Chile"/>
    <s v="Comuna"/>
    <s v="Nº Incendios"/>
    <s v="ha"/>
    <x v="0"/>
    <x v="15"/>
    <n v="1"/>
    <s v="100-C"/>
    <n v="48"/>
    <s v="https://analytics.zoho.com/open-view/2395394000009622919"/>
    <s v="https://analytics.zoho.com/open-view/2395394000009623160"/>
    <s v="https://analytics.zoho.com/open-view/2395394000009623381"/>
  </r>
  <r>
    <s v="52a"/>
    <n v="87"/>
    <s v="Comunal"/>
    <s v="Chile"/>
    <s v="Ninguno"/>
    <s v="Nº Incendios"/>
    <s v="ha"/>
    <x v="0"/>
    <x v="15"/>
    <n v="1"/>
    <n v="0"/>
    <n v="1035"/>
    <s v="https://analytics.zoho.com/open-view/2395394000009622801"/>
    <s v="https://analytics.zoho.com/open-view/2395394000009623042"/>
    <s v="https://analytics.zoho.com/open-view/2395394000009623273"/>
  </r>
  <r>
    <n v="53"/>
    <n v="88"/>
    <s v="Nacional"/>
    <s v="Chile"/>
    <s v="Ninguno"/>
    <s v="Nº Incendios"/>
    <m/>
    <x v="1"/>
    <x v="16"/>
    <n v="1"/>
    <n v="0"/>
    <n v="1"/>
    <s v="https://analytics.zoho.com/open-view/2395394000009624324"/>
    <m/>
    <m/>
  </r>
  <r>
    <n v="54"/>
    <n v="89"/>
    <s v="Nacional"/>
    <s v="Chile"/>
    <s v="Región-Comuna"/>
    <s v="Nº Incendios"/>
    <m/>
    <x v="1"/>
    <x v="16"/>
    <n v="1"/>
    <s v="300-R"/>
    <n v="1"/>
    <s v="https://analytics.zoho.com/open-view/2395394000009624363"/>
    <m/>
    <m/>
  </r>
  <r>
    <s v="54a"/>
    <n v="90"/>
    <s v="Regional"/>
    <s v="Chile"/>
    <s v="Ninguno"/>
    <s v="Nº Incendios"/>
    <m/>
    <x v="1"/>
    <x v="16"/>
    <n v="1"/>
    <n v="0"/>
    <n v="16"/>
    <s v="https://analytics.zoho.com/open-view/2395394000009624285"/>
    <m/>
    <m/>
  </r>
  <r>
    <n v="55"/>
    <n v="91"/>
    <s v="Regional"/>
    <s v="Chile"/>
    <s v="Comuna"/>
    <s v="Nº Incendios"/>
    <m/>
    <x v="1"/>
    <x v="16"/>
    <n v="1"/>
    <s v="100-C"/>
    <n v="16"/>
    <s v="https://analytics.zoho.com/open-view/2395394000009624447"/>
    <m/>
    <m/>
  </r>
  <r>
    <s v="55a"/>
    <n v="92"/>
    <s v="Comunal"/>
    <s v="Chile"/>
    <s v="Ninguno"/>
    <s v="Nº Incendios"/>
    <m/>
    <x v="1"/>
    <x v="16"/>
    <n v="1"/>
    <n v="0"/>
    <n v="345"/>
    <s v="https://analytics.zoho.com/open-view/2395394000009624324"/>
    <m/>
    <m/>
  </r>
  <r>
    <n v="56"/>
    <n v="93"/>
    <s v="Nacional"/>
    <s v="Chile"/>
    <s v="Ninguno"/>
    <m/>
    <s v="ha"/>
    <x v="1"/>
    <x v="16"/>
    <n v="1"/>
    <n v="0"/>
    <n v="1"/>
    <s v="https://analytics.zoho.com/open-view/2395394000009624543"/>
    <m/>
    <m/>
  </r>
  <r>
    <n v="57"/>
    <n v="94"/>
    <s v="Nacional"/>
    <s v="Chile"/>
    <s v="Región-Comuna"/>
    <m/>
    <s v="ha"/>
    <x v="1"/>
    <x v="16"/>
    <n v="1"/>
    <s v="300-R"/>
    <n v="1"/>
    <s v="https://analytics.zoho.com/open-view/2395394000009624829"/>
    <m/>
    <m/>
  </r>
  <r>
    <s v="57a"/>
    <n v="95"/>
    <s v="Regional"/>
    <s v="Chile"/>
    <s v="Ninguno"/>
    <m/>
    <s v="ha"/>
    <x v="1"/>
    <x v="16"/>
    <n v="1"/>
    <n v="0"/>
    <n v="16"/>
    <s v="https://analytics.zoho.com/open-view/2395394000009624747"/>
    <m/>
    <m/>
  </r>
  <r>
    <n v="58"/>
    <n v="96"/>
    <s v="Regional"/>
    <s v="Chile"/>
    <s v="Comuna"/>
    <m/>
    <s v="ha"/>
    <x v="1"/>
    <x v="16"/>
    <n v="1"/>
    <s v="100-C"/>
    <n v="16"/>
    <s v="https://analytics.zoho.com/open-view/2395394000009624932"/>
    <m/>
    <m/>
  </r>
  <r>
    <s v="58a"/>
    <n v="97"/>
    <s v="Comunal"/>
    <s v="Chile"/>
    <s v="Ninguno"/>
    <m/>
    <s v="ha"/>
    <x v="1"/>
    <x v="16"/>
    <n v="1"/>
    <n v="0"/>
    <n v="345"/>
    <s v="https://analytics.zoho.com/open-view/2395394000009624788"/>
    <m/>
    <m/>
  </r>
  <r>
    <n v="59"/>
    <n v="98"/>
    <s v="Nacional"/>
    <s v="Chile"/>
    <s v="Ninguno"/>
    <s v="Nº Incendios"/>
    <s v="ha"/>
    <x v="1"/>
    <x v="16"/>
    <n v="1"/>
    <n v="0"/>
    <n v="1"/>
    <s v="https://analytics.zoho.com/open-view/2395394000009625040"/>
    <m/>
    <m/>
  </r>
  <r>
    <n v="60"/>
    <n v="99"/>
    <s v="Nacional"/>
    <s v="Chile"/>
    <s v="Región-Comuna"/>
    <s v="Nº Incendios"/>
    <s v="ha"/>
    <x v="1"/>
    <x v="16"/>
    <n v="1"/>
    <s v="300-R"/>
    <n v="1"/>
    <s v="https://analytics.zoho.com/open-view/2395394000009625255"/>
    <m/>
    <m/>
  </r>
  <r>
    <s v="60a"/>
    <n v="100"/>
    <s v="Regional"/>
    <s v="Chile"/>
    <s v="Ninguno"/>
    <s v="Nº Incendios"/>
    <s v="ha"/>
    <x v="1"/>
    <x v="16"/>
    <n v="1"/>
    <n v="0"/>
    <n v="16"/>
    <s v="https://analytics.zoho.com/open-view/2395394000009625173"/>
    <m/>
    <m/>
  </r>
  <r>
    <n v="61"/>
    <n v="101"/>
    <s v="Regional"/>
    <s v="Chile"/>
    <s v="Comuna"/>
    <s v="Nº Incendios"/>
    <s v="ha"/>
    <x v="1"/>
    <x v="16"/>
    <n v="1"/>
    <s v="100-C"/>
    <n v="16"/>
    <s v="https://analytics.zoho.com/open-view/2395394000009625358"/>
    <m/>
    <m/>
  </r>
  <r>
    <s v="61a"/>
    <n v="102"/>
    <s v="Comunal"/>
    <s v="Chile"/>
    <s v="Ninguno"/>
    <s v="Nº Incendios"/>
    <s v="ha"/>
    <x v="1"/>
    <x v="16"/>
    <n v="1"/>
    <n v="0"/>
    <n v="345"/>
    <s v="https://analytics.zoho.com/open-view/2395394000009625214"/>
    <m/>
    <m/>
  </r>
  <r>
    <n v="62"/>
    <n v="103"/>
    <s v="Nacional"/>
    <s v="Chile"/>
    <s v="Ninguno"/>
    <s v="Nº Incendios"/>
    <m/>
    <x v="1"/>
    <x v="17"/>
    <n v="1"/>
    <n v="0"/>
    <n v="3"/>
    <s v="https://analytics.zoho.com/open-view/2395394000009663002"/>
    <s v="https://analytics.zoho.com/open-view/2395394000009663031"/>
    <s v="https://analytics.zoho.com/open-view/2395394000009663060"/>
  </r>
  <r>
    <n v="63"/>
    <n v="104"/>
    <s v="Nacional"/>
    <s v="Chile"/>
    <s v="Región-Comuna"/>
    <s v="Nº Incendios"/>
    <m/>
    <x v="1"/>
    <x v="17"/>
    <n v="1"/>
    <s v="300-R"/>
    <n v="3"/>
    <s v="https://analytics.zoho.com/open-view/2395394000009666733"/>
    <s v="https://analytics.zoho.com/open-view/2395394000009666985"/>
    <s v="https://analytics.zoho.com/open-view/2395394000009667237"/>
  </r>
  <r>
    <s v="63a"/>
    <n v="105"/>
    <s v="Regional"/>
    <s v="Chile"/>
    <s v="Ninguno"/>
    <s v="Nº Incendios"/>
    <m/>
    <x v="1"/>
    <x v="17"/>
    <n v="1"/>
    <n v="0"/>
    <n v="48"/>
    <s v="https://analytics.zoho.com/open-view/2395394000009666663"/>
    <s v="https://analytics.zoho.com/open-view/2395394000009666915"/>
    <s v="https://analytics.zoho.com/open-view/2395394000009667167"/>
  </r>
  <r>
    <n v="64"/>
    <n v="106"/>
    <s v="Regional"/>
    <s v="Chile"/>
    <s v="Comuna"/>
    <s v="Nº Incendios"/>
    <m/>
    <x v="1"/>
    <x v="17"/>
    <n v="1"/>
    <s v="100-C"/>
    <n v="48"/>
    <s v="https://analytics.zoho.com/open-view/2395394000009666822"/>
    <s v="https://analytics.zoho.com/open-view/2395394000009667074"/>
    <s v="https://analytics.zoho.com/open-view/2395394000009667326"/>
  </r>
  <r>
    <s v="64a"/>
    <n v="107"/>
    <s v="Comunal"/>
    <s v="Chile"/>
    <s v="Ninguno"/>
    <s v="Nº Incendios"/>
    <m/>
    <x v="1"/>
    <x v="17"/>
    <n v="1"/>
    <n v="0"/>
    <n v="1035"/>
    <s v="https://analytics.zoho.com/open-view/2395394000009666698"/>
    <s v="https://analytics.zoho.com/open-view/2395394000009666950"/>
    <s v="https://analytics.zoho.com/open-view/2395394000009667202"/>
  </r>
  <r>
    <n v="65"/>
    <n v="108"/>
    <s v="Nacional"/>
    <s v="Chile"/>
    <s v="Ninguno"/>
    <m/>
    <s v="ha"/>
    <x v="1"/>
    <x v="17"/>
    <n v="1"/>
    <n v="0"/>
    <n v="3"/>
    <s v="https://analytics.zoho.com/open-view/2395394000009663177"/>
    <s v="https://analytics.zoho.com/open-view/2395394000009663208"/>
    <s v="https://analytics.zoho.com/open-view/2395394000009663239"/>
  </r>
  <r>
    <n v="66"/>
    <n v="109"/>
    <s v="Nacional"/>
    <s v="Chile"/>
    <s v="Región-Comuna"/>
    <m/>
    <s v="ha"/>
    <x v="1"/>
    <x v="17"/>
    <n v="1"/>
    <s v="300-R"/>
    <n v="3"/>
    <s v="https://analytics.zoho.com/open-view/2395394000009667774"/>
    <s v="https://analytics.zoho.com/open-view/2395394000009669012"/>
    <s v="https://analytics.zoho.com/open-view/2395394000009669264"/>
  </r>
  <r>
    <s v="66a"/>
    <n v="110"/>
    <s v="Regional"/>
    <s v="Chile"/>
    <s v="Ninguno"/>
    <m/>
    <s v="ha"/>
    <x v="1"/>
    <x v="17"/>
    <n v="1"/>
    <n v="0"/>
    <n v="48"/>
    <s v="https://analytics.zoho.com/open-view/2395394000009667704"/>
    <s v="https://analytics.zoho.com/open-view/2395394000009667942"/>
    <s v="https://analytics.zoho.com/open-view/2395394000009669194"/>
  </r>
  <r>
    <n v="67"/>
    <n v="111"/>
    <s v="Regional"/>
    <s v="Chile"/>
    <s v="Comuna"/>
    <m/>
    <s v="ha"/>
    <x v="1"/>
    <x v="17"/>
    <n v="1"/>
    <s v="100-C"/>
    <n v="48"/>
    <s v="https://analytics.zoho.com/open-view/2395394000009667853"/>
    <s v="https://analytics.zoho.com/open-view/2395394000009669101"/>
    <s v="https://analytics.zoho.com/open-view/2395394000009669353"/>
  </r>
  <r>
    <s v="67a"/>
    <n v="112"/>
    <s v="Comunal"/>
    <s v="Chile"/>
    <s v="Ninguno"/>
    <m/>
    <s v="ha"/>
    <x v="1"/>
    <x v="17"/>
    <n v="1"/>
    <n v="0"/>
    <n v="1035"/>
    <s v="https://analytics.zoho.com/open-view/2395394000009667739"/>
    <s v="https://analytics.zoho.com/open-view/2395394000009667977"/>
    <s v="https://analytics.zoho.com/open-view/2395394000009669229"/>
  </r>
  <r>
    <n v="68"/>
    <n v="113"/>
    <s v="Nacional"/>
    <s v="Chile"/>
    <s v="Ninguno"/>
    <s v="Nº Incendios"/>
    <s v="ha"/>
    <x v="1"/>
    <x v="17"/>
    <n v="1"/>
    <n v="0"/>
    <n v="3"/>
    <s v="https://analytics.zoho.com/open-view/2395394000009663271"/>
    <s v="https://analytics.zoho.com/open-view/2395394000009663302"/>
    <s v="https://analytics.zoho.com/open-view/2395394000009663333"/>
  </r>
  <r>
    <n v="69"/>
    <n v="114"/>
    <s v="Nacional"/>
    <s v="Chile"/>
    <s v="Región-Comuna"/>
    <s v="Nº Incendios"/>
    <s v="ha"/>
    <x v="1"/>
    <x v="17"/>
    <n v="1"/>
    <s v="300-R"/>
    <n v="3"/>
    <s v="https://analytics.zoho.com/open-view/2395394000009669801"/>
    <s v="https://analytics.zoho.com/open-view/2395394000009670053"/>
    <s v="https://analytics.zoho.com/open-view/2395394000009670305"/>
  </r>
  <r>
    <s v="69a"/>
    <n v="115"/>
    <s v="Regional"/>
    <s v="Chile"/>
    <s v="Ninguno"/>
    <s v="Nº Incendios"/>
    <s v="ha"/>
    <x v="1"/>
    <x v="17"/>
    <n v="1"/>
    <n v="0"/>
    <n v="48"/>
    <s v="https://analytics.zoho.com/open-view/2395394000009669731"/>
    <s v="https://analytics.zoho.com/open-view/2395394000009669983"/>
    <s v="https://analytics.zoho.com/open-view/2395394000009670235"/>
  </r>
  <r>
    <n v="70"/>
    <n v="116"/>
    <s v="Regional"/>
    <s v="Chile"/>
    <s v="Comuna"/>
    <s v="Nº Incendios"/>
    <s v="ha"/>
    <x v="1"/>
    <x v="17"/>
    <n v="1"/>
    <s v="100-C"/>
    <n v="48"/>
    <s v="https://analytics.zoho.com/open-view/2395394000009669890"/>
    <s v="https://analytics.zoho.com/open-view/2395394000009670142"/>
    <s v="https://analytics.zoho.com/open-view/2395394000009670394"/>
  </r>
  <r>
    <s v="70a"/>
    <n v="117"/>
    <s v="Comunal"/>
    <s v="Chile"/>
    <s v="Ninguno"/>
    <s v="Nº Incendios"/>
    <s v="ha"/>
    <x v="1"/>
    <x v="17"/>
    <n v="1"/>
    <n v="0"/>
    <n v="1035"/>
    <s v="https://analytics.zoho.com/open-view/2395394000009669766"/>
    <s v="https://analytics.zoho.com/open-view/2395394000009670018"/>
    <s v="https://analytics.zoho.com/open-view/2395394000009670270"/>
  </r>
  <r>
    <n v="71"/>
    <n v="118"/>
    <s v="Nacional"/>
    <s v="Chile"/>
    <s v="Ninguno"/>
    <s v="Nº Incendios"/>
    <m/>
    <x v="1"/>
    <x v="18"/>
    <n v="1"/>
    <n v="0"/>
    <n v="1"/>
    <s v="https://analytics.zoho.com/open-view/2395394000009625465"/>
    <m/>
    <m/>
  </r>
  <r>
    <n v="72"/>
    <n v="119"/>
    <s v="Nacional"/>
    <s v="Chile"/>
    <s v="Región-Comuna"/>
    <s v="Nº Incendios"/>
    <m/>
    <x v="1"/>
    <x v="18"/>
    <n v="1"/>
    <s v="300-R"/>
    <n v="1"/>
    <s v="https://analytics.zoho.com/open-view/2395394000009625710"/>
    <m/>
    <m/>
  </r>
  <r>
    <s v="72a"/>
    <n v="120"/>
    <s v="Regional"/>
    <s v="Chile"/>
    <s v="Ninguno"/>
    <s v="Nº Incendios"/>
    <m/>
    <x v="1"/>
    <x v="18"/>
    <n v="1"/>
    <n v="0"/>
    <n v="16"/>
    <s v="https://analytics.zoho.com/open-view/2395394000009625632"/>
    <m/>
    <m/>
  </r>
  <r>
    <n v="73"/>
    <n v="121"/>
    <s v="Regional"/>
    <s v="Chile"/>
    <s v="Comuna"/>
    <s v="Nº Incendios"/>
    <m/>
    <x v="1"/>
    <x v="18"/>
    <n v="1"/>
    <s v="100-C"/>
    <n v="16"/>
    <s v="https://analytics.zoho.com/open-view/2395394000009625803"/>
    <m/>
    <m/>
  </r>
  <r>
    <s v="73a"/>
    <n v="122"/>
    <s v="Comunal"/>
    <s v="Chile"/>
    <s v="Ninguno"/>
    <s v="Nº Incendios"/>
    <m/>
    <x v="1"/>
    <x v="18"/>
    <n v="1"/>
    <n v="0"/>
    <n v="345"/>
    <s v="https://analytics.zoho.com/open-view/2395394000009625671"/>
    <m/>
    <m/>
  </r>
  <r>
    <n v="74"/>
    <n v="123"/>
    <s v="Nacional"/>
    <s v="Chile"/>
    <s v="Ninguno"/>
    <m/>
    <s v="ha"/>
    <x v="1"/>
    <x v="19"/>
    <n v="1"/>
    <n v="0"/>
    <n v="1"/>
    <s v="https://analytics.zoho.com/open-view/2395394000009625901"/>
    <m/>
    <m/>
  </r>
  <r>
    <n v="75"/>
    <n v="124"/>
    <s v="Nacional"/>
    <s v="Chile"/>
    <s v="Región-Comuna"/>
    <m/>
    <s v="ha"/>
    <x v="1"/>
    <x v="19"/>
    <n v="1"/>
    <s v="300-R"/>
    <n v="1"/>
    <s v="https://analytics.zoho.com/open-view/2395394000009626062"/>
    <m/>
    <m/>
  </r>
  <r>
    <s v="75a"/>
    <n v="125"/>
    <s v="Regional"/>
    <s v="Chile"/>
    <s v="Ninguno"/>
    <m/>
    <s v="ha"/>
    <x v="1"/>
    <x v="19"/>
    <n v="1"/>
    <n v="0"/>
    <n v="16"/>
    <s v="https://analytics.zoho.com/open-view/2395394000009625988"/>
    <m/>
    <m/>
  </r>
  <r>
    <n v="76"/>
    <n v="126"/>
    <s v="Regional"/>
    <s v="Chile"/>
    <s v="Comuna"/>
    <m/>
    <s v="ha"/>
    <x v="1"/>
    <x v="19"/>
    <n v="1"/>
    <s v="100-C"/>
    <n v="16"/>
    <s v="https://analytics.zoho.com/open-view/2395394000009626143"/>
    <m/>
    <m/>
  </r>
  <r>
    <s v="76a"/>
    <n v="127"/>
    <s v="Comunal"/>
    <s v="Chile"/>
    <s v="Ninguno"/>
    <m/>
    <s v="ha"/>
    <x v="1"/>
    <x v="19"/>
    <n v="1"/>
    <n v="0"/>
    <n v="345"/>
    <s v="https://analytics.zoho.com/open-view/2395394000009626025"/>
    <m/>
    <m/>
  </r>
  <r>
    <n v="77"/>
    <n v="128"/>
    <s v="Nacional"/>
    <s v="Chile"/>
    <s v="Ninguno"/>
    <s v="Nº Incendios"/>
    <s v="ha"/>
    <x v="1"/>
    <x v="20"/>
    <n v="1"/>
    <n v="0"/>
    <n v="1"/>
    <s v="https://analytics.zoho.com/open-view/2395394000009626237"/>
    <m/>
    <m/>
  </r>
  <r>
    <n v="78"/>
    <n v="129"/>
    <s v="Nacional"/>
    <s v="Chile"/>
    <s v="Región-Comuna"/>
    <s v="Nº Incendios"/>
    <s v="ha"/>
    <x v="1"/>
    <x v="20"/>
    <n v="1"/>
    <s v="300-R"/>
    <n v="1"/>
    <s v="https://analytics.zoho.com/open-view/2395394000009626426"/>
    <m/>
    <m/>
  </r>
  <r>
    <s v="78a"/>
    <n v="130"/>
    <s v="Regional"/>
    <s v="Chile"/>
    <s v="Ninguno"/>
    <s v="Nº Incendios"/>
    <s v="ha"/>
    <x v="1"/>
    <x v="20"/>
    <n v="1"/>
    <n v="0"/>
    <n v="16"/>
    <s v="https://analytics.zoho.com/open-view/2395394000009626352"/>
    <m/>
    <m/>
  </r>
  <r>
    <n v="79"/>
    <n v="131"/>
    <s v="Regional"/>
    <s v="Chile"/>
    <s v="Comuna"/>
    <s v="Nº Incendios"/>
    <s v="ha"/>
    <x v="1"/>
    <x v="20"/>
    <n v="1"/>
    <s v="100-C"/>
    <n v="16"/>
    <s v="https://analytics.zoho.com/open-view/2395394000009626515"/>
    <m/>
    <m/>
  </r>
  <r>
    <s v="79a"/>
    <n v="132"/>
    <s v="Comunal"/>
    <s v="Chile"/>
    <s v="Ninguno"/>
    <s v="Nº Incendios"/>
    <s v="ha"/>
    <x v="1"/>
    <x v="20"/>
    <n v="1"/>
    <n v="0"/>
    <n v="345"/>
    <s v="https://analytics.zoho.com/open-view/2395394000009626389"/>
    <m/>
    <m/>
  </r>
  <r>
    <n v="80"/>
    <n v="133"/>
    <s v="Nacional"/>
    <s v="Chile"/>
    <s v="Ninguno"/>
    <s v="Nº Incendios"/>
    <m/>
    <x v="1"/>
    <x v="21"/>
    <n v="1"/>
    <n v="0"/>
    <n v="3"/>
    <s v="https://analytics.zoho.com/open-view/2395394000009663089"/>
    <s v="https://analytics.zoho.com/open-view/2395394000009663118"/>
    <s v="https://analytics.zoho.com/open-view/2395394000009663147"/>
  </r>
  <r>
    <n v="81"/>
    <n v="134"/>
    <s v="Nacional"/>
    <s v="Chile"/>
    <s v="Región-Comuna"/>
    <s v="Nº Incendios"/>
    <m/>
    <x v="1"/>
    <x v="21"/>
    <n v="1"/>
    <s v="300-R"/>
    <n v="3"/>
    <s v="https://analytics.zoho.com/open-view/2395394000009671228"/>
    <s v="https://analytics.zoho.com/open-view/2395394000009671461"/>
    <s v="https://analytics.zoho.com/open-view/2395394000009671694"/>
  </r>
  <r>
    <s v="81a"/>
    <n v="135"/>
    <s v="Regional"/>
    <s v="Chile"/>
    <s v="Ninguno"/>
    <s v="Nº Incendios"/>
    <m/>
    <x v="1"/>
    <x v="21"/>
    <n v="1"/>
    <n v="0"/>
    <n v="48"/>
    <s v="https://analytics.zoho.com/open-view/2395394000009671162"/>
    <s v="https://analytics.zoho.com/open-view/2395394000009671395"/>
    <s v="https://analytics.zoho.com/open-view/2395394000009671628"/>
  </r>
  <r>
    <n v="82"/>
    <n v="136"/>
    <s v="Regional"/>
    <s v="Chile"/>
    <s v="Comuna"/>
    <s v="Nº Incendios"/>
    <m/>
    <x v="1"/>
    <x v="21"/>
    <n v="1"/>
    <s v="100-C"/>
    <n v="48"/>
    <s v="https://analytics.zoho.com/open-view/2395394000009671309"/>
    <s v="https://analytics.zoho.com/open-view/2395394000009671542"/>
    <s v="https://analytics.zoho.com/open-view/2395394000009671775"/>
  </r>
  <r>
    <s v="82a"/>
    <n v="137"/>
    <s v="Comunal"/>
    <s v="Chile"/>
    <s v="Ninguno"/>
    <s v="Nº Incendios"/>
    <m/>
    <x v="1"/>
    <x v="21"/>
    <n v="1"/>
    <n v="0"/>
    <n v="1035"/>
    <s v="https://analytics.zoho.com/open-view/2395394000009671195"/>
    <s v="https://analytics.zoho.com/open-view/2395394000009671428"/>
    <s v="https://analytics.zoho.com/open-view/2395394000009671661"/>
  </r>
  <r>
    <n v="83"/>
    <n v="138"/>
    <s v="Nacional"/>
    <s v="Chile"/>
    <s v="Ninguno"/>
    <m/>
    <s v="ha"/>
    <x v="1"/>
    <x v="22"/>
    <n v="1"/>
    <n v="0"/>
    <n v="3"/>
    <s v="https://analytics.zoho.com/open-view/2395394000009663364"/>
    <s v="https://analytics.zoho.com/open-view/2395394000009663391"/>
    <s v="https://analytics.zoho.com/open-view/2395394000009663418"/>
  </r>
  <r>
    <n v="84"/>
    <n v="139"/>
    <s v="Nacional"/>
    <s v="Chile"/>
    <s v="Región-Comuna"/>
    <m/>
    <s v="ha"/>
    <x v="1"/>
    <x v="22"/>
    <n v="1"/>
    <s v="300-R"/>
    <n v="3"/>
    <s v="https://analytics.zoho.com/open-view/2395394000009671923"/>
    <s v="https://analytics.zoho.com/open-view/2395394000009672144"/>
    <s v="https://analytics.zoho.com/open-view/2395394000009672352"/>
  </r>
  <r>
    <s v="84a"/>
    <n v="140"/>
    <s v="Regional"/>
    <s v="Chile"/>
    <s v="Ninguno"/>
    <m/>
    <s v="ha"/>
    <x v="1"/>
    <x v="22"/>
    <n v="1"/>
    <n v="0"/>
    <n v="48"/>
    <s v="https://analytics.zoho.com/open-view/2395394000009671861"/>
    <s v="https://analytics.zoho.com/open-view/2395394000009672082"/>
    <s v="https://analytics.zoho.com/open-view/2395394000009672290"/>
  </r>
  <r>
    <n v="85"/>
    <n v="141"/>
    <s v="Regional"/>
    <s v="Chile"/>
    <s v="Comuna"/>
    <m/>
    <s v="ha"/>
    <x v="1"/>
    <x v="22"/>
    <n v="1"/>
    <s v="100-C"/>
    <n v="48"/>
    <s v="https://analytics.zoho.com/open-view/2395394000009672000"/>
    <s v="https://analytics.zoho.com/open-view/2395394000009672212"/>
    <s v="https://analytics.zoho.com/open-view/2395394000009672429"/>
  </r>
  <r>
    <s v="85a"/>
    <n v="142"/>
    <s v="Comunal"/>
    <s v="Chile"/>
    <s v="Ninguno"/>
    <m/>
    <s v="ha"/>
    <x v="1"/>
    <x v="22"/>
    <n v="1"/>
    <n v="0"/>
    <n v="1035"/>
    <s v="https://analytics.zoho.com/open-view/2395394000009671892"/>
    <s v="https://analytics.zoho.com/open-view/2395394000009672113"/>
    <s v="https://analytics.zoho.com/open-view/2395394000009672321"/>
  </r>
  <r>
    <n v="86"/>
    <n v="143"/>
    <s v="Nacional"/>
    <s v="Chile"/>
    <s v="Ninguno"/>
    <s v="Nº Incendios"/>
    <s v="ha"/>
    <x v="1"/>
    <x v="23"/>
    <n v="1"/>
    <n v="0"/>
    <n v="3"/>
    <s v="https://analytics.zoho.com/open-view/2395394000009663445"/>
    <s v="https://analytics.zoho.com/open-view/2395394000009663472"/>
    <s v="https://analytics.zoho.com/open-view/2395394000009663499"/>
  </r>
  <r>
    <n v="87"/>
    <n v="144"/>
    <s v="Nacional"/>
    <s v="Chile"/>
    <s v="Región-Comuna"/>
    <s v="Nº Incendios"/>
    <s v="ha"/>
    <x v="1"/>
    <x v="23"/>
    <n v="1"/>
    <s v="300-R"/>
    <n v="3"/>
    <s v="https://analytics.zoho.com/open-view/2395394000009672559"/>
    <s v="https://analytics.zoho.com/open-view/2395394000009672807"/>
    <s v="https://analytics.zoho.com/open-view/2395394000009673055"/>
  </r>
  <r>
    <s v="87a"/>
    <n v="145"/>
    <s v="Regional"/>
    <s v="Chile"/>
    <s v="Ninguno"/>
    <s v="Nº Incendios"/>
    <s v="ha"/>
    <x v="1"/>
    <x v="23"/>
    <n v="1"/>
    <n v="0"/>
    <n v="48"/>
    <s v="https://analytics.zoho.com/open-view/2395394000009672497"/>
    <s v="https://analytics.zoho.com/open-view/2395394000009672745"/>
    <s v="https://analytics.zoho.com/open-view/2395394000009672993"/>
  </r>
  <r>
    <n v="88"/>
    <n v="146"/>
    <s v="Regional"/>
    <s v="Chile"/>
    <s v="Comuna"/>
    <s v="Nº Incendios"/>
    <s v="ha"/>
    <x v="1"/>
    <x v="23"/>
    <n v="1"/>
    <s v="100-C"/>
    <n v="48"/>
    <s v="https://analytics.zoho.com/open-view/2395394000009672636"/>
    <s v="https://analytics.zoho.com/open-view/2395394000009672884"/>
    <s v="https://analytics.zoho.com/open-view/2395394000009673132"/>
  </r>
  <r>
    <s v="88a"/>
    <n v="147"/>
    <s v="Comunal"/>
    <s v="Chile"/>
    <s v="Ninguno"/>
    <s v="Nº Incendios"/>
    <s v="ha"/>
    <x v="1"/>
    <x v="23"/>
    <n v="1"/>
    <n v="0"/>
    <n v="1035"/>
    <s v="https://analytics.zoho.com/open-view/2395394000009672528"/>
    <s v="https://analytics.zoho.com/open-view/2395394000009672776"/>
    <s v="https://analytics.zoho.com/open-view/2395394000009673024"/>
  </r>
  <r>
    <n v="89"/>
    <n v="148"/>
    <s v="Nacional"/>
    <s v="Chile"/>
    <s v="Temporada"/>
    <m/>
    <s v="ha"/>
    <x v="0"/>
    <x v="24"/>
    <n v="1"/>
    <s v="300-C"/>
    <n v="1"/>
    <s v="https://analytics.zoho.com/open-view/2395394000009606755"/>
    <m/>
    <m/>
  </r>
  <r>
    <s v="89a"/>
    <n v="149"/>
    <s v="Regional"/>
    <s v="Chile"/>
    <s v="Temporada"/>
    <m/>
    <s v="ha"/>
    <x v="0"/>
    <x v="24"/>
    <n v="1"/>
    <s v="100-C"/>
    <n v="16"/>
    <s v="https://analytics.zoho.com/open-view/2395394000009607479"/>
    <m/>
    <m/>
  </r>
  <r>
    <s v="89b"/>
    <n v="150"/>
    <s v="Comunal"/>
    <s v="Chile"/>
    <s v="Temporada"/>
    <m/>
    <s v="ha"/>
    <x v="0"/>
    <x v="24"/>
    <n v="1"/>
    <s v="100-C"/>
    <n v="345"/>
    <s v="https://analytics.zoho.com/open-view/2395394000009607650"/>
    <m/>
    <m/>
  </r>
  <r>
    <n v="90"/>
    <n v="151"/>
    <s v="Nacional"/>
    <s v="Chile"/>
    <s v="Temporada"/>
    <m/>
    <s v="ha"/>
    <x v="0"/>
    <x v="25"/>
    <n v="1"/>
    <s v="300-C"/>
    <n v="3"/>
    <s v="https://analytics.zoho.com/open-view/2395394000009609544"/>
    <s v="https://analytics.zoho.com/open-view/2395394000009609722"/>
    <s v="https://analytics.zoho.com/open-view/2395394000009609904"/>
  </r>
  <r>
    <s v="90a"/>
    <n v="152"/>
    <s v="Regional"/>
    <s v="Chile"/>
    <s v="Temporada"/>
    <m/>
    <s v="ha"/>
    <x v="0"/>
    <x v="25"/>
    <n v="1"/>
    <s v="100-C"/>
    <n v="48"/>
    <s v="https://analytics.zoho.com/open-view/2395394000009610086"/>
    <s v="https://analytics.zoho.com/open-view/2395394000009610258"/>
    <s v="https://analytics.zoho.com/open-view/2395394000009610434"/>
  </r>
  <r>
    <s v="90b"/>
    <n v="153"/>
    <s v="Comunal"/>
    <s v="Chile"/>
    <s v="Temporada"/>
    <m/>
    <s v="ha"/>
    <x v="0"/>
    <x v="25"/>
    <n v="1"/>
    <s v="100-C"/>
    <n v="1035"/>
    <s v="https://analytics.zoho.com/open-view/2395394000009610610"/>
    <s v="https://analytics.zoho.com/open-view/2395394000009610776"/>
    <s v="https://analytics.zoho.com/open-view/2395394000009610946"/>
  </r>
  <r>
    <n v="91"/>
    <n v="154"/>
    <s v="Nacional"/>
    <s v="Chile"/>
    <s v="Ninguno"/>
    <s v="Nº Incendios"/>
    <m/>
    <x v="0"/>
    <x v="26"/>
    <n v="1"/>
    <n v="0"/>
    <n v="1"/>
    <s v="https://analytics.zoho.com/open-view/2395394000009626603"/>
    <m/>
    <m/>
  </r>
  <r>
    <n v="92"/>
    <n v="155"/>
    <s v="Nacional"/>
    <s v="Chile"/>
    <s v="Región-Comuna"/>
    <s v="Nº Incendios"/>
    <m/>
    <x v="0"/>
    <x v="26"/>
    <n v="1"/>
    <s v="300-R"/>
    <n v="1"/>
    <s v="https://analytics.zoho.com/open-view/2395394000009626934"/>
    <m/>
    <m/>
  </r>
  <r>
    <s v="92a"/>
    <n v="156"/>
    <s v="Regional"/>
    <s v="Chile"/>
    <s v="Ninguno"/>
    <s v="Nº Incendios"/>
    <m/>
    <x v="0"/>
    <x v="26"/>
    <n v="1"/>
    <n v="0"/>
    <n v="16"/>
    <s v="https://analytics.zoho.com/open-view/2395394000009626864"/>
    <m/>
    <m/>
  </r>
  <r>
    <n v="93"/>
    <n v="157"/>
    <s v="Regional"/>
    <s v="Chile"/>
    <s v="Comuna"/>
    <s v="Nº Incendios"/>
    <m/>
    <x v="0"/>
    <x v="26"/>
    <n v="1"/>
    <s v="100-C"/>
    <n v="16"/>
    <s v="https://analytics.zoho.com/open-view/2395394000009627018"/>
    <m/>
    <m/>
  </r>
  <r>
    <s v="93a"/>
    <n v="158"/>
    <s v="Comunal"/>
    <s v="Chile"/>
    <s v="Ninguno"/>
    <s v="Nº Incendios"/>
    <m/>
    <x v="0"/>
    <x v="26"/>
    <n v="1"/>
    <n v="0"/>
    <n v="345"/>
    <s v="https://analytics.zoho.com/open-view/2395394000009626899"/>
    <m/>
    <m/>
  </r>
  <r>
    <n v="94"/>
    <n v="159"/>
    <s v="Nacional"/>
    <s v="Chile"/>
    <s v="Ninguno"/>
    <m/>
    <s v="ha"/>
    <x v="0"/>
    <x v="27"/>
    <n v="1"/>
    <n v="0"/>
    <n v="1"/>
    <s v="https://analytics.zoho.com/open-view/2395394000009627107"/>
    <m/>
    <m/>
  </r>
  <r>
    <n v="95"/>
    <n v="160"/>
    <s v="Nacional"/>
    <s v="Chile"/>
    <s v="Región-Comuna"/>
    <m/>
    <s v="ha"/>
    <x v="0"/>
    <x v="27"/>
    <n v="1"/>
    <s v="300-R"/>
    <n v="1"/>
    <s v="https://analytics.zoho.com/open-view/2395394000009627331"/>
    <m/>
    <m/>
  </r>
  <r>
    <s v="95a"/>
    <n v="161"/>
    <s v="Regional"/>
    <s v="Chile"/>
    <s v="Ninguno"/>
    <m/>
    <s v="ha"/>
    <x v="0"/>
    <x v="27"/>
    <n v="1"/>
    <n v="0"/>
    <n v="16"/>
    <s v="https://analytics.zoho.com/open-view/2395394000009627267"/>
    <m/>
    <m/>
  </r>
  <r>
    <n v="96"/>
    <n v="162"/>
    <s v="Regional"/>
    <s v="Chile"/>
    <s v="Comuna"/>
    <m/>
    <s v="ha"/>
    <x v="0"/>
    <x v="27"/>
    <n v="1"/>
    <s v="100-C"/>
    <n v="16"/>
    <s v="https://analytics.zoho.com/open-view/2395394000009627414"/>
    <m/>
    <m/>
  </r>
  <r>
    <s v="96a"/>
    <n v="163"/>
    <s v="Comunal"/>
    <s v="Chile"/>
    <s v="Ninguno"/>
    <m/>
    <s v="ha"/>
    <x v="0"/>
    <x v="27"/>
    <n v="1"/>
    <n v="0"/>
    <n v="345"/>
    <s v="https://analytics.zoho.com/open-view/2395394000009627299"/>
    <m/>
    <m/>
  </r>
  <r>
    <n v="97"/>
    <n v="164"/>
    <s v="Nacional"/>
    <s v="Chile"/>
    <s v="Ninguno"/>
    <s v="Nº Incendios"/>
    <s v="ha"/>
    <x v="0"/>
    <x v="28"/>
    <n v="1"/>
    <n v="0"/>
    <n v="1"/>
    <s v="https://analytics.zoho.com/open-view/2395394000009627630"/>
    <m/>
    <m/>
  </r>
  <r>
    <n v="98"/>
    <n v="165"/>
    <s v="Nacional"/>
    <s v="Chile"/>
    <s v="Región-Comuna"/>
    <s v="Nº Incendios"/>
    <s v="ha"/>
    <x v="0"/>
    <x v="28"/>
    <n v="1"/>
    <s v="300-R"/>
    <n v="1"/>
    <s v="https://analytics.zoho.com/open-view/2395394000009627858"/>
    <m/>
    <m/>
  </r>
  <r>
    <s v="98a"/>
    <n v="166"/>
    <s v="Regional"/>
    <s v="Chile"/>
    <s v="Ninguno"/>
    <s v="Nº Incendios"/>
    <s v="ha"/>
    <x v="0"/>
    <x v="28"/>
    <n v="1"/>
    <n v="0"/>
    <n v="16"/>
    <s v="https://analytics.zoho.com/open-view/2395394000009627738"/>
    <m/>
    <m/>
  </r>
  <r>
    <n v="99"/>
    <n v="167"/>
    <s v="Regional"/>
    <s v="Chile"/>
    <s v="Comuna"/>
    <s v="Nº Incendios"/>
    <s v="ha"/>
    <x v="0"/>
    <x v="28"/>
    <n v="1"/>
    <s v="100-C"/>
    <n v="16"/>
    <s v="https://analytics.zoho.com/open-view/2395394000009627946"/>
    <m/>
    <m/>
  </r>
  <r>
    <s v="99a"/>
    <n v="168"/>
    <s v="Comunal"/>
    <s v="Chile"/>
    <s v="Ninguno"/>
    <s v="Nº Incendios"/>
    <s v="ha"/>
    <x v="0"/>
    <x v="28"/>
    <n v="1"/>
    <n v="0"/>
    <n v="345"/>
    <s v="https://analytics.zoho.com/open-view/2395394000009627821"/>
    <m/>
    <m/>
  </r>
  <r>
    <n v="100"/>
    <n v="169"/>
    <s v="Nacional"/>
    <s v="Chile"/>
    <s v="Ninguno"/>
    <s v="Nº Incendios"/>
    <m/>
    <x v="0"/>
    <x v="29"/>
    <n v="1"/>
    <n v="0"/>
    <n v="1"/>
    <s v="https://analytics.zoho.com/open-view/2395394000009628080"/>
    <m/>
    <m/>
  </r>
  <r>
    <n v="101"/>
    <n v="170"/>
    <s v="Nacional"/>
    <s v="Chile"/>
    <s v="Región-Comuna"/>
    <s v="Nº Incendios"/>
    <m/>
    <x v="0"/>
    <x v="29"/>
    <n v="1"/>
    <s v="300-R"/>
    <n v="1"/>
    <s v="https://analytics.zoho.com/open-view/2395394000009628342"/>
    <m/>
    <m/>
  </r>
  <r>
    <s v="101a"/>
    <n v="171"/>
    <s v="Regional"/>
    <s v="Chile"/>
    <s v="Ninguno"/>
    <s v="Nº Incendios"/>
    <m/>
    <x v="0"/>
    <x v="29"/>
    <n v="1"/>
    <n v="0"/>
    <n v="16"/>
    <s v="https://analytics.zoho.com/open-view/2395394000009628226"/>
    <m/>
    <m/>
  </r>
  <r>
    <n v="102"/>
    <n v="172"/>
    <s v="Regional"/>
    <s v="Chile"/>
    <s v="Comuna"/>
    <s v="Nº Incendios"/>
    <m/>
    <x v="0"/>
    <x v="29"/>
    <n v="1"/>
    <s v="100-C"/>
    <n v="16"/>
    <s v="https://analytics.zoho.com/open-view/2395394000009628434"/>
    <m/>
    <m/>
  </r>
  <r>
    <s v="102a"/>
    <n v="173"/>
    <s v="Comunal"/>
    <s v="Chile"/>
    <s v="Ninguno"/>
    <s v="Nº Incendios"/>
    <m/>
    <x v="0"/>
    <x v="29"/>
    <n v="1"/>
    <n v="0"/>
    <n v="345"/>
    <s v="https://analytics.zoho.com/open-view/2395394000009628303"/>
    <m/>
    <m/>
  </r>
  <r>
    <n v="103"/>
    <n v="174"/>
    <s v="Nacional"/>
    <s v="Chile"/>
    <s v="Ninguno"/>
    <m/>
    <s v="ha"/>
    <x v="0"/>
    <x v="30"/>
    <n v="1"/>
    <n v="0"/>
    <n v="1"/>
    <s v="https://analytics.zoho.com/open-view/2395394000009628574"/>
    <m/>
    <m/>
  </r>
  <r>
    <n v="104"/>
    <n v="175"/>
    <s v="Nacional"/>
    <s v="Chile"/>
    <s v="Región-Comuna"/>
    <m/>
    <s v="ha"/>
    <x v="0"/>
    <x v="30"/>
    <n v="1"/>
    <s v="300-R"/>
    <n v="1"/>
    <s v="https://analytics.zoho.com/open-view/2395394000009628742"/>
    <m/>
    <m/>
  </r>
  <r>
    <s v="104a"/>
    <n v="176"/>
    <s v="Regional"/>
    <s v="Chile"/>
    <s v="Ninguno"/>
    <m/>
    <s v="ha"/>
    <x v="0"/>
    <x v="30"/>
    <n v="1"/>
    <n v="0"/>
    <n v="16"/>
    <s v="https://analytics.zoho.com/open-view/2395394000009628664"/>
    <m/>
    <m/>
  </r>
  <r>
    <n v="105"/>
    <n v="177"/>
    <s v="Regional"/>
    <s v="Chile"/>
    <s v="Comuna"/>
    <m/>
    <s v="ha"/>
    <x v="0"/>
    <x v="30"/>
    <n v="1"/>
    <s v="100-C"/>
    <n v="16"/>
    <s v="https://analytics.zoho.com/open-view/2395394000009628834"/>
    <m/>
    <m/>
  </r>
  <r>
    <s v="105a"/>
    <n v="178"/>
    <s v="Comunal"/>
    <s v="Chile"/>
    <s v="Ninguno"/>
    <m/>
    <s v="ha"/>
    <x v="0"/>
    <x v="30"/>
    <n v="1"/>
    <n v="0"/>
    <n v="345"/>
    <s v="https://analytics.zoho.com/open-view/2395394000009628703"/>
    <m/>
    <m/>
  </r>
  <r>
    <n v="106"/>
    <n v="179"/>
    <s v="Nacional"/>
    <s v="Chile"/>
    <s v="Ninguno"/>
    <s v="Nº Incendios"/>
    <s v="ha"/>
    <x v="0"/>
    <x v="31"/>
    <n v="1"/>
    <n v="0"/>
    <n v="1"/>
    <s v="https://analytics.zoho.com/open-view/2395394000009628931"/>
    <m/>
    <m/>
  </r>
  <r>
    <n v="107"/>
    <n v="180"/>
    <s v="Nacional"/>
    <s v="Chile"/>
    <s v="Región-Comuna"/>
    <s v="Nº Incendios"/>
    <s v="ha"/>
    <x v="0"/>
    <x v="31"/>
    <n v="1"/>
    <s v="300-R"/>
    <n v="1"/>
    <s v="https://analytics.zoho.com/open-view/2395394000009629149"/>
    <m/>
    <m/>
  </r>
  <r>
    <s v="107a"/>
    <n v="181"/>
    <s v="Regional"/>
    <s v="Chile"/>
    <s v="Ninguno"/>
    <s v="Nº Incendios"/>
    <s v="ha"/>
    <x v="0"/>
    <x v="31"/>
    <n v="1"/>
    <n v="0"/>
    <n v="16"/>
    <s v="https://analytics.zoho.com/open-view/2395394000009629075"/>
    <m/>
    <m/>
  </r>
  <r>
    <n v="108"/>
    <n v="182"/>
    <s v="Regional"/>
    <s v="Chile"/>
    <s v="Comuna"/>
    <s v="Nº Incendios"/>
    <s v="ha"/>
    <x v="0"/>
    <x v="31"/>
    <n v="1"/>
    <s v="100-C"/>
    <n v="16"/>
    <s v="https://analytics.zoho.com/open-view/2395394000009629237"/>
    <m/>
    <m/>
  </r>
  <r>
    <s v="108a"/>
    <n v="183"/>
    <s v="Comunal"/>
    <s v="Chile"/>
    <s v="Ninguno"/>
    <s v="Nº Incendios"/>
    <s v="ha"/>
    <x v="0"/>
    <x v="31"/>
    <n v="1"/>
    <n v="0"/>
    <n v="345"/>
    <s v="https://analytics.zoho.com/open-view/2395394000009629112"/>
    <m/>
    <m/>
  </r>
  <r>
    <n v="109"/>
    <n v="184"/>
    <s v="Nacional"/>
    <s v="Chile"/>
    <s v="Ninguno"/>
    <s v="Nº Incendios"/>
    <m/>
    <x v="0"/>
    <x v="32"/>
    <n v="1"/>
    <n v="0"/>
    <n v="1"/>
    <s v="https://analytics.zoho.com/open-view/2395394000009629330"/>
    <m/>
    <m/>
  </r>
  <r>
    <n v="110"/>
    <n v="185"/>
    <s v="Nacional"/>
    <s v="Chile"/>
    <s v="Región-Comuna"/>
    <s v="Nº Incendios"/>
    <m/>
    <x v="0"/>
    <x v="32"/>
    <n v="1"/>
    <s v="300-R"/>
    <n v="1"/>
    <s v="https://analytics.zoho.com/open-view/2395394000009629657"/>
    <m/>
    <m/>
  </r>
  <r>
    <s v="110a"/>
    <n v="186"/>
    <s v="Regional"/>
    <s v="Chile"/>
    <s v="Ninguno"/>
    <s v="Nº Incendios"/>
    <m/>
    <x v="0"/>
    <x v="32"/>
    <n v="1"/>
    <n v="0"/>
    <n v="16"/>
    <s v="https://analytics.zoho.com/open-view/2395394000009629579"/>
    <m/>
    <m/>
  </r>
  <r>
    <n v="111"/>
    <n v="187"/>
    <s v="Regional"/>
    <s v="Chile"/>
    <s v="Comuna"/>
    <s v="Nº Incendios"/>
    <m/>
    <x v="0"/>
    <x v="32"/>
    <n v="1"/>
    <s v="100-C"/>
    <n v="16"/>
    <s v="https://analytics.zoho.com/open-view/2395394000009629754"/>
    <m/>
    <m/>
  </r>
  <r>
    <s v="111a"/>
    <n v="188"/>
    <s v="Comunal"/>
    <s v="Chile"/>
    <s v="Ninguno"/>
    <s v="Nº Incendios"/>
    <m/>
    <x v="0"/>
    <x v="32"/>
    <n v="1"/>
    <n v="0"/>
    <n v="345"/>
    <s v="https://analytics.zoho.com/open-view/2395394000009629618"/>
    <m/>
    <m/>
  </r>
  <r>
    <n v="112"/>
    <n v="189"/>
    <s v="Nacional"/>
    <s v="Chile"/>
    <s v="Ninguno"/>
    <m/>
    <s v="ha"/>
    <x v="0"/>
    <x v="33"/>
    <n v="1"/>
    <n v="0"/>
    <n v="1"/>
    <s v="https://analytics.zoho.com/open-view/2395394000009629858"/>
    <m/>
    <m/>
  </r>
  <r>
    <n v="113"/>
    <n v="190"/>
    <s v="Nacional"/>
    <s v="Chile"/>
    <s v="Región-Comuna"/>
    <m/>
    <s v="ha"/>
    <x v="0"/>
    <x v="33"/>
    <n v="1"/>
    <s v="300-R"/>
    <n v="1"/>
    <s v="https://analytics.zoho.com/open-view/2395394000009630181"/>
    <m/>
    <m/>
  </r>
  <r>
    <s v="113a"/>
    <n v="191"/>
    <s v="Regional"/>
    <s v="Chile"/>
    <s v="Ninguno"/>
    <m/>
    <s v="ha"/>
    <x v="0"/>
    <x v="33"/>
    <n v="1"/>
    <n v="0"/>
    <n v="16"/>
    <s v="https://analytics.zoho.com/open-view/2395394000009630107"/>
    <m/>
    <m/>
  </r>
  <r>
    <n v="114"/>
    <n v="192"/>
    <s v="Regional"/>
    <s v="Chile"/>
    <s v="Comuna"/>
    <m/>
    <s v="ha"/>
    <x v="0"/>
    <x v="33"/>
    <n v="1"/>
    <s v="100-C"/>
    <n v="16"/>
    <s v="https://analytics.zoho.com/open-view/2395394000009630274"/>
    <m/>
    <m/>
  </r>
  <r>
    <s v="114a"/>
    <n v="193"/>
    <s v="Comunal"/>
    <s v="Chile"/>
    <s v="Ninguno"/>
    <m/>
    <s v="ha"/>
    <x v="0"/>
    <x v="33"/>
    <n v="1"/>
    <n v="0"/>
    <n v="345"/>
    <s v="https://analytics.zoho.com/open-view/2395394000009630144"/>
    <m/>
    <m/>
  </r>
  <r>
    <n v="115"/>
    <n v="194"/>
    <s v="Nacional"/>
    <s v="Chile"/>
    <s v="Ninguno"/>
    <s v="Nº Incendios"/>
    <s v="ha"/>
    <x v="0"/>
    <x v="34"/>
    <n v="1"/>
    <n v="0"/>
    <n v="1"/>
    <s v="https://analytics.zoho.com/open-view/2395394000009629895"/>
    <m/>
    <m/>
  </r>
  <r>
    <n v="116"/>
    <n v="195"/>
    <s v="Nacional"/>
    <s v="Chile"/>
    <s v="Región-Comuna"/>
    <s v="Nº Incendios"/>
    <s v="ha"/>
    <x v="0"/>
    <x v="34"/>
    <n v="1"/>
    <s v="300-R"/>
    <n v="1"/>
    <s v="https://analytics.zoho.com/open-view/2395394000009630445"/>
    <m/>
    <m/>
  </r>
  <r>
    <s v="116a"/>
    <n v="196"/>
    <s v="Regional"/>
    <s v="Chile"/>
    <s v="Ninguno"/>
    <s v="Nº Incendios"/>
    <s v="ha"/>
    <x v="0"/>
    <x v="34"/>
    <n v="1"/>
    <n v="0"/>
    <n v="16"/>
    <s v="https://analytics.zoho.com/open-view/2395394000009630371"/>
    <m/>
    <m/>
  </r>
  <r>
    <n v="117"/>
    <n v="197"/>
    <s v="Regional"/>
    <s v="Chile"/>
    <s v="Comuna"/>
    <s v="Nº Incendios"/>
    <s v="ha"/>
    <x v="0"/>
    <x v="34"/>
    <n v="1"/>
    <s v="100-C"/>
    <n v="16"/>
    <s v="https://analytics.zoho.com/open-view/2395394000009630538"/>
    <m/>
    <m/>
  </r>
  <r>
    <s v="117a"/>
    <n v="198"/>
    <s v="Comunal"/>
    <s v="Chile"/>
    <s v="Ninguno"/>
    <s v="Nº Incendios"/>
    <s v="ha"/>
    <x v="0"/>
    <x v="34"/>
    <n v="1"/>
    <n v="0"/>
    <n v="345"/>
    <s v="https://analytics.zoho.com/open-view/2395394000009630408"/>
    <m/>
    <m/>
  </r>
  <r>
    <n v="118"/>
    <n v="199"/>
    <s v="Nacional"/>
    <s v="Chile"/>
    <s v="Ninguno"/>
    <s v="Nº Incendios"/>
    <m/>
    <x v="0"/>
    <x v="35"/>
    <n v="1"/>
    <n v="0"/>
    <n v="1"/>
    <s v="https://analytics.zoho.com/open-view/2395394000009630635"/>
    <m/>
    <m/>
  </r>
  <r>
    <n v="119"/>
    <n v="200"/>
    <s v="Nacional"/>
    <s v="Chile"/>
    <s v="Región-Comuna"/>
    <s v="Nº Incendios"/>
    <m/>
    <x v="0"/>
    <x v="35"/>
    <n v="1"/>
    <s v="300-R"/>
    <n v="1"/>
    <s v="https://analytics.zoho.com/open-view/2395394000009631625"/>
    <m/>
    <m/>
  </r>
  <r>
    <s v="119a"/>
    <n v="201"/>
    <s v="Regional"/>
    <s v="Chile"/>
    <s v="Ninguno"/>
    <s v="Nº Incendios"/>
    <m/>
    <x v="0"/>
    <x v="35"/>
    <n v="1"/>
    <n v="0"/>
    <n v="16"/>
    <s v="https://analytics.zoho.com/open-view/2395394000009631545"/>
    <m/>
    <m/>
  </r>
  <r>
    <n v="120"/>
    <n v="202"/>
    <s v="Regional"/>
    <s v="Chile"/>
    <s v="Comuna"/>
    <s v="Nº Incendios"/>
    <m/>
    <x v="0"/>
    <x v="35"/>
    <n v="1"/>
    <s v="100-C"/>
    <n v="16"/>
    <s v="https://analytics.zoho.com/open-view/2395394000009631725"/>
    <m/>
    <m/>
  </r>
  <r>
    <s v="120a"/>
    <n v="203"/>
    <s v="Comunal"/>
    <s v="Chile"/>
    <s v="Ninguno"/>
    <s v="Nº Incendios"/>
    <m/>
    <x v="0"/>
    <x v="35"/>
    <n v="1"/>
    <n v="0"/>
    <n v="345"/>
    <s v="https://analytics.zoho.com/open-view/2395394000009631585"/>
    <m/>
    <m/>
  </r>
  <r>
    <n v="121"/>
    <n v="204"/>
    <s v="Nacional"/>
    <s v="Chile"/>
    <s v="Ninguno"/>
    <m/>
    <s v="ha"/>
    <x v="0"/>
    <x v="36"/>
    <n v="1"/>
    <n v="0"/>
    <n v="1"/>
    <s v="https://analytics.zoho.com/open-view/2395394000009631268"/>
    <m/>
    <m/>
  </r>
  <r>
    <n v="122"/>
    <n v="205"/>
    <s v="Nacional"/>
    <s v="Chile"/>
    <s v="Región-Comuna"/>
    <m/>
    <s v="ha"/>
    <x v="0"/>
    <x v="36"/>
    <n v="1"/>
    <s v="300-R"/>
    <n v="1"/>
    <s v="https://analytics.zoho.com/open-view/2395394000009631909"/>
    <m/>
    <m/>
  </r>
  <r>
    <s v="122a"/>
    <n v="206"/>
    <s v="Regional"/>
    <s v="Chile"/>
    <s v="Ninguno"/>
    <m/>
    <s v="ha"/>
    <x v="0"/>
    <x v="36"/>
    <n v="1"/>
    <n v="0"/>
    <n v="16"/>
    <s v="https://analytics.zoho.com/open-view/2395394000009631829"/>
    <m/>
    <m/>
  </r>
  <r>
    <n v="123"/>
    <n v="207"/>
    <s v="Regional"/>
    <s v="Chile"/>
    <s v="Comuna"/>
    <m/>
    <s v="ha"/>
    <x v="0"/>
    <x v="36"/>
    <n v="1"/>
    <s v="100-C"/>
    <n v="16"/>
    <s v="https://analytics.zoho.com/open-view/2395394000009632009"/>
    <m/>
    <m/>
  </r>
  <r>
    <s v="123a"/>
    <n v="208"/>
    <s v="Comunal"/>
    <s v="Chile"/>
    <s v="Ninguno"/>
    <m/>
    <s v="ha"/>
    <x v="0"/>
    <x v="36"/>
    <n v="1"/>
    <n v="0"/>
    <n v="345"/>
    <s v="https://analytics.zoho.com/open-view/2395394000009631869"/>
    <m/>
    <m/>
  </r>
  <r>
    <n v="124"/>
    <n v="209"/>
    <s v="Nacional"/>
    <s v="Chile"/>
    <s v="Ninguno"/>
    <s v="Nº Incendios"/>
    <s v="ha"/>
    <x v="0"/>
    <x v="37"/>
    <n v="1"/>
    <n v="0"/>
    <n v="1"/>
    <s v="https://analytics.zoho.com/open-view/2395394000009631308"/>
    <m/>
    <m/>
  </r>
  <r>
    <n v="125"/>
    <n v="210"/>
    <s v="Nacional"/>
    <s v="Chile"/>
    <s v="Región-Comuna"/>
    <s v="Nº Incendios"/>
    <s v="ha"/>
    <x v="0"/>
    <x v="37"/>
    <n v="1"/>
    <s v="300-R"/>
    <n v="1"/>
    <s v="https://analytics.zoho.com/open-view/2395394000009632193"/>
    <m/>
    <m/>
  </r>
  <r>
    <s v="125a"/>
    <n v="211"/>
    <s v="Regional"/>
    <s v="Chile"/>
    <s v="Ninguno"/>
    <s v="Nº Incendios"/>
    <s v="ha"/>
    <x v="0"/>
    <x v="37"/>
    <n v="1"/>
    <n v="0"/>
    <n v="16"/>
    <s v="https://analytics.zoho.com/open-view/2395394000009632113"/>
    <m/>
    <m/>
  </r>
  <r>
    <n v="126"/>
    <n v="212"/>
    <s v="Regional"/>
    <s v="Chile"/>
    <s v="Comuna"/>
    <s v="Nº Incendios"/>
    <s v="ha"/>
    <x v="0"/>
    <x v="37"/>
    <n v="1"/>
    <s v="100-C"/>
    <n v="16"/>
    <s v="https://analytics.zoho.com/open-view/2395394000009632293"/>
    <m/>
    <m/>
  </r>
  <r>
    <s v="126a"/>
    <n v="213"/>
    <s v="Comunal"/>
    <s v="Chile"/>
    <s v="Ninguno"/>
    <s v="Nº Incendios"/>
    <s v="ha"/>
    <x v="0"/>
    <x v="37"/>
    <n v="1"/>
    <n v="0"/>
    <n v="345"/>
    <s v="https://analytics.zoho.com/open-view/2395394000009632153"/>
    <m/>
    <m/>
  </r>
  <r>
    <n v="127"/>
    <n v="214"/>
    <s v="Nacional"/>
    <s v="Chile"/>
    <s v="Ninguno"/>
    <s v="Nº Incendios"/>
    <m/>
    <x v="0"/>
    <x v="38"/>
    <n v="1"/>
    <n v="0"/>
    <n v="1"/>
    <s v="https://analytics.zoho.com/open-view/2395394000009618105"/>
    <m/>
    <m/>
  </r>
  <r>
    <n v="128"/>
    <n v="215"/>
    <s v="Nacional"/>
    <s v="Chile"/>
    <s v="Región-Comuna"/>
    <s v="Nº Incendios"/>
    <m/>
    <x v="0"/>
    <x v="38"/>
    <n v="1"/>
    <s v="300-R"/>
    <n v="1"/>
    <s v="https://analytics.zoho.com/open-view/2395394000009623532"/>
    <m/>
    <m/>
  </r>
  <r>
    <s v="128a"/>
    <n v="216"/>
    <s v="Regional"/>
    <s v="Chile"/>
    <s v="Ninguno"/>
    <s v="Nº Incendios"/>
    <m/>
    <x v="0"/>
    <x v="38"/>
    <n v="1"/>
    <n v="0"/>
    <n v="16"/>
    <s v="https://analytics.zoho.com/open-view/2395394000009623460"/>
    <m/>
    <m/>
  </r>
  <r>
    <n v="129"/>
    <n v="217"/>
    <s v="Regional"/>
    <s v="Chile"/>
    <s v="Comuna"/>
    <s v="Nº Incendios"/>
    <m/>
    <x v="0"/>
    <x v="38"/>
    <n v="1"/>
    <s v="100-C"/>
    <n v="16"/>
    <s v="https://analytics.zoho.com/open-view/2395394000009623618"/>
    <m/>
    <m/>
  </r>
  <r>
    <s v="129a"/>
    <n v="218"/>
    <s v="Comunal"/>
    <s v="Chile"/>
    <s v="Ninguno"/>
    <s v="Nº Incendios"/>
    <m/>
    <x v="0"/>
    <x v="38"/>
    <n v="1"/>
    <n v="0"/>
    <n v="345"/>
    <s v="https://analytics.zoho.com/open-view/2395394000009623496"/>
    <m/>
    <m/>
  </r>
  <r>
    <n v="130"/>
    <n v="219"/>
    <s v="Nacional"/>
    <s v="Chile"/>
    <s v="Ninguno"/>
    <m/>
    <s v="ha"/>
    <x v="0"/>
    <x v="39"/>
    <n v="1"/>
    <n v="0"/>
    <n v="1"/>
    <s v="https://analytics.zoho.com/open-view/2395394000009618140"/>
    <m/>
    <m/>
  </r>
  <r>
    <n v="131"/>
    <n v="220"/>
    <s v="Nacional"/>
    <s v="Chile"/>
    <s v="Región-Comuna"/>
    <m/>
    <s v="ha"/>
    <x v="0"/>
    <x v="39"/>
    <n v="1"/>
    <s v="300-R"/>
    <n v="1"/>
    <s v="https://analytics.zoho.com/open-view/2395394000009623773"/>
    <m/>
    <m/>
  </r>
  <r>
    <s v="131a"/>
    <n v="221"/>
    <s v="Regional"/>
    <s v="Chile"/>
    <s v="Ninguno"/>
    <m/>
    <s v="ha"/>
    <x v="0"/>
    <x v="39"/>
    <n v="1"/>
    <n v="0"/>
    <n v="16"/>
    <s v="https://analytics.zoho.com/open-view/2395394000009623701"/>
    <m/>
    <m/>
  </r>
  <r>
    <n v="132"/>
    <n v="222"/>
    <s v="Regional"/>
    <s v="Chile"/>
    <s v="Comuna"/>
    <m/>
    <s v="ha"/>
    <x v="0"/>
    <x v="39"/>
    <n v="1"/>
    <s v="100-C"/>
    <n v="16"/>
    <s v="https://analytics.zoho.com/open-view/2395394000009623859"/>
    <m/>
    <m/>
  </r>
  <r>
    <s v="132a"/>
    <n v="223"/>
    <s v="Comunal"/>
    <s v="Chile"/>
    <s v="Ninguno"/>
    <m/>
    <s v="ha"/>
    <x v="0"/>
    <x v="39"/>
    <n v="1"/>
    <n v="0"/>
    <n v="345"/>
    <s v="https://analytics.zoho.com/open-view/2395394000009623737"/>
    <m/>
    <m/>
  </r>
  <r>
    <n v="133"/>
    <n v="224"/>
    <s v="Nacional"/>
    <s v="Chile"/>
    <s v="Ninguno"/>
    <s v="Nº Incendios"/>
    <s v="ha"/>
    <x v="0"/>
    <x v="40"/>
    <n v="1"/>
    <n v="0"/>
    <n v="1"/>
    <s v="https://analytics.zoho.com/open-view/2395394000009618175"/>
    <m/>
    <m/>
  </r>
  <r>
    <n v="134"/>
    <n v="225"/>
    <s v="Nacional"/>
    <s v="Chile"/>
    <s v="Región-Comuna"/>
    <s v="Nº Incendios"/>
    <s v="ha"/>
    <x v="0"/>
    <x v="40"/>
    <n v="1"/>
    <s v="300-R"/>
    <n v="1"/>
    <s v="https://analytics.zoho.com/open-view/2395394000009624015"/>
    <m/>
    <m/>
  </r>
  <r>
    <s v="134a"/>
    <n v="226"/>
    <s v="Regional"/>
    <s v="Chile"/>
    <s v="Ninguno"/>
    <s v="Nº Incendios"/>
    <s v="ha"/>
    <x v="0"/>
    <x v="40"/>
    <n v="1"/>
    <n v="0"/>
    <n v="16"/>
    <s v="https://analytics.zoho.com/open-view/2395394000009623943"/>
    <m/>
    <m/>
  </r>
  <r>
    <n v="135"/>
    <n v="227"/>
    <s v="Regional"/>
    <s v="Chile"/>
    <s v="Comuna"/>
    <s v="Nº Incendios"/>
    <s v="ha"/>
    <x v="0"/>
    <x v="40"/>
    <n v="1"/>
    <s v="100-C"/>
    <n v="16"/>
    <s v="https://analytics.zoho.com/open-view/2395394000009624093"/>
    <m/>
    <m/>
  </r>
  <r>
    <s v="135a"/>
    <n v="228"/>
    <s v="Comunal"/>
    <s v="Chile"/>
    <s v="Ninguno"/>
    <s v="Nº Incendios"/>
    <s v="ha"/>
    <x v="0"/>
    <x v="40"/>
    <n v="1"/>
    <n v="0"/>
    <n v="345"/>
    <s v="https://analytics.zoho.com/open-view/2395394000009623979"/>
    <m/>
    <m/>
  </r>
  <r>
    <n v="136"/>
    <n v="229"/>
    <s v="Nacional"/>
    <s v="Chile"/>
    <s v="Temporada"/>
    <m/>
    <s v="ha"/>
    <x v="0"/>
    <x v="41"/>
    <n v="1"/>
    <s v="300-C"/>
    <n v="1"/>
    <s v="https://analytics.zoho.com/open-view/2395394000009615332"/>
    <m/>
    <m/>
  </r>
  <r>
    <s v="136a"/>
    <n v="230"/>
    <s v="Regional"/>
    <s v="Chile"/>
    <s v="Temporada"/>
    <m/>
    <s v="ha"/>
    <x v="0"/>
    <x v="41"/>
    <n v="1"/>
    <s v="100-C"/>
    <n v="16"/>
    <s v="https://analytics.zoho.com/open-view/2395394000009615564"/>
    <m/>
    <m/>
  </r>
  <r>
    <s v="136b"/>
    <n v="231"/>
    <s v="Comunal"/>
    <s v="Chile"/>
    <s v="Temporada"/>
    <m/>
    <s v="ha"/>
    <x v="0"/>
    <x v="41"/>
    <n v="1"/>
    <s v="100-C"/>
    <n v="345"/>
    <s v="https://analytics.zoho.com/open-view/2395394000009615725"/>
    <m/>
    <m/>
  </r>
  <r>
    <n v="137"/>
    <n v="232"/>
    <s v="Nacional"/>
    <s v="Chile"/>
    <s v="Temporada"/>
    <m/>
    <s v="ha"/>
    <x v="0"/>
    <x v="42"/>
    <n v="1"/>
    <s v="300-C"/>
    <n v="1"/>
    <s v="https://analytics.zoho.com/open-view/2395394000009612206"/>
    <m/>
    <m/>
  </r>
  <r>
    <s v="137a"/>
    <n v="233"/>
    <s v="Regional"/>
    <s v="Chile"/>
    <s v="Temporada"/>
    <m/>
    <s v="ha"/>
    <x v="0"/>
    <x v="42"/>
    <n v="1"/>
    <s v="100-C"/>
    <n v="16"/>
    <s v="https://analytics.zoho.com/open-view/2395394000009612512"/>
    <m/>
    <m/>
  </r>
  <r>
    <s v="137b"/>
    <n v="234"/>
    <s v="Comunal"/>
    <s v="Chile"/>
    <s v="Temporada"/>
    <m/>
    <s v="ha"/>
    <x v="0"/>
    <x v="42"/>
    <n v="1"/>
    <s v="100-C"/>
    <n v="345"/>
    <s v="https://analytics.zoho.com/open-view/2395394000009612798"/>
    <m/>
    <m/>
  </r>
  <r>
    <n v="138"/>
    <n v="235"/>
    <s v="Nacional"/>
    <s v="Chile"/>
    <s v="Temporada"/>
    <m/>
    <s v="ha"/>
    <x v="0"/>
    <x v="43"/>
    <n v="1"/>
    <s v="300-C"/>
    <n v="1"/>
    <s v="https://analytics.zoho.com/open-view/2395394000009607795"/>
    <m/>
    <m/>
  </r>
  <r>
    <s v="138a"/>
    <n v="236"/>
    <s v="Regional"/>
    <s v="Chile"/>
    <s v="Temporada"/>
    <m/>
    <s v="ha"/>
    <x v="0"/>
    <x v="43"/>
    <n v="1"/>
    <s v="100-C"/>
    <n v="16"/>
    <s v="https://analytics.zoho.com/open-view/2395394000009608053"/>
    <m/>
    <m/>
  </r>
  <r>
    <s v="138b"/>
    <n v="237"/>
    <s v="Comunal"/>
    <s v="Chile"/>
    <s v="Temporada"/>
    <m/>
    <s v="ha"/>
    <x v="0"/>
    <x v="43"/>
    <n v="1"/>
    <s v="100-C"/>
    <n v="345"/>
    <s v="https://analytics.zoho.com/open-view/2395394000009608383"/>
    <m/>
    <m/>
  </r>
  <r>
    <n v="139"/>
    <n v="238"/>
    <s v="Nacional"/>
    <s v="Chile"/>
    <s v="Temporada"/>
    <m/>
    <s v="ha"/>
    <x v="0"/>
    <x v="44"/>
    <n v="1"/>
    <s v="300-C"/>
    <n v="1"/>
    <s v="https://analytics.zoho.com/open-view/2395394000009608741"/>
    <m/>
    <m/>
  </r>
  <r>
    <s v="139a"/>
    <n v="239"/>
    <s v="Regional"/>
    <s v="Chile"/>
    <s v="Temporada"/>
    <m/>
    <s v="ha"/>
    <x v="0"/>
    <x v="44"/>
    <n v="1"/>
    <s v="100-C"/>
    <n v="16"/>
    <s v="https://analytics.zoho.com/open-view/2395394000009609216"/>
    <m/>
    <m/>
  </r>
  <r>
    <s v="139b"/>
    <n v="240"/>
    <s v="Comunal"/>
    <s v="Chile"/>
    <s v="Temporada"/>
    <m/>
    <s v="ha"/>
    <x v="0"/>
    <x v="44"/>
    <n v="1"/>
    <s v="100-C"/>
    <n v="345"/>
    <s v="https://analytics.zoho.com/open-view/2395394000009609383"/>
    <m/>
    <m/>
  </r>
  <r>
    <n v="140"/>
    <n v="241"/>
    <s v="Comunal"/>
    <s v="Chile"/>
    <s v="Temporada"/>
    <s v="Nº Incendios"/>
    <s v="ha"/>
    <x v="0"/>
    <x v="45"/>
    <n v="1"/>
    <s v="100-C"/>
    <n v="345"/>
    <s v="https://analytics.zoho.com/open-view/239539400000963270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C1F081-886C-42B9-A228-362DF52916C5}" name="TablaDinámica1" cacheId="6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B49" firstHeaderRow="1" firstDataRow="1" firstDataCol="2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m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7">
        <item x="3"/>
        <item x="16"/>
        <item x="17"/>
        <item x="0"/>
        <item x="38"/>
        <item x="32"/>
        <item x="29"/>
        <item x="35"/>
        <item x="26"/>
        <item x="10"/>
        <item x="13"/>
        <item x="1"/>
        <item x="39"/>
        <item x="33"/>
        <item x="30"/>
        <item x="36"/>
        <item x="27"/>
        <item x="2"/>
        <item x="12"/>
        <item x="40"/>
        <item x="34"/>
        <item x="31"/>
        <item x="37"/>
        <item x="28"/>
        <item x="15"/>
        <item x="11"/>
        <item x="14"/>
        <item x="45"/>
        <item x="9"/>
        <item x="44"/>
        <item x="24"/>
        <item x="42"/>
        <item x="43"/>
        <item x="41"/>
        <item x="25"/>
        <item x="8"/>
        <item x="7"/>
        <item x="4"/>
        <item x="18"/>
        <item x="21"/>
        <item x="5"/>
        <item x="19"/>
        <item x="6"/>
        <item x="20"/>
        <item x="23"/>
        <item x="22"/>
        <item m="1" x="4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7"/>
    <field x="8"/>
  </rowFields>
  <rowItems count="46">
    <i>
      <x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>
      <x v="1"/>
      <x/>
    </i>
    <i r="1">
      <x v="1"/>
    </i>
    <i r="1">
      <x v="2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>
      <x v="2"/>
      <x v="35"/>
    </i>
    <i r="1">
      <x v="36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_Int" xr10:uid="{6F33A96F-F441-45CF-A2BE-62BEA6F334EE}" sourceName="Filtro Int">
  <extLst>
    <x:ext xmlns:x15="http://schemas.microsoft.com/office/spreadsheetml/2010/11/main" uri="{2F2917AC-EB37-4324-AD4E-5DD8C200BD13}">
      <x15:tableSlicerCache tableId="1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eriodo" xr10:uid="{D7871752-F6A4-4F49-8333-F2D3BD721A26}" sourceName="Periodo">
  <extLst>
    <x:ext xmlns:x15="http://schemas.microsoft.com/office/spreadsheetml/2010/11/main" uri="{2F2917AC-EB37-4324-AD4E-5DD8C200BD13}">
      <x15:tableSlicerCache tableId="1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riable" xr10:uid="{AAFFC9BC-F2FD-472C-BBC2-1937F5E1DA64}" sourceName="Variable2">
  <extLst>
    <x:ext xmlns:x15="http://schemas.microsoft.com/office/spreadsheetml/2010/11/main" uri="{2F2917AC-EB37-4324-AD4E-5DD8C200BD13}">
      <x15:tableSlicerCache tableId="1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cala" xr10:uid="{4BE5A5A4-0704-4705-A4C1-B57ADD4D1DF1}" sourceName="Escala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cendios" xr10:uid="{6842C4D2-E841-4D51-8532-DF20B2EFFA98}" sourceName="Variable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perficie" xr10:uid="{34262A84-8A2E-46A1-8FB2-7F0C37F3A6AB}" sourceName="Filtro URL">
  <extLst>
    <x:ext xmlns:x15="http://schemas.microsoft.com/office/spreadsheetml/2010/11/main" uri="{2F2917AC-EB37-4324-AD4E-5DD8C200BD13}">
      <x15:tableSlicerCache tableId="1" column="7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iltro Int" xr10:uid="{58DC7F46-0C39-4553-AF45-2BEE5FBAC425}" cache="SegmentaciónDeDatos_Filtro_Int" caption="Filtro Int" style="SlicerStyleDark6" rowHeight="234950"/>
  <slicer name="Periodo" xr10:uid="{94B1E521-CF32-48A6-A879-0467F1D08896}" cache="SegmentaciónDeDatos_Periodo" caption="Periodo" style="SlicerStyleDark5" rowHeight="234950"/>
  <slicer name="Variable" xr10:uid="{D0622B60-7E26-4441-A2EB-15C408E0BE32}" cache="SegmentaciónDeDatos_Variable" caption="Variable2" style="SlicerStyleDark2" rowHeight="234950"/>
  <slicer name="Escala" xr10:uid="{57D54108-DD71-4F17-9AA5-48D7BA7D913F}" cache="SegmentaciónDeDatos_Escala" caption="Escala" style="SlicerStyleDark1" rowHeight="234950"/>
  <slicer name="Incendios" xr10:uid="{F0CD9546-94B9-4E12-A415-D55CA73D28FB}" cache="SegmentaciónDeDatos_Incendios" caption="Variable" style="SlicerStyleDark6" rowHeight="234950"/>
  <slicer name="Superficie" xr10:uid="{1377D3C2-DC81-46F1-8489-E6B9126A99E4}" cache="SegmentaciónDeDatos_Superficie" caption="Filtro URL" style="SlicerStyleDark5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C79E18-D177-4E64-ADAE-4301621E4E01}" name="Tabla1" displayName="Tabla1" ref="G11:W35" totalsRowShown="0" headerRowDxfId="28">
  <autoFilter ref="G11:W35" xr:uid="{D1C79E18-D177-4E64-ADAE-4301621E4E01}"/>
  <tableColumns count="17">
    <tableColumn id="1" xr3:uid="{52DDF9DF-FB00-496D-9AB0-0A5A71113E1B}" name="GR" dataDxfId="27"/>
    <tableColumn id="2" xr3:uid="{28F46588-73B1-4D9D-BFEE-16C46EBF870D}" name="n" dataDxfId="26">
      <calculatedColumnFormula>+ROW()-11</calculatedColumnFormula>
    </tableColumn>
    <tableColumn id="3" xr3:uid="{3B1124C4-8FB5-4879-980F-387AB87EFEA3}" name="Escala" dataDxfId="25"/>
    <tableColumn id="4" xr3:uid="{F72BADF5-2D1A-461A-8BB8-B7DD3AE3A4A0}" name="Territorio" dataDxfId="24"/>
    <tableColumn id="5" xr3:uid="{DDA865D0-9E20-4D45-BEF7-BF81510749FB}" name="Filtro Int" dataDxfId="23"/>
    <tableColumn id="6" xr3:uid="{99921A4E-3B4D-4314-8C60-EA5A6B30981C}" name="Variable" dataDxfId="22"/>
    <tableColumn id="7" xr3:uid="{D77474EA-E571-4311-8157-01C371A4AF74}" name="Filtro URL" dataDxfId="21"/>
    <tableColumn id="8" xr3:uid="{E28B5308-DE75-4D5C-BA14-D1FE3775199B}" name="Periodo" dataDxfId="20"/>
    <tableColumn id="9" xr3:uid="{D3217B87-3AB7-40B6-8E11-40ADB19068D6}" name="Variable2" dataDxfId="19"/>
    <tableColumn id="10" xr3:uid="{7E241738-6F8F-4F8F-AAF4-17C480FD1016}" name="GR's"/>
    <tableColumn id="11" xr3:uid="{946B3828-9F5F-43DD-B33D-CE1435BCA648}" name="Suscripcion" dataDxfId="18"/>
    <tableColumn id="12" xr3:uid="{FB0D5226-6C51-45EF-AE01-143C8071E65B}" name="Vistas" dataDxfId="17"/>
    <tableColumn id="13" xr3:uid="{3AB26F63-FA03-46CC-9253-A53A2DF1B0F6}" name="link 1"/>
    <tableColumn id="14" xr3:uid="{C2BC384C-023D-48A3-BD04-EB9FC30CD9A5}" name="Link 2"/>
    <tableColumn id="15" xr3:uid="{32C94807-476B-4F4C-A99D-742B4523534E}" name="Link 3"/>
    <tableColumn id="16" xr3:uid="{02D9FE96-479C-4103-A45B-AC3D61523CAC}" name="Visualización"/>
    <tableColumn id="17" xr3:uid="{968207B4-853E-4876-972D-45F67A01835F}" name="ITEM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B174DFE-A720-4B0B-A92E-2AFD1CB08D0C}" name="Cod_categoría10" displayName="Cod_categoría10" ref="E2:F120" totalsRowShown="0" headerRowDxfId="12" tableBorderDxfId="11">
  <autoFilter ref="E2:F120" xr:uid="{5B174DFE-A720-4B0B-A92E-2AFD1CB08D0C}"/>
  <sortState xmlns:xlrd2="http://schemas.microsoft.com/office/spreadsheetml/2017/richdata2" ref="E3:F113">
    <sortCondition ref="F3:F113"/>
  </sortState>
  <tableColumns count="2">
    <tableColumn id="1" xr3:uid="{E2F8460E-BB35-4C98-BAD1-DF6C2259B644}" name="Cultivo" dataDxfId="10"/>
    <tableColumn id="2" xr3:uid="{4507B37D-0C5C-49F9-B2AC-A4AC0B4C482C}" name="Id_Cultivo" dataDxfId="9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0D0D6C8-0A3D-47E3-9EA9-E606203192F7}" name="Cod_procesamiento1011" displayName="Cod_procesamiento1011" ref="H2:I15" totalsRowShown="0" headerRowDxfId="8" tableBorderDxfId="7">
  <autoFilter ref="H2:I15" xr:uid="{E0D0D6C8-0A3D-47E3-9EA9-E606203192F7}"/>
  <tableColumns count="2">
    <tableColumn id="2" xr3:uid="{85BC7630-12C3-4180-A8B0-22D913F65979}" name="Categoría" dataDxfId="6"/>
    <tableColumn id="3" xr3:uid="{1CBB1E57-F7A1-4980-883C-0505FF72BCE5}" name="Id_Categoría" dataDxfId="5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6D2590B-7981-4BCB-9530-B79B3A995166}" name="Codigos12" displayName="Codigos12" ref="B2:C35" totalsRowShown="0">
  <autoFilter ref="B2:C35" xr:uid="{06D2590B-7981-4BCB-9530-B79B3A995166}"/>
  <tableColumns count="2">
    <tableColumn id="1" xr3:uid="{80983CE2-6EA8-4A72-95FF-5A9D47F7604B}" name="Cultivo"/>
    <tableColumn id="2" xr3:uid="{50F51514-6B2C-49AD-93D2-545A60D455FE}" name="Categoría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7EF9914-0282-4B17-AEF2-62CD064A12C7}" name="Cod_procesamiento1013" displayName="Cod_procesamiento1013" ref="E2:F15" totalsRowShown="0" headerRowDxfId="4" tableBorderDxfId="3">
  <autoFilter ref="E2:F15" xr:uid="{E7EF9914-0282-4B17-AEF2-62CD064A12C7}"/>
  <tableColumns count="2">
    <tableColumn id="2" xr3:uid="{865C9E10-5C12-4C78-92F3-60C61E4C191D}" name="Categoría" dataDxfId="2"/>
    <tableColumn id="3" xr3:uid="{4FFBF69B-744C-4F54-ABD8-73AE7658226B}" name="Id_Categoría" dataDxfId="1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28B48F0-A424-4478-A649-00994AC4E152}" name="Cod_procesamiento" displayName="Cod_procesamiento" ref="B2:C5" totalsRowShown="0" headerRowDxfId="16" tableBorderDxfId="15">
  <autoFilter ref="B2:C5" xr:uid="{228B48F0-A424-4478-A649-00994AC4E152}"/>
  <tableColumns count="2">
    <tableColumn id="2" xr3:uid="{EE422AE0-5FF5-4FF7-873B-6BC93A7C476F}" name="Punto de Venta" dataDxfId="14"/>
    <tableColumn id="3" xr3:uid="{775A3C91-EDE1-40BA-A829-E5FE120F9D39}" name="Id_Procesamiento" dataDxfId="1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357C1-0C02-4882-9DF5-19243A26EA9E}">
  <dimension ref="A3:B49"/>
  <sheetViews>
    <sheetView workbookViewId="0">
      <selection activeCell="E4" sqref="E4"/>
    </sheetView>
  </sheetViews>
  <sheetFormatPr baseColWidth="10" defaultRowHeight="14.5" x14ac:dyDescent="0.35"/>
  <cols>
    <col min="1" max="1" width="20.453125" bestFit="1" customWidth="1"/>
    <col min="2" max="2" width="45.90625" bestFit="1" customWidth="1"/>
    <col min="3" max="3" width="5.90625" customWidth="1"/>
    <col min="4" max="4" width="45.90625" bestFit="1" customWidth="1"/>
  </cols>
  <sheetData>
    <row r="3" spans="1:2" x14ac:dyDescent="0.35">
      <c r="A3" s="13" t="s">
        <v>6</v>
      </c>
      <c r="B3" s="13" t="s">
        <v>7</v>
      </c>
    </row>
    <row r="4" spans="1:2" x14ac:dyDescent="0.35">
      <c r="A4" t="s">
        <v>17</v>
      </c>
      <c r="B4" t="s">
        <v>19</v>
      </c>
    </row>
    <row r="5" spans="1:2" x14ac:dyDescent="0.35">
      <c r="A5" t="s">
        <v>17</v>
      </c>
      <c r="B5" t="s">
        <v>57</v>
      </c>
    </row>
    <row r="6" spans="1:2" x14ac:dyDescent="0.35">
      <c r="A6" t="s">
        <v>17</v>
      </c>
      <c r="B6" t="s">
        <v>51</v>
      </c>
    </row>
    <row r="7" spans="1:2" x14ac:dyDescent="0.35">
      <c r="A7" t="s">
        <v>17</v>
      </c>
      <c r="B7" t="s">
        <v>48</v>
      </c>
    </row>
    <row r="8" spans="1:2" x14ac:dyDescent="0.35">
      <c r="A8" t="s">
        <v>17</v>
      </c>
      <c r="B8" t="s">
        <v>54</v>
      </c>
    </row>
    <row r="9" spans="1:2" x14ac:dyDescent="0.35">
      <c r="A9" t="s">
        <v>17</v>
      </c>
      <c r="B9" t="s">
        <v>45</v>
      </c>
    </row>
    <row r="10" spans="1:2" x14ac:dyDescent="0.35">
      <c r="A10" t="s">
        <v>17</v>
      </c>
      <c r="B10" t="s">
        <v>29</v>
      </c>
    </row>
    <row r="11" spans="1:2" x14ac:dyDescent="0.35">
      <c r="A11" t="s">
        <v>17</v>
      </c>
      <c r="B11" t="s">
        <v>32</v>
      </c>
    </row>
    <row r="12" spans="1:2" x14ac:dyDescent="0.35">
      <c r="A12" t="s">
        <v>17</v>
      </c>
      <c r="B12" t="s">
        <v>20</v>
      </c>
    </row>
    <row r="13" spans="1:2" x14ac:dyDescent="0.35">
      <c r="A13" t="s">
        <v>17</v>
      </c>
      <c r="B13" t="s">
        <v>58</v>
      </c>
    </row>
    <row r="14" spans="1:2" x14ac:dyDescent="0.35">
      <c r="A14" t="s">
        <v>17</v>
      </c>
      <c r="B14" t="s">
        <v>52</v>
      </c>
    </row>
    <row r="15" spans="1:2" x14ac:dyDescent="0.35">
      <c r="A15" t="s">
        <v>17</v>
      </c>
      <c r="B15" t="s">
        <v>49</v>
      </c>
    </row>
    <row r="16" spans="1:2" x14ac:dyDescent="0.35">
      <c r="A16" t="s">
        <v>17</v>
      </c>
      <c r="B16" t="s">
        <v>55</v>
      </c>
    </row>
    <row r="17" spans="1:2" x14ac:dyDescent="0.35">
      <c r="A17" t="s">
        <v>17</v>
      </c>
      <c r="B17" t="s">
        <v>46</v>
      </c>
    </row>
    <row r="18" spans="1:2" x14ac:dyDescent="0.35">
      <c r="A18" t="s">
        <v>17</v>
      </c>
      <c r="B18" t="s">
        <v>21</v>
      </c>
    </row>
    <row r="19" spans="1:2" x14ac:dyDescent="0.35">
      <c r="A19" t="s">
        <v>17</v>
      </c>
      <c r="B19" t="s">
        <v>31</v>
      </c>
    </row>
    <row r="20" spans="1:2" x14ac:dyDescent="0.35">
      <c r="A20" t="s">
        <v>17</v>
      </c>
      <c r="B20" t="s">
        <v>59</v>
      </c>
    </row>
    <row r="21" spans="1:2" x14ac:dyDescent="0.35">
      <c r="A21" t="s">
        <v>17</v>
      </c>
      <c r="B21" t="s">
        <v>53</v>
      </c>
    </row>
    <row r="22" spans="1:2" x14ac:dyDescent="0.35">
      <c r="A22" t="s">
        <v>17</v>
      </c>
      <c r="B22" t="s">
        <v>50</v>
      </c>
    </row>
    <row r="23" spans="1:2" x14ac:dyDescent="0.35">
      <c r="A23" t="s">
        <v>17</v>
      </c>
      <c r="B23" t="s">
        <v>56</v>
      </c>
    </row>
    <row r="24" spans="1:2" x14ac:dyDescent="0.35">
      <c r="A24" t="s">
        <v>17</v>
      </c>
      <c r="B24" t="s">
        <v>47</v>
      </c>
    </row>
    <row r="25" spans="1:2" x14ac:dyDescent="0.35">
      <c r="A25" t="s">
        <v>17</v>
      </c>
      <c r="B25" t="s">
        <v>34</v>
      </c>
    </row>
    <row r="26" spans="1:2" x14ac:dyDescent="0.35">
      <c r="A26" t="s">
        <v>17</v>
      </c>
      <c r="B26" t="s">
        <v>30</v>
      </c>
    </row>
    <row r="27" spans="1:2" x14ac:dyDescent="0.35">
      <c r="A27" t="s">
        <v>17</v>
      </c>
      <c r="B27" t="s">
        <v>33</v>
      </c>
    </row>
    <row r="28" spans="1:2" x14ac:dyDescent="0.35">
      <c r="A28" t="s">
        <v>17</v>
      </c>
      <c r="B28" t="s">
        <v>64</v>
      </c>
    </row>
    <row r="29" spans="1:2" x14ac:dyDescent="0.35">
      <c r="A29" t="s">
        <v>17</v>
      </c>
      <c r="B29" t="s">
        <v>28</v>
      </c>
    </row>
    <row r="30" spans="1:2" x14ac:dyDescent="0.35">
      <c r="A30" t="s">
        <v>17</v>
      </c>
      <c r="B30" t="s">
        <v>63</v>
      </c>
    </row>
    <row r="31" spans="1:2" x14ac:dyDescent="0.35">
      <c r="A31" t="s">
        <v>17</v>
      </c>
      <c r="B31" t="s">
        <v>43</v>
      </c>
    </row>
    <row r="32" spans="1:2" x14ac:dyDescent="0.35">
      <c r="A32" t="s">
        <v>17</v>
      </c>
      <c r="B32" t="s">
        <v>61</v>
      </c>
    </row>
    <row r="33" spans="1:2" x14ac:dyDescent="0.35">
      <c r="A33" t="s">
        <v>17</v>
      </c>
      <c r="B33" t="s">
        <v>62</v>
      </c>
    </row>
    <row r="34" spans="1:2" x14ac:dyDescent="0.35">
      <c r="A34" t="s">
        <v>17</v>
      </c>
      <c r="B34" t="s">
        <v>60</v>
      </c>
    </row>
    <row r="35" spans="1:2" x14ac:dyDescent="0.35">
      <c r="A35" t="s">
        <v>17</v>
      </c>
      <c r="B35" t="s">
        <v>44</v>
      </c>
    </row>
    <row r="36" spans="1:2" x14ac:dyDescent="0.35">
      <c r="A36" t="s">
        <v>1</v>
      </c>
      <c r="B36" t="s">
        <v>22</v>
      </c>
    </row>
    <row r="37" spans="1:2" x14ac:dyDescent="0.35">
      <c r="A37" t="s">
        <v>1</v>
      </c>
      <c r="B37" t="s">
        <v>35</v>
      </c>
    </row>
    <row r="38" spans="1:2" x14ac:dyDescent="0.35">
      <c r="A38" t="s">
        <v>1</v>
      </c>
      <c r="B38" t="s">
        <v>36</v>
      </c>
    </row>
    <row r="39" spans="1:2" x14ac:dyDescent="0.35">
      <c r="A39" t="s">
        <v>1</v>
      </c>
      <c r="B39" t="s">
        <v>23</v>
      </c>
    </row>
    <row r="40" spans="1:2" x14ac:dyDescent="0.35">
      <c r="A40" t="s">
        <v>1</v>
      </c>
      <c r="B40" t="s">
        <v>37</v>
      </c>
    </row>
    <row r="41" spans="1:2" x14ac:dyDescent="0.35">
      <c r="A41" t="s">
        <v>1</v>
      </c>
      <c r="B41" t="s">
        <v>40</v>
      </c>
    </row>
    <row r="42" spans="1:2" x14ac:dyDescent="0.35">
      <c r="A42" t="s">
        <v>1</v>
      </c>
      <c r="B42" t="s">
        <v>24</v>
      </c>
    </row>
    <row r="43" spans="1:2" x14ac:dyDescent="0.35">
      <c r="A43" t="s">
        <v>1</v>
      </c>
      <c r="B43" t="s">
        <v>38</v>
      </c>
    </row>
    <row r="44" spans="1:2" x14ac:dyDescent="0.35">
      <c r="A44" t="s">
        <v>1</v>
      </c>
      <c r="B44" t="s">
        <v>25</v>
      </c>
    </row>
    <row r="45" spans="1:2" x14ac:dyDescent="0.35">
      <c r="A45" t="s">
        <v>1</v>
      </c>
      <c r="B45" t="s">
        <v>39</v>
      </c>
    </row>
    <row r="46" spans="1:2" x14ac:dyDescent="0.35">
      <c r="A46" t="s">
        <v>1</v>
      </c>
      <c r="B46" t="s">
        <v>42</v>
      </c>
    </row>
    <row r="47" spans="1:2" x14ac:dyDescent="0.35">
      <c r="A47" t="s">
        <v>1</v>
      </c>
      <c r="B47" t="s">
        <v>41</v>
      </c>
    </row>
    <row r="48" spans="1:2" x14ac:dyDescent="0.35">
      <c r="A48" t="s">
        <v>0</v>
      </c>
      <c r="B48" t="s">
        <v>27</v>
      </c>
    </row>
    <row r="49" spans="1:2" x14ac:dyDescent="0.35">
      <c r="A49" t="s">
        <v>0</v>
      </c>
      <c r="B49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36886-1897-4BCD-BB4E-BCAD8551FFA8}">
  <dimension ref="B1:W35"/>
  <sheetViews>
    <sheetView showGridLines="0" tabSelected="1" topLeftCell="B1" zoomScale="50" zoomScaleNormal="50" workbookViewId="0">
      <pane ySplit="11" topLeftCell="A12" activePane="bottomLeft" state="frozen"/>
      <selection activeCell="G1" sqref="G1"/>
      <selection pane="bottomLeft" activeCell="O39" sqref="O39"/>
    </sheetView>
  </sheetViews>
  <sheetFormatPr baseColWidth="10" defaultRowHeight="14.5" x14ac:dyDescent="0.35"/>
  <cols>
    <col min="1" max="1" width="1.36328125" customWidth="1"/>
    <col min="2" max="2" width="33.36328125" customWidth="1"/>
    <col min="3" max="3" width="31.7265625" customWidth="1"/>
    <col min="4" max="4" width="13.1796875" bestFit="1" customWidth="1"/>
    <col min="5" max="5" width="1.36328125" customWidth="1"/>
    <col min="6" max="6" width="2" bestFit="1" customWidth="1"/>
    <col min="7" max="7" width="4.90625" bestFit="1" customWidth="1"/>
    <col min="8" max="8" width="5.453125" customWidth="1"/>
    <col min="9" max="9" width="11.6328125" customWidth="1"/>
    <col min="10" max="10" width="9.54296875" bestFit="1" customWidth="1"/>
    <col min="11" max="11" width="27.54296875" customWidth="1"/>
    <col min="12" max="12" width="26.6328125" customWidth="1"/>
    <col min="13" max="13" width="20" customWidth="1"/>
    <col min="14" max="14" width="15.90625" bestFit="1" customWidth="1"/>
    <col min="15" max="15" width="85.54296875" customWidth="1"/>
    <col min="16" max="16" width="6.08984375" bestFit="1" customWidth="1"/>
    <col min="17" max="17" width="10.81640625" bestFit="1" customWidth="1"/>
    <col min="18" max="18" width="14" customWidth="1"/>
    <col min="19" max="19" width="48.1796875" customWidth="1"/>
    <col min="22" max="22" width="18.08984375" customWidth="1"/>
    <col min="23" max="23" width="36.6328125" customWidth="1"/>
  </cols>
  <sheetData>
    <row r="1" spans="2:23" x14ac:dyDescent="0.35">
      <c r="B1" s="30" t="s">
        <v>222</v>
      </c>
      <c r="C1" s="42"/>
      <c r="D1" s="1" t="s">
        <v>5</v>
      </c>
    </row>
    <row r="2" spans="2:23" x14ac:dyDescent="0.35">
      <c r="B2" s="7" t="s">
        <v>218</v>
      </c>
      <c r="C2" s="43"/>
      <c r="D2" s="3" t="s">
        <v>2</v>
      </c>
    </row>
    <row r="3" spans="2:23" x14ac:dyDescent="0.35">
      <c r="B3" s="7"/>
      <c r="C3" s="43"/>
      <c r="D3" s="6" t="s">
        <v>3</v>
      </c>
    </row>
    <row r="4" spans="2:23" x14ac:dyDescent="0.35">
      <c r="B4" s="7"/>
      <c r="C4" s="43"/>
      <c r="D4" s="4" t="s">
        <v>16</v>
      </c>
    </row>
    <row r="5" spans="2:23" x14ac:dyDescent="0.35">
      <c r="B5" s="31" t="s">
        <v>18</v>
      </c>
      <c r="C5" s="30" t="s">
        <v>217</v>
      </c>
    </row>
    <row r="6" spans="2:23" x14ac:dyDescent="0.35">
      <c r="B6" s="32" t="s">
        <v>70</v>
      </c>
      <c r="C6" s="43" t="s">
        <v>221</v>
      </c>
    </row>
    <row r="7" spans="2:23" x14ac:dyDescent="0.35">
      <c r="B7" s="32" t="s">
        <v>69</v>
      </c>
      <c r="C7" s="43" t="s">
        <v>209</v>
      </c>
    </row>
    <row r="8" spans="2:23" x14ac:dyDescent="0.35">
      <c r="B8" s="32" t="s">
        <v>218</v>
      </c>
      <c r="C8" s="43" t="s">
        <v>215</v>
      </c>
    </row>
    <row r="9" spans="2:23" x14ac:dyDescent="0.35">
      <c r="B9" s="32"/>
      <c r="C9" s="43"/>
    </row>
    <row r="10" spans="2:23" x14ac:dyDescent="0.35">
      <c r="B10" s="32"/>
      <c r="C10" s="43"/>
      <c r="P10" s="2">
        <f>SUM(P13:P457)</f>
        <v>0</v>
      </c>
      <c r="Q10" s="5">
        <f>+SUBTOTAL(9,Tabla1[GR''s])</f>
        <v>0</v>
      </c>
      <c r="R10" s="8">
        <f>SUM(R13:R457)</f>
        <v>383</v>
      </c>
    </row>
    <row r="11" spans="2:23" x14ac:dyDescent="0.35">
      <c r="G11" s="10" t="s">
        <v>15</v>
      </c>
      <c r="H11" s="9" t="s">
        <v>14</v>
      </c>
      <c r="I11" s="11" t="s">
        <v>5</v>
      </c>
      <c r="J11" s="11" t="s">
        <v>8</v>
      </c>
      <c r="K11" s="11" t="s">
        <v>9</v>
      </c>
      <c r="L11" s="11" t="s">
        <v>7</v>
      </c>
      <c r="M11" s="11" t="s">
        <v>71</v>
      </c>
      <c r="N11" s="11" t="s">
        <v>6</v>
      </c>
      <c r="O11" s="11" t="s">
        <v>68</v>
      </c>
      <c r="P11" s="11" t="s">
        <v>11</v>
      </c>
      <c r="Q11" s="11" t="s">
        <v>13</v>
      </c>
      <c r="R11" s="12" t="s">
        <v>12</v>
      </c>
      <c r="S11" s="11" t="s">
        <v>65</v>
      </c>
      <c r="T11" s="11" t="s">
        <v>66</v>
      </c>
      <c r="U11" s="11" t="s">
        <v>67</v>
      </c>
      <c r="V11" s="11" t="s">
        <v>216</v>
      </c>
      <c r="W11" s="11" t="s">
        <v>210</v>
      </c>
    </row>
    <row r="12" spans="2:23" x14ac:dyDescent="0.35">
      <c r="B12" s="19"/>
      <c r="G12" s="18" t="s">
        <v>72</v>
      </c>
      <c r="H12" s="46">
        <f t="shared" ref="H12:H35" si="0">+ROW()-11</f>
        <v>1</v>
      </c>
      <c r="I12" s="47" t="s">
        <v>2</v>
      </c>
      <c r="J12" s="48" t="s">
        <v>4</v>
      </c>
      <c r="K12" s="48" t="s">
        <v>10</v>
      </c>
      <c r="L12" s="49" t="s">
        <v>70</v>
      </c>
      <c r="M12" s="50" t="s">
        <v>10</v>
      </c>
      <c r="N12" s="51" t="s">
        <v>91</v>
      </c>
      <c r="O12" s="52" t="str">
        <f>"Evolución mensual de precio medio según "&amp;B2&amp;""&amp;" por "&amp;Tabla1[[#This Row],[Variable]]</f>
        <v>Evolución mensual de precio medio según Punto de venta por Cultivo</v>
      </c>
      <c r="P12" s="53"/>
      <c r="Q12" s="54">
        <v>0</v>
      </c>
      <c r="R12" s="55">
        <v>1</v>
      </c>
      <c r="S12" s="14"/>
      <c r="V12" t="s">
        <v>214</v>
      </c>
      <c r="W12" t="s">
        <v>212</v>
      </c>
    </row>
    <row r="13" spans="2:23" x14ac:dyDescent="0.35">
      <c r="G13" s="18" t="s">
        <v>73</v>
      </c>
      <c r="H13" s="46">
        <f t="shared" si="0"/>
        <v>2</v>
      </c>
      <c r="I13" s="57" t="s">
        <v>2</v>
      </c>
      <c r="J13" s="48" t="s">
        <v>4</v>
      </c>
      <c r="K13" s="48" t="s">
        <v>10</v>
      </c>
      <c r="L13" s="49" t="s">
        <v>70</v>
      </c>
      <c r="M13" s="50" t="s">
        <v>69</v>
      </c>
      <c r="N13" s="51" t="s">
        <v>91</v>
      </c>
      <c r="O13" s="52" t="str">
        <f>"Evolución mensual de precio medio de Berries según "&amp;B2&amp;""&amp;" por "&amp;Tabla1[[#This Row],[Variable]]</f>
        <v>Evolución mensual de precio medio de Berries según Punto de venta por Cultivo</v>
      </c>
      <c r="P13" s="53"/>
      <c r="Q13" s="54">
        <v>0</v>
      </c>
      <c r="R13" s="55">
        <v>13</v>
      </c>
      <c r="S13" s="14"/>
      <c r="V13" t="s">
        <v>214</v>
      </c>
      <c r="W13" t="s">
        <v>212</v>
      </c>
    </row>
    <row r="14" spans="2:23" x14ac:dyDescent="0.35">
      <c r="B14" s="1"/>
      <c r="C14" s="1"/>
      <c r="D14" s="1"/>
      <c r="G14" s="18" t="s">
        <v>74</v>
      </c>
      <c r="H14" s="46">
        <f t="shared" si="0"/>
        <v>3</v>
      </c>
      <c r="I14" s="47" t="s">
        <v>2</v>
      </c>
      <c r="J14" s="48" t="s">
        <v>4</v>
      </c>
      <c r="K14" s="48" t="s">
        <v>244</v>
      </c>
      <c r="L14" s="49" t="s">
        <v>70</v>
      </c>
      <c r="M14" s="50" t="s">
        <v>69</v>
      </c>
      <c r="N14" s="51" t="s">
        <v>91</v>
      </c>
      <c r="O14" s="52" t="str">
        <f>"Evolución mensual de precio medio de Berries por "&amp;Tabla1[[#This Row],[Variable]]</f>
        <v>Evolución mensual de precio medio de Berries por Cultivo</v>
      </c>
      <c r="P14" s="53"/>
      <c r="Q14" s="54">
        <v>0</v>
      </c>
      <c r="R14" s="55">
        <v>13</v>
      </c>
      <c r="S14" s="14"/>
      <c r="V14" t="s">
        <v>214</v>
      </c>
      <c r="W14" t="s">
        <v>212</v>
      </c>
    </row>
    <row r="15" spans="2:23" x14ac:dyDescent="0.35">
      <c r="B15" s="1"/>
      <c r="C15" s="1"/>
      <c r="D15" s="1"/>
      <c r="G15" s="18" t="s">
        <v>75</v>
      </c>
      <c r="H15" s="46">
        <f t="shared" si="0"/>
        <v>4</v>
      </c>
      <c r="I15" s="47" t="s">
        <v>2</v>
      </c>
      <c r="J15" s="48" t="s">
        <v>4</v>
      </c>
      <c r="K15" s="48" t="s">
        <v>90</v>
      </c>
      <c r="L15" s="49" t="s">
        <v>223</v>
      </c>
      <c r="M15" s="50" t="s">
        <v>70</v>
      </c>
      <c r="N15" s="51" t="s">
        <v>91</v>
      </c>
      <c r="O15" s="52" t="str">
        <f>"Evolución mensual de precio medio de arándano por año y "&amp;Tabla1[[#This Row],[Variable]]</f>
        <v>Evolución mensual de precio medio de arándano por año y Punto de Venta</v>
      </c>
      <c r="P15" s="53"/>
      <c r="Q15" s="54">
        <v>0</v>
      </c>
      <c r="R15" s="55">
        <v>33</v>
      </c>
      <c r="S15" s="14"/>
      <c r="V15" t="s">
        <v>214</v>
      </c>
      <c r="W15" t="s">
        <v>213</v>
      </c>
    </row>
    <row r="16" spans="2:23" x14ac:dyDescent="0.35">
      <c r="B16" s="15"/>
      <c r="C16" s="15"/>
      <c r="D16" s="15"/>
      <c r="G16" s="18" t="s">
        <v>76</v>
      </c>
      <c r="H16" s="46">
        <f t="shared" si="0"/>
        <v>5</v>
      </c>
      <c r="I16" s="47" t="s">
        <v>2</v>
      </c>
      <c r="J16" s="48" t="s">
        <v>4</v>
      </c>
      <c r="K16" s="48" t="s">
        <v>10</v>
      </c>
      <c r="L16" s="49" t="s">
        <v>90</v>
      </c>
      <c r="M16" s="50" t="s">
        <v>70</v>
      </c>
      <c r="N16" s="51" t="s">
        <v>91</v>
      </c>
      <c r="O16" s="52" t="str">
        <f>"Evolución mensual de precio medio de arándano por "&amp;Tabla1[[#This Row],[Variable]]</f>
        <v>Evolución mensual de precio medio de arándano por Año</v>
      </c>
      <c r="P16" s="53"/>
      <c r="Q16" s="54">
        <v>0</v>
      </c>
      <c r="R16" s="55">
        <v>33</v>
      </c>
      <c r="S16" s="14"/>
      <c r="V16" t="s">
        <v>214</v>
      </c>
      <c r="W16" t="s">
        <v>212</v>
      </c>
    </row>
    <row r="17" spans="2:23" ht="15" thickBot="1" x14ac:dyDescent="0.4">
      <c r="B17" s="15"/>
      <c r="C17" s="15"/>
      <c r="D17" s="15"/>
      <c r="G17" s="18" t="s">
        <v>77</v>
      </c>
      <c r="H17" s="56">
        <f t="shared" si="0"/>
        <v>6</v>
      </c>
      <c r="I17" s="33" t="s">
        <v>2</v>
      </c>
      <c r="J17" s="34" t="s">
        <v>4</v>
      </c>
      <c r="K17" s="34" t="s">
        <v>90</v>
      </c>
      <c r="L17" s="35" t="s">
        <v>70</v>
      </c>
      <c r="M17" s="36" t="s">
        <v>218</v>
      </c>
      <c r="N17" s="37" t="s">
        <v>91</v>
      </c>
      <c r="O17" s="38" t="str">
        <f>"Evolución mensual de precio medio de cultivos en Supermercados"</f>
        <v>Evolución mensual de precio medio de cultivos en Supermercados</v>
      </c>
      <c r="P17" s="39"/>
      <c r="Q17" s="40">
        <v>0</v>
      </c>
      <c r="R17" s="41">
        <v>3</v>
      </c>
      <c r="S17" s="14"/>
      <c r="V17" t="s">
        <v>214</v>
      </c>
      <c r="W17" t="s">
        <v>211</v>
      </c>
    </row>
    <row r="18" spans="2:23" ht="15" thickTop="1" x14ac:dyDescent="0.35">
      <c r="B18" s="16"/>
      <c r="C18" s="16"/>
      <c r="D18" s="16"/>
      <c r="G18" s="18" t="s">
        <v>78</v>
      </c>
      <c r="H18" s="58">
        <f t="shared" si="0"/>
        <v>7</v>
      </c>
      <c r="I18" s="59" t="s">
        <v>2</v>
      </c>
      <c r="J18" s="60" t="s">
        <v>4</v>
      </c>
      <c r="K18" s="60" t="s">
        <v>10</v>
      </c>
      <c r="L18" s="61" t="s">
        <v>70</v>
      </c>
      <c r="M18" s="62" t="s">
        <v>10</v>
      </c>
      <c r="N18" s="63" t="s">
        <v>91</v>
      </c>
      <c r="O18" s="64" t="str">
        <f>"Variación mensual de precio medio según "&amp;B2&amp;""&amp;" por "&amp;Tabla1[[#This Row],[Variable]]</f>
        <v>Variación mensual de precio medio según Punto de venta por Cultivo</v>
      </c>
      <c r="P18" s="65"/>
      <c r="Q18" s="66">
        <v>0</v>
      </c>
      <c r="R18" s="67">
        <v>1</v>
      </c>
      <c r="S18" s="14"/>
      <c r="V18" t="s">
        <v>214</v>
      </c>
      <c r="W18" t="s">
        <v>213</v>
      </c>
    </row>
    <row r="19" spans="2:23" x14ac:dyDescent="0.35">
      <c r="B19" s="17"/>
      <c r="C19" s="17"/>
      <c r="D19" s="17"/>
      <c r="G19" s="18" t="s">
        <v>79</v>
      </c>
      <c r="H19" s="46">
        <f t="shared" si="0"/>
        <v>8</v>
      </c>
      <c r="I19" s="57" t="s">
        <v>2</v>
      </c>
      <c r="J19" s="48" t="s">
        <v>4</v>
      </c>
      <c r="K19" s="48" t="s">
        <v>10</v>
      </c>
      <c r="L19" s="49" t="s">
        <v>70</v>
      </c>
      <c r="M19" s="50" t="s">
        <v>69</v>
      </c>
      <c r="N19" s="51" t="s">
        <v>91</v>
      </c>
      <c r="O19" s="52" t="str">
        <f>"Variación mensual de precio medio de Berries según "&amp;B2&amp;""&amp;" por "&amp;Tabla1[[#This Row],[Variable]]</f>
        <v>Variación mensual de precio medio de Berries según Punto de venta por Cultivo</v>
      </c>
      <c r="P19" s="53"/>
      <c r="Q19" s="54">
        <v>0</v>
      </c>
      <c r="R19" s="55">
        <v>13</v>
      </c>
      <c r="S19" s="14"/>
      <c r="V19" t="s">
        <v>214</v>
      </c>
      <c r="W19" t="s">
        <v>212</v>
      </c>
    </row>
    <row r="20" spans="2:23" x14ac:dyDescent="0.35">
      <c r="B20" s="15"/>
      <c r="C20" s="15"/>
      <c r="D20" s="15"/>
      <c r="G20" s="18" t="s">
        <v>80</v>
      </c>
      <c r="H20" s="46">
        <f t="shared" si="0"/>
        <v>9</v>
      </c>
      <c r="I20" s="47" t="s">
        <v>2</v>
      </c>
      <c r="J20" s="48" t="s">
        <v>4</v>
      </c>
      <c r="K20" s="48" t="s">
        <v>244</v>
      </c>
      <c r="L20" s="49" t="s">
        <v>70</v>
      </c>
      <c r="M20" s="50" t="s">
        <v>69</v>
      </c>
      <c r="N20" s="51" t="s">
        <v>91</v>
      </c>
      <c r="O20" s="52" t="str">
        <f>"Variación mensual de precio medio de Berries por "&amp;Tabla1[[#This Row],[Variable]]</f>
        <v>Variación mensual de precio medio de Berries por Cultivo</v>
      </c>
      <c r="P20" s="53"/>
      <c r="Q20" s="54">
        <v>0</v>
      </c>
      <c r="R20" s="55">
        <v>13</v>
      </c>
      <c r="S20" s="14"/>
      <c r="V20" t="s">
        <v>214</v>
      </c>
      <c r="W20" t="s">
        <v>211</v>
      </c>
    </row>
    <row r="21" spans="2:23" x14ac:dyDescent="0.35">
      <c r="G21" s="18" t="s">
        <v>81</v>
      </c>
      <c r="H21" s="46">
        <f t="shared" si="0"/>
        <v>10</v>
      </c>
      <c r="I21" s="47" t="s">
        <v>2</v>
      </c>
      <c r="J21" s="48" t="s">
        <v>4</v>
      </c>
      <c r="K21" s="48" t="s">
        <v>90</v>
      </c>
      <c r="L21" s="49" t="s">
        <v>223</v>
      </c>
      <c r="M21" s="50" t="s">
        <v>70</v>
      </c>
      <c r="N21" s="51" t="s">
        <v>91</v>
      </c>
      <c r="O21" s="52" t="str">
        <f>"Variación mensual de precio medio de arándano por año y "&amp;Tabla1[[#This Row],[Variable]]</f>
        <v>Variación mensual de precio medio de arándano por año y Punto de Venta</v>
      </c>
      <c r="P21" s="53"/>
      <c r="Q21" s="54">
        <v>0</v>
      </c>
      <c r="R21" s="55">
        <v>33</v>
      </c>
      <c r="S21" s="14"/>
      <c r="V21" t="s">
        <v>214</v>
      </c>
      <c r="W21" t="s">
        <v>212</v>
      </c>
    </row>
    <row r="22" spans="2:23" x14ac:dyDescent="0.35">
      <c r="G22" s="18" t="s">
        <v>82</v>
      </c>
      <c r="H22" s="46">
        <f t="shared" si="0"/>
        <v>11</v>
      </c>
      <c r="I22" s="47" t="s">
        <v>2</v>
      </c>
      <c r="J22" s="48" t="s">
        <v>4</v>
      </c>
      <c r="K22" s="48" t="s">
        <v>10</v>
      </c>
      <c r="L22" s="49" t="s">
        <v>90</v>
      </c>
      <c r="M22" s="50" t="s">
        <v>70</v>
      </c>
      <c r="N22" s="51" t="s">
        <v>91</v>
      </c>
      <c r="O22" s="52" t="str">
        <f>"Variación mensual de precio medio de arándano por "&amp;Tabla1[[#This Row],[Variable]]</f>
        <v>Variación mensual de precio medio de arándano por Año</v>
      </c>
      <c r="P22" s="53"/>
      <c r="Q22" s="54">
        <v>0</v>
      </c>
      <c r="R22" s="55">
        <v>33</v>
      </c>
      <c r="S22" s="14"/>
      <c r="V22" t="s">
        <v>214</v>
      </c>
      <c r="W22" t="s">
        <v>211</v>
      </c>
    </row>
    <row r="23" spans="2:23" ht="15" thickBot="1" x14ac:dyDescent="0.4">
      <c r="G23" s="18" t="s">
        <v>83</v>
      </c>
      <c r="H23" s="56">
        <f t="shared" si="0"/>
        <v>12</v>
      </c>
      <c r="I23" s="33" t="s">
        <v>2</v>
      </c>
      <c r="J23" s="34" t="s">
        <v>4</v>
      </c>
      <c r="K23" s="34" t="s">
        <v>90</v>
      </c>
      <c r="L23" s="35" t="s">
        <v>70</v>
      </c>
      <c r="M23" s="36" t="s">
        <v>218</v>
      </c>
      <c r="N23" s="37" t="s">
        <v>91</v>
      </c>
      <c r="O23" s="38" t="str">
        <f>"Variación mensual de precio medio de cultivos en Supermercados"</f>
        <v>Variación mensual de precio medio de cultivos en Supermercados</v>
      </c>
      <c r="P23" s="39"/>
      <c r="Q23" s="40">
        <v>0</v>
      </c>
      <c r="R23" s="41">
        <v>3</v>
      </c>
      <c r="S23" s="14"/>
      <c r="V23" t="s">
        <v>214</v>
      </c>
      <c r="W23" t="s">
        <v>213</v>
      </c>
    </row>
    <row r="24" spans="2:23" ht="15" thickTop="1" x14ac:dyDescent="0.35">
      <c r="G24" s="18" t="s">
        <v>84</v>
      </c>
      <c r="H24" s="58">
        <f t="shared" si="0"/>
        <v>13</v>
      </c>
      <c r="I24" s="59" t="s">
        <v>2</v>
      </c>
      <c r="J24" s="60" t="s">
        <v>4</v>
      </c>
      <c r="K24" s="60" t="s">
        <v>10</v>
      </c>
      <c r="L24" s="61" t="s">
        <v>70</v>
      </c>
      <c r="M24" s="62" t="s">
        <v>10</v>
      </c>
      <c r="N24" s="63" t="s">
        <v>215</v>
      </c>
      <c r="O24" s="64" t="str">
        <f>"Comparativo mensual de precio medio según "&amp;B8&amp;""&amp;" por "&amp;Tabla1[[#This Row],[Variable]]</f>
        <v>Comparativo mensual de precio medio según Punto de venta por Cultivo</v>
      </c>
      <c r="P24" s="65"/>
      <c r="Q24" s="66">
        <v>0</v>
      </c>
      <c r="R24" s="67">
        <v>1</v>
      </c>
      <c r="V24" t="s">
        <v>214</v>
      </c>
      <c r="W24" t="s">
        <v>212</v>
      </c>
    </row>
    <row r="25" spans="2:23" x14ac:dyDescent="0.35">
      <c r="G25" s="18" t="s">
        <v>85</v>
      </c>
      <c r="H25" s="46">
        <f t="shared" si="0"/>
        <v>14</v>
      </c>
      <c r="I25" s="57" t="s">
        <v>2</v>
      </c>
      <c r="J25" s="48" t="s">
        <v>4</v>
      </c>
      <c r="K25" s="48" t="s">
        <v>10</v>
      </c>
      <c r="L25" s="49" t="s">
        <v>70</v>
      </c>
      <c r="M25" s="50" t="s">
        <v>69</v>
      </c>
      <c r="N25" s="51" t="s">
        <v>215</v>
      </c>
      <c r="O25" s="52" t="str">
        <f>"Comparativo mensual de precio medio de Berries según "&amp;B8&amp;""&amp;" por "&amp;Tabla1[[#This Row],[Variable]]</f>
        <v>Comparativo mensual de precio medio de Berries según Punto de venta por Cultivo</v>
      </c>
      <c r="P25" s="53"/>
      <c r="Q25" s="54">
        <v>0</v>
      </c>
      <c r="R25" s="55">
        <v>13</v>
      </c>
      <c r="S25" s="14"/>
      <c r="V25" t="s">
        <v>214</v>
      </c>
      <c r="W25" t="s">
        <v>211</v>
      </c>
    </row>
    <row r="26" spans="2:23" x14ac:dyDescent="0.35">
      <c r="G26" s="18" t="s">
        <v>86</v>
      </c>
      <c r="H26" s="46">
        <f t="shared" si="0"/>
        <v>15</v>
      </c>
      <c r="I26" s="47" t="s">
        <v>2</v>
      </c>
      <c r="J26" s="48" t="s">
        <v>4</v>
      </c>
      <c r="K26" s="48" t="s">
        <v>244</v>
      </c>
      <c r="L26" s="49" t="s">
        <v>70</v>
      </c>
      <c r="M26" s="50" t="s">
        <v>69</v>
      </c>
      <c r="N26" s="51" t="s">
        <v>215</v>
      </c>
      <c r="O26" s="52" t="str">
        <f>"Comparativo mensual de precio medio de Berries por "&amp;Tabla1[[#This Row],[Variable]]</f>
        <v>Comparativo mensual de precio medio de Berries por Cultivo</v>
      </c>
      <c r="P26" s="53"/>
      <c r="Q26" s="54">
        <v>0</v>
      </c>
      <c r="R26" s="55">
        <v>13</v>
      </c>
      <c r="V26" t="s">
        <v>214</v>
      </c>
      <c r="W26" t="s">
        <v>213</v>
      </c>
    </row>
    <row r="27" spans="2:23" x14ac:dyDescent="0.35">
      <c r="G27" s="18" t="s">
        <v>87</v>
      </c>
      <c r="H27" s="46">
        <f t="shared" si="0"/>
        <v>16</v>
      </c>
      <c r="I27" s="47" t="s">
        <v>2</v>
      </c>
      <c r="J27" s="48" t="s">
        <v>4</v>
      </c>
      <c r="K27" s="48" t="s">
        <v>90</v>
      </c>
      <c r="L27" s="49" t="s">
        <v>223</v>
      </c>
      <c r="M27" s="50" t="s">
        <v>70</v>
      </c>
      <c r="N27" s="51" t="s">
        <v>215</v>
      </c>
      <c r="O27" s="52" t="str">
        <f>"Comparativo mensual de precio medio de arándano por año y "&amp;Tabla1[[#This Row],[Variable]]</f>
        <v>Comparativo mensual de precio medio de arándano por año y Punto de Venta</v>
      </c>
      <c r="P27" s="53"/>
      <c r="Q27" s="54">
        <v>0</v>
      </c>
      <c r="R27" s="55">
        <v>33</v>
      </c>
      <c r="V27" t="s">
        <v>214</v>
      </c>
      <c r="W27" t="s">
        <v>212</v>
      </c>
    </row>
    <row r="28" spans="2:23" x14ac:dyDescent="0.35">
      <c r="G28" s="18" t="s">
        <v>88</v>
      </c>
      <c r="H28" s="46">
        <f t="shared" si="0"/>
        <v>17</v>
      </c>
      <c r="I28" s="47" t="s">
        <v>2</v>
      </c>
      <c r="J28" s="48" t="s">
        <v>4</v>
      </c>
      <c r="K28" s="48" t="s">
        <v>10</v>
      </c>
      <c r="L28" s="49" t="s">
        <v>90</v>
      </c>
      <c r="M28" s="50" t="s">
        <v>70</v>
      </c>
      <c r="N28" s="51" t="s">
        <v>215</v>
      </c>
      <c r="O28" s="52" t="str">
        <f>"Comparativo mensual de precio medio de arándano por "&amp;Tabla1[[#This Row],[Variable]]</f>
        <v>Comparativo mensual de precio medio de arándano por Año</v>
      </c>
      <c r="P28" s="53"/>
      <c r="Q28" s="54">
        <v>0</v>
      </c>
      <c r="R28" s="55">
        <v>33</v>
      </c>
      <c r="S28" s="14"/>
      <c r="V28" t="s">
        <v>214</v>
      </c>
      <c r="W28" t="s">
        <v>211</v>
      </c>
    </row>
    <row r="29" spans="2:23" ht="15" thickBot="1" x14ac:dyDescent="0.4">
      <c r="G29" s="18" t="s">
        <v>89</v>
      </c>
      <c r="H29" s="56">
        <f t="shared" si="0"/>
        <v>18</v>
      </c>
      <c r="I29" s="33" t="s">
        <v>2</v>
      </c>
      <c r="J29" s="34" t="s">
        <v>4</v>
      </c>
      <c r="K29" s="34" t="s">
        <v>90</v>
      </c>
      <c r="L29" s="35" t="s">
        <v>70</v>
      </c>
      <c r="M29" s="36" t="s">
        <v>218</v>
      </c>
      <c r="N29" s="37" t="s">
        <v>215</v>
      </c>
      <c r="O29" s="38" t="str">
        <f>"Comparativo mensual de precio medio de cultivos en Supermercados"</f>
        <v>Comparativo mensual de precio medio de cultivos en Supermercados</v>
      </c>
      <c r="P29" s="39"/>
      <c r="Q29" s="40">
        <v>0</v>
      </c>
      <c r="R29" s="41">
        <v>3</v>
      </c>
      <c r="V29" t="s">
        <v>214</v>
      </c>
      <c r="W29" t="s">
        <v>213</v>
      </c>
    </row>
    <row r="30" spans="2:23" ht="15" thickTop="1" x14ac:dyDescent="0.35">
      <c r="G30" s="18" t="s">
        <v>84</v>
      </c>
      <c r="H30" s="58">
        <f t="shared" si="0"/>
        <v>19</v>
      </c>
      <c r="I30" s="68" t="s">
        <v>2</v>
      </c>
      <c r="J30" s="60" t="s">
        <v>4</v>
      </c>
      <c r="K30" s="60" t="s">
        <v>10</v>
      </c>
      <c r="L30" s="61" t="s">
        <v>70</v>
      </c>
      <c r="M30" s="62" t="s">
        <v>10</v>
      </c>
      <c r="N30" s="51" t="s">
        <v>91</v>
      </c>
      <c r="O30" s="64" t="str">
        <f>"Comparativo precio medio anual según "&amp;B14&amp;""&amp;" por "&amp;Tabla1[[#This Row],[Variable]]</f>
        <v>Comparativo precio medio anual según  por Cultivo</v>
      </c>
      <c r="P30" s="65"/>
      <c r="Q30" s="66">
        <v>0</v>
      </c>
      <c r="R30" s="67">
        <v>1</v>
      </c>
    </row>
    <row r="31" spans="2:23" x14ac:dyDescent="0.35">
      <c r="G31" s="18" t="s">
        <v>85</v>
      </c>
      <c r="H31" s="46">
        <f t="shared" si="0"/>
        <v>20</v>
      </c>
      <c r="I31" s="57" t="s">
        <v>2</v>
      </c>
      <c r="J31" s="48" t="s">
        <v>4</v>
      </c>
      <c r="K31" s="48" t="s">
        <v>10</v>
      </c>
      <c r="L31" s="49" t="s">
        <v>70</v>
      </c>
      <c r="M31" s="50" t="s">
        <v>69</v>
      </c>
      <c r="N31" s="51" t="s">
        <v>91</v>
      </c>
      <c r="O31" s="52" t="str">
        <f>"Comparativo precio medio anual de Berries según "&amp;B14&amp;""&amp;" por "&amp;Tabla1[[#This Row],[Variable]]</f>
        <v>Comparativo precio medio anual de Berries según  por Cultivo</v>
      </c>
      <c r="P31" s="53"/>
      <c r="Q31" s="54">
        <v>0</v>
      </c>
      <c r="R31" s="55">
        <v>13</v>
      </c>
    </row>
    <row r="32" spans="2:23" x14ac:dyDescent="0.35">
      <c r="G32" s="18" t="s">
        <v>86</v>
      </c>
      <c r="H32" s="46">
        <f t="shared" si="0"/>
        <v>21</v>
      </c>
      <c r="I32" s="57" t="s">
        <v>2</v>
      </c>
      <c r="J32" s="48" t="s">
        <v>4</v>
      </c>
      <c r="K32" s="48" t="s">
        <v>244</v>
      </c>
      <c r="L32" s="49" t="s">
        <v>70</v>
      </c>
      <c r="M32" s="50" t="s">
        <v>69</v>
      </c>
      <c r="N32" s="51" t="s">
        <v>91</v>
      </c>
      <c r="O32" s="52" t="str">
        <f>"Comparativo precio medio anual de Berries por "&amp;Tabla1[[#This Row],[Variable]]</f>
        <v>Comparativo precio medio anual de Berries por Cultivo</v>
      </c>
      <c r="P32" s="53"/>
      <c r="Q32" s="54">
        <v>0</v>
      </c>
      <c r="R32" s="55">
        <v>13</v>
      </c>
    </row>
    <row r="33" spans="7:23" x14ac:dyDescent="0.35">
      <c r="G33" s="18" t="s">
        <v>87</v>
      </c>
      <c r="H33" s="46">
        <f t="shared" si="0"/>
        <v>22</v>
      </c>
      <c r="I33" s="57" t="s">
        <v>2</v>
      </c>
      <c r="J33" s="48" t="s">
        <v>4</v>
      </c>
      <c r="K33" s="48" t="s">
        <v>90</v>
      </c>
      <c r="L33" s="49" t="s">
        <v>223</v>
      </c>
      <c r="M33" s="50" t="s">
        <v>70</v>
      </c>
      <c r="N33" s="51" t="s">
        <v>91</v>
      </c>
      <c r="O33" s="52" t="str">
        <f>"Comparativo precio medio anual de arándano por año y "&amp;Tabla1[[#This Row],[Variable]]</f>
        <v>Comparativo precio medio anual de arándano por año y Punto de Venta</v>
      </c>
      <c r="P33" s="53"/>
      <c r="Q33" s="54">
        <v>0</v>
      </c>
      <c r="R33" s="55">
        <v>33</v>
      </c>
    </row>
    <row r="34" spans="7:23" x14ac:dyDescent="0.35">
      <c r="G34" s="18" t="s">
        <v>88</v>
      </c>
      <c r="H34" s="46">
        <f t="shared" si="0"/>
        <v>23</v>
      </c>
      <c r="I34" s="57" t="s">
        <v>2</v>
      </c>
      <c r="J34" s="48" t="s">
        <v>4</v>
      </c>
      <c r="K34" s="48" t="s">
        <v>10</v>
      </c>
      <c r="L34" s="49" t="s">
        <v>90</v>
      </c>
      <c r="M34" s="50" t="s">
        <v>70</v>
      </c>
      <c r="N34" s="51" t="s">
        <v>91</v>
      </c>
      <c r="O34" s="52" t="str">
        <f>"Comparativo precio medio anual de arándano por "&amp;Tabla1[[#This Row],[Variable]]</f>
        <v>Comparativo precio medio anual de arándano por Año</v>
      </c>
      <c r="P34" s="53"/>
      <c r="Q34" s="54">
        <v>0</v>
      </c>
      <c r="R34" s="55">
        <v>33</v>
      </c>
    </row>
    <row r="35" spans="7:23" x14ac:dyDescent="0.35">
      <c r="G35" s="45" t="s">
        <v>89</v>
      </c>
      <c r="H35" s="46">
        <f t="shared" si="0"/>
        <v>24</v>
      </c>
      <c r="I35" s="57" t="s">
        <v>2</v>
      </c>
      <c r="J35" s="48" t="s">
        <v>4</v>
      </c>
      <c r="K35" s="48" t="s">
        <v>90</v>
      </c>
      <c r="L35" s="49" t="s">
        <v>70</v>
      </c>
      <c r="M35" s="50" t="s">
        <v>218</v>
      </c>
      <c r="N35" s="51" t="s">
        <v>91</v>
      </c>
      <c r="O35" s="52" t="str">
        <f>"Comparativo precio medio a nual de cultivos en Supermercados"</f>
        <v>Comparativo precio medio a nual de cultivos en Supermercados</v>
      </c>
      <c r="P35" s="53"/>
      <c r="Q35" s="54">
        <v>0</v>
      </c>
      <c r="R35" s="55">
        <v>3</v>
      </c>
      <c r="S35" s="44"/>
      <c r="T35" s="44"/>
      <c r="U35" s="44"/>
      <c r="V35" s="44"/>
      <c r="W35" s="44"/>
    </row>
  </sheetData>
  <phoneticPr fontId="9" type="noConversion"/>
  <pageMargins left="0.7" right="0.7" top="0.75" bottom="0.75" header="0.3" footer="0.3"/>
  <pageSetup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A0AF3-FB2A-4B0F-9316-B3CBCEC11930}">
  <dimension ref="E2:I120"/>
  <sheetViews>
    <sheetView workbookViewId="0">
      <selection activeCell="D1" sqref="D1:N1048576"/>
    </sheetView>
  </sheetViews>
  <sheetFormatPr baseColWidth="10" defaultRowHeight="14.5" x14ac:dyDescent="0.35"/>
  <cols>
    <col min="8" max="8" width="36.08984375" customWidth="1"/>
  </cols>
  <sheetData>
    <row r="2" spans="5:9" x14ac:dyDescent="0.35">
      <c r="E2" s="20" t="s">
        <v>70</v>
      </c>
      <c r="F2" s="21" t="s">
        <v>205</v>
      </c>
      <c r="H2" s="28" t="s">
        <v>193</v>
      </c>
      <c r="I2" s="28" t="s">
        <v>206</v>
      </c>
    </row>
    <row r="3" spans="5:9" x14ac:dyDescent="0.35">
      <c r="E3" s="22" t="s">
        <v>92</v>
      </c>
      <c r="F3" s="23">
        <v>100101001</v>
      </c>
      <c r="H3" s="27" t="s">
        <v>194</v>
      </c>
      <c r="I3" s="29">
        <v>1</v>
      </c>
    </row>
    <row r="4" spans="5:9" x14ac:dyDescent="0.35">
      <c r="E4" s="22" t="s">
        <v>121</v>
      </c>
      <c r="F4" s="23">
        <v>100101004</v>
      </c>
      <c r="H4" s="27" t="s">
        <v>200</v>
      </c>
      <c r="I4" s="29">
        <v>2</v>
      </c>
    </row>
    <row r="5" spans="5:9" x14ac:dyDescent="0.35">
      <c r="E5" s="22" t="s">
        <v>136</v>
      </c>
      <c r="F5" s="23">
        <v>100101006</v>
      </c>
      <c r="H5" s="27" t="s">
        <v>207</v>
      </c>
      <c r="I5" s="29">
        <v>3</v>
      </c>
    </row>
    <row r="6" spans="5:9" x14ac:dyDescent="0.35">
      <c r="E6" s="22" t="s">
        <v>137</v>
      </c>
      <c r="F6" s="23">
        <v>100101007</v>
      </c>
      <c r="H6" t="s">
        <v>224</v>
      </c>
      <c r="I6" s="29">
        <v>4</v>
      </c>
    </row>
    <row r="7" spans="5:9" x14ac:dyDescent="0.35">
      <c r="E7" s="22" t="s">
        <v>152</v>
      </c>
      <c r="F7" s="23">
        <v>100101008</v>
      </c>
      <c r="H7" t="s">
        <v>203</v>
      </c>
      <c r="I7" s="29">
        <v>5</v>
      </c>
    </row>
    <row r="8" spans="5:9" x14ac:dyDescent="0.35">
      <c r="E8" s="22" t="s">
        <v>163</v>
      </c>
      <c r="F8" s="23">
        <v>100101011</v>
      </c>
      <c r="H8" s="27" t="s">
        <v>198</v>
      </c>
      <c r="I8" s="29">
        <v>6</v>
      </c>
    </row>
    <row r="9" spans="5:9" x14ac:dyDescent="0.35">
      <c r="E9" s="22" t="s">
        <v>141</v>
      </c>
      <c r="F9" s="23">
        <v>100102003</v>
      </c>
      <c r="H9" s="27" t="s">
        <v>196</v>
      </c>
      <c r="I9" s="29">
        <v>7</v>
      </c>
    </row>
    <row r="10" spans="5:9" x14ac:dyDescent="0.35">
      <c r="E10" s="22" t="s">
        <v>144</v>
      </c>
      <c r="F10" s="23">
        <v>100102004</v>
      </c>
      <c r="H10" s="27" t="s">
        <v>197</v>
      </c>
      <c r="I10" s="29">
        <v>8</v>
      </c>
    </row>
    <row r="11" spans="5:9" x14ac:dyDescent="0.35">
      <c r="E11" s="22" t="s">
        <v>154</v>
      </c>
      <c r="F11" s="23">
        <v>100102005</v>
      </c>
      <c r="H11" s="27" t="s">
        <v>195</v>
      </c>
      <c r="I11" s="29">
        <v>9</v>
      </c>
    </row>
    <row r="12" spans="5:9" x14ac:dyDescent="0.35">
      <c r="E12" s="22" t="s">
        <v>179</v>
      </c>
      <c r="F12" s="23">
        <v>100102006</v>
      </c>
      <c r="H12" s="27" t="s">
        <v>201</v>
      </c>
      <c r="I12" s="29">
        <v>10</v>
      </c>
    </row>
    <row r="13" spans="5:9" x14ac:dyDescent="0.35">
      <c r="E13" s="22" t="s">
        <v>165</v>
      </c>
      <c r="F13" s="23">
        <v>100102008</v>
      </c>
      <c r="H13" s="27" t="s">
        <v>188</v>
      </c>
      <c r="I13" s="29">
        <v>11</v>
      </c>
    </row>
    <row r="14" spans="5:9" x14ac:dyDescent="0.35">
      <c r="E14" s="22" t="s">
        <v>109</v>
      </c>
      <c r="F14" s="23">
        <v>100103001</v>
      </c>
      <c r="H14" s="27" t="s">
        <v>199</v>
      </c>
      <c r="I14" s="29">
        <v>12</v>
      </c>
    </row>
    <row r="15" spans="5:9" x14ac:dyDescent="0.35">
      <c r="E15" s="22" t="s">
        <v>111</v>
      </c>
      <c r="F15" s="23">
        <v>100103002</v>
      </c>
      <c r="H15" s="27" t="s">
        <v>204</v>
      </c>
      <c r="I15" s="29">
        <v>13</v>
      </c>
    </row>
    <row r="16" spans="5:9" x14ac:dyDescent="0.35">
      <c r="E16" s="22" t="s">
        <v>115</v>
      </c>
      <c r="F16" s="23">
        <v>100103003</v>
      </c>
    </row>
    <row r="17" spans="5:6" x14ac:dyDescent="0.35">
      <c r="E17" s="22" t="s">
        <v>117</v>
      </c>
      <c r="F17" s="23">
        <v>100103004</v>
      </c>
    </row>
    <row r="18" spans="5:6" x14ac:dyDescent="0.35">
      <c r="E18" s="22" t="s">
        <v>155</v>
      </c>
      <c r="F18" s="23">
        <v>100103006</v>
      </c>
    </row>
    <row r="19" spans="5:6" x14ac:dyDescent="0.35">
      <c r="E19" s="22" t="s">
        <v>146</v>
      </c>
      <c r="F19" s="23">
        <v>100104002</v>
      </c>
    </row>
    <row r="20" spans="5:6" x14ac:dyDescent="0.35">
      <c r="E20" s="22" t="s">
        <v>150</v>
      </c>
      <c r="F20" s="23">
        <v>100104003</v>
      </c>
    </row>
    <row r="21" spans="5:6" x14ac:dyDescent="0.35">
      <c r="E21" s="22" t="s">
        <v>174</v>
      </c>
      <c r="F21" s="23">
        <v>100104005</v>
      </c>
    </row>
    <row r="22" spans="5:6" x14ac:dyDescent="0.35">
      <c r="E22" s="22" t="s">
        <v>95</v>
      </c>
      <c r="F22" s="23">
        <v>100105001</v>
      </c>
    </row>
    <row r="23" spans="5:6" x14ac:dyDescent="0.35">
      <c r="E23" s="22" t="s">
        <v>101</v>
      </c>
      <c r="F23" s="23">
        <v>100105002</v>
      </c>
    </row>
    <row r="24" spans="5:6" x14ac:dyDescent="0.35">
      <c r="E24" s="22" t="s">
        <v>107</v>
      </c>
      <c r="F24" s="23">
        <v>100105003</v>
      </c>
    </row>
    <row r="25" spans="5:6" x14ac:dyDescent="0.35">
      <c r="E25" s="22" t="s">
        <v>93</v>
      </c>
      <c r="F25" s="23">
        <v>100105004</v>
      </c>
    </row>
    <row r="26" spans="5:6" x14ac:dyDescent="0.35">
      <c r="E26" s="22" t="s">
        <v>177</v>
      </c>
      <c r="F26" s="23">
        <v>100105005</v>
      </c>
    </row>
    <row r="27" spans="5:6" x14ac:dyDescent="0.35">
      <c r="E27" s="22" t="s">
        <v>168</v>
      </c>
      <c r="F27" s="23">
        <v>100105006</v>
      </c>
    </row>
    <row r="28" spans="5:6" x14ac:dyDescent="0.35">
      <c r="E28" s="22" t="s">
        <v>157</v>
      </c>
      <c r="F28" s="23">
        <v>100106001</v>
      </c>
    </row>
    <row r="29" spans="5:6" x14ac:dyDescent="0.35">
      <c r="E29" s="22" t="s">
        <v>170</v>
      </c>
      <c r="F29" s="23">
        <v>100106002</v>
      </c>
    </row>
    <row r="30" spans="5:6" x14ac:dyDescent="0.35">
      <c r="E30" s="22" t="s">
        <v>106</v>
      </c>
      <c r="F30" s="23">
        <v>100107001</v>
      </c>
    </row>
    <row r="31" spans="5:6" x14ac:dyDescent="0.35">
      <c r="E31" s="22" t="s">
        <v>110</v>
      </c>
      <c r="F31" s="23">
        <v>100107002</v>
      </c>
    </row>
    <row r="32" spans="5:6" x14ac:dyDescent="0.35">
      <c r="E32" s="22" t="s">
        <v>167</v>
      </c>
      <c r="F32" s="23">
        <v>100107012</v>
      </c>
    </row>
    <row r="33" spans="5:6" x14ac:dyDescent="0.35">
      <c r="E33" s="22" t="s">
        <v>233</v>
      </c>
      <c r="F33" s="23">
        <v>100107013</v>
      </c>
    </row>
    <row r="34" spans="5:6" x14ac:dyDescent="0.35">
      <c r="E34" s="22" t="s">
        <v>145</v>
      </c>
      <c r="F34" s="23">
        <v>100108002</v>
      </c>
    </row>
    <row r="35" spans="5:6" x14ac:dyDescent="0.35">
      <c r="E35" s="22" t="s">
        <v>172</v>
      </c>
      <c r="F35" s="23">
        <v>100108004</v>
      </c>
    </row>
    <row r="36" spans="5:6" x14ac:dyDescent="0.35">
      <c r="E36" s="22" t="s">
        <v>176</v>
      </c>
      <c r="F36" s="23">
        <v>100108005</v>
      </c>
    </row>
    <row r="37" spans="5:6" x14ac:dyDescent="0.35">
      <c r="E37" s="22" t="s">
        <v>178</v>
      </c>
      <c r="F37" s="23">
        <v>100108006</v>
      </c>
    </row>
    <row r="38" spans="5:6" x14ac:dyDescent="0.35">
      <c r="E38" s="22" t="s">
        <v>113</v>
      </c>
      <c r="F38" s="23">
        <v>100108007</v>
      </c>
    </row>
    <row r="39" spans="5:6" x14ac:dyDescent="0.35">
      <c r="E39" s="22" t="s">
        <v>188</v>
      </c>
      <c r="F39" s="23">
        <v>100109001</v>
      </c>
    </row>
    <row r="40" spans="5:6" x14ac:dyDescent="0.35">
      <c r="E40" s="22" t="s">
        <v>235</v>
      </c>
      <c r="F40" s="23">
        <v>100110002</v>
      </c>
    </row>
    <row r="41" spans="5:6" x14ac:dyDescent="0.35">
      <c r="E41" s="22" t="s">
        <v>139</v>
      </c>
      <c r="F41" s="23">
        <v>100110003</v>
      </c>
    </row>
    <row r="42" spans="5:6" x14ac:dyDescent="0.35">
      <c r="E42" s="22" t="s">
        <v>123</v>
      </c>
      <c r="F42" s="23">
        <v>100110005</v>
      </c>
    </row>
    <row r="43" spans="5:6" x14ac:dyDescent="0.35">
      <c r="E43" s="22" t="s">
        <v>161</v>
      </c>
      <c r="F43" s="23">
        <v>100110007</v>
      </c>
    </row>
    <row r="44" spans="5:6" x14ac:dyDescent="0.35">
      <c r="E44" t="s">
        <v>126</v>
      </c>
      <c r="F44" s="23">
        <v>100111001</v>
      </c>
    </row>
    <row r="45" spans="5:6" x14ac:dyDescent="0.35">
      <c r="E45" s="22" t="s">
        <v>186</v>
      </c>
      <c r="F45" s="23">
        <v>100111002</v>
      </c>
    </row>
    <row r="46" spans="5:6" x14ac:dyDescent="0.35">
      <c r="E46" s="24" t="s">
        <v>236</v>
      </c>
      <c r="F46" s="23">
        <v>100111003</v>
      </c>
    </row>
    <row r="47" spans="5:6" x14ac:dyDescent="0.35">
      <c r="E47" s="22" t="s">
        <v>131</v>
      </c>
      <c r="F47" s="23">
        <v>100111004</v>
      </c>
    </row>
    <row r="48" spans="5:6" x14ac:dyDescent="0.35">
      <c r="E48" s="22" t="s">
        <v>128</v>
      </c>
      <c r="F48" s="23">
        <v>100111005</v>
      </c>
    </row>
    <row r="49" spans="5:6" x14ac:dyDescent="0.35">
      <c r="E49" s="22" t="s">
        <v>164</v>
      </c>
      <c r="F49" s="23">
        <v>100111011</v>
      </c>
    </row>
    <row r="50" spans="5:6" x14ac:dyDescent="0.35">
      <c r="E50" s="22" t="s">
        <v>187</v>
      </c>
      <c r="F50" s="23">
        <v>100111012</v>
      </c>
    </row>
    <row r="51" spans="5:6" x14ac:dyDescent="0.35">
      <c r="E51" s="22" t="s">
        <v>102</v>
      </c>
      <c r="F51" s="23">
        <v>100112001</v>
      </c>
    </row>
    <row r="52" spans="5:6" x14ac:dyDescent="0.35">
      <c r="E52" s="22" t="s">
        <v>175</v>
      </c>
      <c r="F52" s="23">
        <v>100112002</v>
      </c>
    </row>
    <row r="53" spans="5:6" x14ac:dyDescent="0.35">
      <c r="E53" s="22" t="s">
        <v>98</v>
      </c>
      <c r="F53" s="23">
        <v>100112003</v>
      </c>
    </row>
    <row r="54" spans="5:6" x14ac:dyDescent="0.35">
      <c r="E54" s="22" t="s">
        <v>108</v>
      </c>
      <c r="F54" s="23">
        <v>100112004</v>
      </c>
    </row>
    <row r="55" spans="5:6" x14ac:dyDescent="0.35">
      <c r="E55" s="22" t="s">
        <v>182</v>
      </c>
      <c r="F55" s="23">
        <v>100112006</v>
      </c>
    </row>
    <row r="56" spans="5:6" x14ac:dyDescent="0.35">
      <c r="E56" s="24" t="s">
        <v>237</v>
      </c>
      <c r="F56" s="23">
        <v>100112008</v>
      </c>
    </row>
    <row r="57" spans="5:6" x14ac:dyDescent="0.35">
      <c r="E57" s="22" t="s">
        <v>125</v>
      </c>
      <c r="F57" s="23">
        <v>100112009</v>
      </c>
    </row>
    <row r="58" spans="5:6" x14ac:dyDescent="0.35">
      <c r="E58" s="22" t="s">
        <v>97</v>
      </c>
      <c r="F58" s="23">
        <v>100112010</v>
      </c>
    </row>
    <row r="59" spans="5:6" x14ac:dyDescent="0.35">
      <c r="E59" s="22" t="s">
        <v>120</v>
      </c>
      <c r="F59" s="23">
        <v>100112012</v>
      </c>
    </row>
    <row r="60" spans="5:6" x14ac:dyDescent="0.35">
      <c r="E60" s="22" t="s">
        <v>99</v>
      </c>
      <c r="F60" s="23">
        <v>100112013</v>
      </c>
    </row>
    <row r="61" spans="5:6" x14ac:dyDescent="0.35">
      <c r="E61" s="22" t="s">
        <v>130</v>
      </c>
      <c r="F61" s="23">
        <v>100112015</v>
      </c>
    </row>
    <row r="62" spans="5:6" x14ac:dyDescent="0.35">
      <c r="E62" s="22" t="s">
        <v>173</v>
      </c>
      <c r="F62" s="23">
        <v>100112016</v>
      </c>
    </row>
    <row r="63" spans="5:6" x14ac:dyDescent="0.35">
      <c r="E63" s="22" t="s">
        <v>100</v>
      </c>
      <c r="F63" s="23">
        <v>100112017</v>
      </c>
    </row>
    <row r="64" spans="5:6" x14ac:dyDescent="0.35">
      <c r="E64" s="22" t="s">
        <v>119</v>
      </c>
      <c r="F64" s="23">
        <v>100112018</v>
      </c>
    </row>
    <row r="65" spans="5:6" x14ac:dyDescent="0.35">
      <c r="E65" s="22" t="s">
        <v>185</v>
      </c>
      <c r="F65" s="23">
        <v>100112020</v>
      </c>
    </row>
    <row r="66" spans="5:6" x14ac:dyDescent="0.35">
      <c r="E66" s="22" t="s">
        <v>94</v>
      </c>
      <c r="F66" s="23">
        <v>100112021</v>
      </c>
    </row>
    <row r="67" spans="5:6" x14ac:dyDescent="0.35">
      <c r="E67" s="22" t="s">
        <v>127</v>
      </c>
      <c r="F67" s="23">
        <v>100112022</v>
      </c>
    </row>
    <row r="68" spans="5:6" x14ac:dyDescent="0.35">
      <c r="E68" s="22" t="s">
        <v>103</v>
      </c>
      <c r="F68" s="23">
        <v>100112023</v>
      </c>
    </row>
    <row r="69" spans="5:6" x14ac:dyDescent="0.35">
      <c r="E69" s="22" t="s">
        <v>132</v>
      </c>
      <c r="F69" s="23">
        <v>100112024</v>
      </c>
    </row>
    <row r="70" spans="5:6" x14ac:dyDescent="0.35">
      <c r="E70" s="22" t="s">
        <v>122</v>
      </c>
      <c r="F70" s="23">
        <v>100112025</v>
      </c>
    </row>
    <row r="71" spans="5:6" x14ac:dyDescent="0.35">
      <c r="E71" s="22" t="s">
        <v>135</v>
      </c>
      <c r="F71" s="23">
        <v>100112026</v>
      </c>
    </row>
    <row r="72" spans="5:6" x14ac:dyDescent="0.35">
      <c r="E72" s="22" t="s">
        <v>149</v>
      </c>
      <c r="F72" s="23">
        <v>100112027</v>
      </c>
    </row>
    <row r="73" spans="5:6" x14ac:dyDescent="0.35">
      <c r="E73" s="22" t="s">
        <v>183</v>
      </c>
      <c r="F73" s="23">
        <v>100112028</v>
      </c>
    </row>
    <row r="74" spans="5:6" x14ac:dyDescent="0.35">
      <c r="E74" s="22" t="s">
        <v>158</v>
      </c>
      <c r="F74" s="23">
        <v>100112029</v>
      </c>
    </row>
    <row r="75" spans="5:6" x14ac:dyDescent="0.35">
      <c r="E75" s="22" t="s">
        <v>238</v>
      </c>
      <c r="F75" s="23">
        <v>100112030</v>
      </c>
    </row>
    <row r="76" spans="5:6" x14ac:dyDescent="0.35">
      <c r="E76" s="22" t="s">
        <v>239</v>
      </c>
      <c r="F76" s="23">
        <v>100112031</v>
      </c>
    </row>
    <row r="77" spans="5:6" x14ac:dyDescent="0.35">
      <c r="E77" s="22" t="s">
        <v>190</v>
      </c>
      <c r="F77" s="23">
        <v>100112032</v>
      </c>
    </row>
    <row r="78" spans="5:6" x14ac:dyDescent="0.35">
      <c r="E78" s="22" t="s">
        <v>138</v>
      </c>
      <c r="F78" s="23">
        <v>100112033</v>
      </c>
    </row>
    <row r="79" spans="5:6" x14ac:dyDescent="0.35">
      <c r="E79" s="22" t="s">
        <v>159</v>
      </c>
      <c r="F79" s="23">
        <v>100112054</v>
      </c>
    </row>
    <row r="80" spans="5:6" x14ac:dyDescent="0.35">
      <c r="E80" s="22" t="s">
        <v>142</v>
      </c>
      <c r="F80" s="23">
        <v>100113001</v>
      </c>
    </row>
    <row r="81" spans="5:6" x14ac:dyDescent="0.35">
      <c r="E81" s="25" t="s">
        <v>148</v>
      </c>
      <c r="F81" s="26">
        <v>100113002</v>
      </c>
    </row>
    <row r="82" spans="5:6" x14ac:dyDescent="0.35">
      <c r="E82" s="22" t="s">
        <v>180</v>
      </c>
      <c r="F82" s="23">
        <v>100113003</v>
      </c>
    </row>
    <row r="83" spans="5:6" x14ac:dyDescent="0.35">
      <c r="E83" s="22" t="s">
        <v>181</v>
      </c>
      <c r="F83" s="23">
        <v>100113004</v>
      </c>
    </row>
    <row r="84" spans="5:6" x14ac:dyDescent="0.35">
      <c r="E84" s="22" t="s">
        <v>184</v>
      </c>
      <c r="F84" s="23">
        <v>100113005</v>
      </c>
    </row>
    <row r="85" spans="5:6" x14ac:dyDescent="0.35">
      <c r="E85" s="22" t="s">
        <v>160</v>
      </c>
      <c r="F85" s="23">
        <v>100113006</v>
      </c>
    </row>
    <row r="86" spans="5:6" x14ac:dyDescent="0.35">
      <c r="E86" s="22" t="s">
        <v>171</v>
      </c>
      <c r="F86" s="23">
        <v>100114001</v>
      </c>
    </row>
    <row r="87" spans="5:6" x14ac:dyDescent="0.35">
      <c r="E87" s="22" t="s">
        <v>105</v>
      </c>
      <c r="F87" s="23">
        <v>100114002</v>
      </c>
    </row>
    <row r="88" spans="5:6" x14ac:dyDescent="0.35">
      <c r="E88" s="22" t="s">
        <v>189</v>
      </c>
      <c r="F88" s="23">
        <v>100114013</v>
      </c>
    </row>
    <row r="89" spans="5:6" x14ac:dyDescent="0.35">
      <c r="E89" t="s">
        <v>129</v>
      </c>
      <c r="F89" s="23">
        <v>100114014</v>
      </c>
    </row>
    <row r="90" spans="5:6" x14ac:dyDescent="0.35">
      <c r="E90" s="22" t="s">
        <v>143</v>
      </c>
      <c r="F90" s="23">
        <v>100114015</v>
      </c>
    </row>
    <row r="91" spans="5:6" x14ac:dyDescent="0.35">
      <c r="E91" s="22" t="s">
        <v>96</v>
      </c>
      <c r="F91" s="23">
        <v>100114016</v>
      </c>
    </row>
    <row r="92" spans="5:6" x14ac:dyDescent="0.35">
      <c r="E92" s="22" t="s">
        <v>104</v>
      </c>
      <c r="F92" s="23">
        <v>100114018</v>
      </c>
    </row>
    <row r="93" spans="5:6" x14ac:dyDescent="0.35">
      <c r="E93" s="22" t="s">
        <v>240</v>
      </c>
      <c r="F93" s="23">
        <v>100114019</v>
      </c>
    </row>
    <row r="94" spans="5:6" x14ac:dyDescent="0.35">
      <c r="E94" s="22" t="s">
        <v>112</v>
      </c>
      <c r="F94" s="23">
        <v>100114020</v>
      </c>
    </row>
    <row r="95" spans="5:6" x14ac:dyDescent="0.35">
      <c r="E95" s="22" t="s">
        <v>133</v>
      </c>
      <c r="F95" s="23">
        <v>100114021</v>
      </c>
    </row>
    <row r="96" spans="5:6" x14ac:dyDescent="0.35">
      <c r="E96" s="22" t="s">
        <v>114</v>
      </c>
      <c r="F96" s="23">
        <v>100114022</v>
      </c>
    </row>
    <row r="97" spans="5:6" x14ac:dyDescent="0.35">
      <c r="E97" s="22" t="s">
        <v>116</v>
      </c>
      <c r="F97" s="23">
        <v>100114023</v>
      </c>
    </row>
    <row r="98" spans="5:6" x14ac:dyDescent="0.35">
      <c r="E98" s="22" t="s">
        <v>118</v>
      </c>
      <c r="F98" s="23">
        <v>100114024</v>
      </c>
    </row>
    <row r="99" spans="5:6" x14ac:dyDescent="0.35">
      <c r="E99" s="22" t="s">
        <v>134</v>
      </c>
      <c r="F99" s="23">
        <v>100114025</v>
      </c>
    </row>
    <row r="100" spans="5:6" x14ac:dyDescent="0.35">
      <c r="E100" s="22" t="s">
        <v>124</v>
      </c>
      <c r="F100" s="23">
        <v>100114026</v>
      </c>
    </row>
    <row r="101" spans="5:6" x14ac:dyDescent="0.35">
      <c r="E101" s="22" t="s">
        <v>140</v>
      </c>
      <c r="F101" s="23">
        <v>100114027</v>
      </c>
    </row>
    <row r="102" spans="5:6" x14ac:dyDescent="0.35">
      <c r="E102" s="22" t="s">
        <v>147</v>
      </c>
      <c r="F102" s="23">
        <v>100114028</v>
      </c>
    </row>
    <row r="103" spans="5:6" x14ac:dyDescent="0.35">
      <c r="E103" s="22" t="s">
        <v>151</v>
      </c>
      <c r="F103" s="23">
        <v>100114029</v>
      </c>
    </row>
    <row r="104" spans="5:6" x14ac:dyDescent="0.35">
      <c r="E104" s="22" t="s">
        <v>153</v>
      </c>
      <c r="F104" s="23">
        <v>100114030</v>
      </c>
    </row>
    <row r="105" spans="5:6" x14ac:dyDescent="0.35">
      <c r="E105" s="22" t="s">
        <v>156</v>
      </c>
      <c r="F105" s="23">
        <v>100114031</v>
      </c>
    </row>
    <row r="106" spans="5:6" x14ac:dyDescent="0.35">
      <c r="E106" s="22" t="s">
        <v>162</v>
      </c>
      <c r="F106" s="23">
        <v>100114032</v>
      </c>
    </row>
    <row r="107" spans="5:6" x14ac:dyDescent="0.35">
      <c r="E107" s="22" t="s">
        <v>166</v>
      </c>
      <c r="F107" s="23">
        <v>100114033</v>
      </c>
    </row>
    <row r="108" spans="5:6" x14ac:dyDescent="0.35">
      <c r="E108" s="22" t="s">
        <v>169</v>
      </c>
      <c r="F108" s="23">
        <v>100114034</v>
      </c>
    </row>
    <row r="109" spans="5:6" x14ac:dyDescent="0.35">
      <c r="E109" s="22" t="s">
        <v>241</v>
      </c>
      <c r="F109" s="23">
        <v>100114035</v>
      </c>
    </row>
    <row r="110" spans="5:6" x14ac:dyDescent="0.35">
      <c r="E110" s="22" t="s">
        <v>242</v>
      </c>
      <c r="F110" s="23">
        <v>100114036</v>
      </c>
    </row>
    <row r="111" spans="5:6" x14ac:dyDescent="0.35">
      <c r="E111" s="25" t="s">
        <v>243</v>
      </c>
      <c r="F111" s="23">
        <v>100114037</v>
      </c>
    </row>
    <row r="112" spans="5:6" x14ac:dyDescent="0.35">
      <c r="E112" s="22" t="s">
        <v>191</v>
      </c>
      <c r="F112" s="23">
        <v>100114038</v>
      </c>
    </row>
    <row r="113" spans="5:6" x14ac:dyDescent="0.35">
      <c r="E113" s="22" t="s">
        <v>192</v>
      </c>
      <c r="F113" s="23">
        <v>100114039</v>
      </c>
    </row>
    <row r="114" spans="5:6" x14ac:dyDescent="0.35">
      <c r="E114" s="22" t="s">
        <v>231</v>
      </c>
      <c r="F114" s="23">
        <v>100114040</v>
      </c>
    </row>
    <row r="115" spans="5:6" x14ac:dyDescent="0.35">
      <c r="E115" s="22" t="s">
        <v>228</v>
      </c>
      <c r="F115" s="23">
        <v>100114041</v>
      </c>
    </row>
    <row r="116" spans="5:6" x14ac:dyDescent="0.35">
      <c r="E116" s="22" t="s">
        <v>227</v>
      </c>
      <c r="F116" s="23">
        <v>100114042</v>
      </c>
    </row>
    <row r="117" spans="5:6" x14ac:dyDescent="0.35">
      <c r="E117" s="22" t="s">
        <v>230</v>
      </c>
      <c r="F117" s="23">
        <v>100114043</v>
      </c>
    </row>
    <row r="118" spans="5:6" x14ac:dyDescent="0.35">
      <c r="E118" s="22" t="s">
        <v>234</v>
      </c>
      <c r="F118" s="23">
        <v>100114044</v>
      </c>
    </row>
    <row r="119" spans="5:6" x14ac:dyDescent="0.35">
      <c r="E119" s="22" t="s">
        <v>232</v>
      </c>
      <c r="F119" s="23">
        <v>100114045</v>
      </c>
    </row>
    <row r="120" spans="5:6" x14ac:dyDescent="0.35">
      <c r="E120" s="22" t="s">
        <v>229</v>
      </c>
      <c r="F120" s="23">
        <v>100114046</v>
      </c>
    </row>
  </sheetData>
  <conditionalFormatting sqref="F2:F120">
    <cfRule type="duplicateValues" dxfId="0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64009-9025-452B-AE36-9B0EE288D891}">
  <dimension ref="B2:F35"/>
  <sheetViews>
    <sheetView workbookViewId="0">
      <selection activeCell="E2" sqref="E2:F15"/>
    </sheetView>
  </sheetViews>
  <sheetFormatPr baseColWidth="10" defaultRowHeight="14.5" x14ac:dyDescent="0.35"/>
  <cols>
    <col min="3" max="3" width="30" customWidth="1"/>
    <col min="5" max="5" width="17" customWidth="1"/>
  </cols>
  <sheetData>
    <row r="2" spans="2:6" x14ac:dyDescent="0.35">
      <c r="B2" t="s">
        <v>70</v>
      </c>
      <c r="C2" t="s">
        <v>193</v>
      </c>
      <c r="E2" s="28" t="s">
        <v>193</v>
      </c>
      <c r="F2" s="28" t="s">
        <v>206</v>
      </c>
    </row>
    <row r="3" spans="2:6" x14ac:dyDescent="0.35">
      <c r="B3" t="s">
        <v>109</v>
      </c>
      <c r="C3" t="s">
        <v>203</v>
      </c>
      <c r="E3" s="27" t="s">
        <v>194</v>
      </c>
      <c r="F3" s="29">
        <v>1</v>
      </c>
    </row>
    <row r="4" spans="2:6" x14ac:dyDescent="0.35">
      <c r="B4" t="s">
        <v>110</v>
      </c>
      <c r="C4" t="s">
        <v>224</v>
      </c>
      <c r="E4" s="27" t="s">
        <v>200</v>
      </c>
      <c r="F4" s="29">
        <v>2</v>
      </c>
    </row>
    <row r="5" spans="2:6" x14ac:dyDescent="0.35">
      <c r="B5" t="s">
        <v>111</v>
      </c>
      <c r="C5" t="s">
        <v>203</v>
      </c>
      <c r="E5" s="27" t="s">
        <v>207</v>
      </c>
      <c r="F5" s="29">
        <v>3</v>
      </c>
    </row>
    <row r="6" spans="2:6" x14ac:dyDescent="0.35">
      <c r="B6" t="s">
        <v>115</v>
      </c>
      <c r="C6" t="s">
        <v>203</v>
      </c>
      <c r="E6" t="s">
        <v>224</v>
      </c>
      <c r="F6" s="29">
        <v>4</v>
      </c>
    </row>
    <row r="7" spans="2:6" x14ac:dyDescent="0.35">
      <c r="B7" t="s">
        <v>117</v>
      </c>
      <c r="C7" t="s">
        <v>203</v>
      </c>
      <c r="E7" t="s">
        <v>203</v>
      </c>
      <c r="F7" s="29">
        <v>5</v>
      </c>
    </row>
    <row r="8" spans="2:6" x14ac:dyDescent="0.35">
      <c r="B8" t="s">
        <v>122</v>
      </c>
      <c r="C8" t="s">
        <v>194</v>
      </c>
      <c r="E8" s="27" t="s">
        <v>198</v>
      </c>
      <c r="F8" s="29">
        <v>6</v>
      </c>
    </row>
    <row r="9" spans="2:6" x14ac:dyDescent="0.35">
      <c r="B9" t="s">
        <v>141</v>
      </c>
      <c r="C9" t="s">
        <v>200</v>
      </c>
      <c r="E9" s="27" t="s">
        <v>196</v>
      </c>
      <c r="F9" s="29">
        <v>7</v>
      </c>
    </row>
    <row r="10" spans="2:6" x14ac:dyDescent="0.35">
      <c r="B10" t="s">
        <v>146</v>
      </c>
      <c r="C10" t="s">
        <v>202</v>
      </c>
      <c r="E10" s="27" t="s">
        <v>197</v>
      </c>
      <c r="F10" s="29">
        <v>8</v>
      </c>
    </row>
    <row r="11" spans="2:6" x14ac:dyDescent="0.35">
      <c r="B11" t="s">
        <v>154</v>
      </c>
      <c r="C11" t="s">
        <v>200</v>
      </c>
      <c r="E11" s="27" t="s">
        <v>195</v>
      </c>
      <c r="F11" s="29">
        <v>9</v>
      </c>
    </row>
    <row r="12" spans="2:6" x14ac:dyDescent="0.35">
      <c r="B12" t="s">
        <v>155</v>
      </c>
      <c r="C12" t="s">
        <v>203</v>
      </c>
      <c r="E12" s="27" t="s">
        <v>201</v>
      </c>
      <c r="F12" s="29">
        <v>10</v>
      </c>
    </row>
    <row r="13" spans="2:6" x14ac:dyDescent="0.35">
      <c r="B13" t="s">
        <v>170</v>
      </c>
      <c r="C13" t="s">
        <v>226</v>
      </c>
      <c r="E13" s="27" t="s">
        <v>188</v>
      </c>
      <c r="F13" s="29">
        <v>11</v>
      </c>
    </row>
    <row r="14" spans="2:6" x14ac:dyDescent="0.35">
      <c r="B14" t="s">
        <v>174</v>
      </c>
      <c r="C14" t="s">
        <v>202</v>
      </c>
      <c r="E14" s="27" t="s">
        <v>199</v>
      </c>
      <c r="F14" s="29">
        <v>12</v>
      </c>
    </row>
    <row r="15" spans="2:6" x14ac:dyDescent="0.35">
      <c r="B15" t="s">
        <v>178</v>
      </c>
      <c r="C15" t="s">
        <v>224</v>
      </c>
      <c r="E15" s="27" t="s">
        <v>204</v>
      </c>
      <c r="F15" s="29">
        <v>13</v>
      </c>
    </row>
    <row r="16" spans="2:6" x14ac:dyDescent="0.35">
      <c r="B16" t="s">
        <v>188</v>
      </c>
      <c r="C16" t="s">
        <v>188</v>
      </c>
    </row>
    <row r="17" spans="2:3" x14ac:dyDescent="0.35">
      <c r="B17" t="s">
        <v>227</v>
      </c>
      <c r="C17" t="s">
        <v>204</v>
      </c>
    </row>
    <row r="18" spans="2:3" x14ac:dyDescent="0.35">
      <c r="B18" t="s">
        <v>144</v>
      </c>
      <c r="C18" t="s">
        <v>200</v>
      </c>
    </row>
    <row r="19" spans="2:3" x14ac:dyDescent="0.35">
      <c r="B19" t="s">
        <v>137</v>
      </c>
      <c r="C19" t="s">
        <v>194</v>
      </c>
    </row>
    <row r="20" spans="2:3" x14ac:dyDescent="0.35">
      <c r="B20" t="s">
        <v>145</v>
      </c>
      <c r="C20" t="s">
        <v>224</v>
      </c>
    </row>
    <row r="21" spans="2:3" x14ac:dyDescent="0.35">
      <c r="B21" t="s">
        <v>228</v>
      </c>
      <c r="C21" t="s">
        <v>224</v>
      </c>
    </row>
    <row r="22" spans="2:3" x14ac:dyDescent="0.35">
      <c r="B22" t="s">
        <v>92</v>
      </c>
      <c r="C22" t="s">
        <v>194</v>
      </c>
    </row>
    <row r="23" spans="2:3" x14ac:dyDescent="0.35">
      <c r="B23" t="s">
        <v>121</v>
      </c>
      <c r="C23" t="s">
        <v>194</v>
      </c>
    </row>
    <row r="24" spans="2:3" x14ac:dyDescent="0.35">
      <c r="B24" t="s">
        <v>229</v>
      </c>
      <c r="C24" t="s">
        <v>194</v>
      </c>
    </row>
    <row r="25" spans="2:3" x14ac:dyDescent="0.35">
      <c r="B25" t="s">
        <v>152</v>
      </c>
      <c r="C25" t="s">
        <v>194</v>
      </c>
    </row>
    <row r="26" spans="2:3" x14ac:dyDescent="0.35">
      <c r="B26" t="s">
        <v>179</v>
      </c>
      <c r="C26" t="s">
        <v>200</v>
      </c>
    </row>
    <row r="27" spans="2:3" x14ac:dyDescent="0.35">
      <c r="B27" t="s">
        <v>106</v>
      </c>
      <c r="C27" t="s">
        <v>194</v>
      </c>
    </row>
    <row r="28" spans="2:3" x14ac:dyDescent="0.35">
      <c r="B28" t="s">
        <v>230</v>
      </c>
      <c r="C28" t="s">
        <v>224</v>
      </c>
    </row>
    <row r="29" spans="2:3" x14ac:dyDescent="0.35">
      <c r="B29" t="s">
        <v>150</v>
      </c>
      <c r="C29" t="s">
        <v>202</v>
      </c>
    </row>
    <row r="30" spans="2:3" x14ac:dyDescent="0.35">
      <c r="B30" t="s">
        <v>172</v>
      </c>
      <c r="C30" t="s">
        <v>224</v>
      </c>
    </row>
    <row r="31" spans="2:3" x14ac:dyDescent="0.35">
      <c r="B31" t="s">
        <v>231</v>
      </c>
      <c r="C31" t="s">
        <v>224</v>
      </c>
    </row>
    <row r="32" spans="2:3" x14ac:dyDescent="0.35">
      <c r="B32" t="s">
        <v>156</v>
      </c>
      <c r="C32" t="s">
        <v>202</v>
      </c>
    </row>
    <row r="33" spans="2:3" x14ac:dyDescent="0.35">
      <c r="B33" t="s">
        <v>232</v>
      </c>
      <c r="C33" t="s">
        <v>204</v>
      </c>
    </row>
    <row r="34" spans="2:3" x14ac:dyDescent="0.35">
      <c r="B34" t="s">
        <v>234</v>
      </c>
      <c r="C34" t="s">
        <v>202</v>
      </c>
    </row>
    <row r="35" spans="2:3" x14ac:dyDescent="0.35">
      <c r="B35" t="s">
        <v>136</v>
      </c>
      <c r="C35" t="s">
        <v>194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6A10B-AC92-427E-BFED-79E65E0C5209}">
  <dimension ref="B2:C8"/>
  <sheetViews>
    <sheetView workbookViewId="0">
      <selection activeCell="G5" sqref="G5"/>
    </sheetView>
  </sheetViews>
  <sheetFormatPr baseColWidth="10" defaultRowHeight="14.5" x14ac:dyDescent="0.35"/>
  <cols>
    <col min="2" max="2" width="21.1796875" customWidth="1"/>
  </cols>
  <sheetData>
    <row r="2" spans="2:3" ht="24" x14ac:dyDescent="0.35">
      <c r="B2" s="28" t="s">
        <v>223</v>
      </c>
      <c r="C2" s="28" t="s">
        <v>208</v>
      </c>
    </row>
    <row r="3" spans="2:3" x14ac:dyDescent="0.35">
      <c r="B3" s="27" t="s">
        <v>219</v>
      </c>
      <c r="C3" s="29">
        <v>1</v>
      </c>
    </row>
    <row r="4" spans="2:3" x14ac:dyDescent="0.35">
      <c r="B4" s="27" t="s">
        <v>220</v>
      </c>
      <c r="C4" s="29">
        <v>2</v>
      </c>
    </row>
    <row r="5" spans="2:3" x14ac:dyDescent="0.35">
      <c r="B5" s="27" t="s">
        <v>225</v>
      </c>
      <c r="C5" s="29">
        <v>3</v>
      </c>
    </row>
    <row r="6" spans="2:3" x14ac:dyDescent="0.35">
      <c r="B6" s="27"/>
      <c r="C6" s="29"/>
    </row>
    <row r="7" spans="2:3" x14ac:dyDescent="0.35">
      <c r="C7" s="29"/>
    </row>
    <row r="8" spans="2:3" x14ac:dyDescent="0.35">
      <c r="B8" s="27"/>
      <c r="C8" s="2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Hoja2</vt:lpstr>
      <vt:lpstr>Modelo_Precio_Punto_venta</vt:lpstr>
      <vt:lpstr>Cultivo</vt:lpstr>
      <vt:lpstr>Tipo cultivo</vt:lpstr>
      <vt:lpstr>Punto de Venta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clauduarte r</cp:lastModifiedBy>
  <dcterms:created xsi:type="dcterms:W3CDTF">2021-08-17T21:56:12Z</dcterms:created>
  <dcterms:modified xsi:type="dcterms:W3CDTF">2021-11-04T23:16:27Z</dcterms:modified>
</cp:coreProperties>
</file>