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7FEBBD39-631E-4DA9-8B3A-0F87C07FAE93}"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Temporalidad!$A$11:$G$1782</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0" r:id="rId17"/>
    <pivotCache cacheId="8"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S7" i="13" l="1"/>
  <c r="S8" i="13"/>
  <c r="S9" i="13"/>
  <c r="S6" i="13"/>
  <c r="S5" i="13"/>
  <c r="S4" i="13"/>
  <c r="AM7" i="13"/>
  <c r="AN7" i="13"/>
  <c r="AN8" i="13" s="1"/>
  <c r="AN9" i="13" s="1"/>
  <c r="AO7" i="13"/>
  <c r="AO8" i="13" s="1"/>
  <c r="AO9" i="13" s="1"/>
  <c r="AM8" i="13"/>
  <c r="AM9" i="13" s="1"/>
  <c r="AH7" i="13" l="1"/>
  <c r="AH8" i="13"/>
  <c r="AH9" i="13" s="1"/>
  <c r="AB7" i="13"/>
  <c r="AB8" i="13" s="1"/>
  <c r="AB9" i="13" s="1"/>
  <c r="AD7" i="13"/>
  <c r="AE7" i="13"/>
  <c r="AF7" i="13"/>
  <c r="AF8" i="13" s="1"/>
  <c r="AF9" i="13" s="1"/>
  <c r="AD8" i="13"/>
  <c r="AD9" i="13" s="1"/>
  <c r="AE8" i="13"/>
  <c r="AE9" i="13"/>
  <c r="X7" i="13"/>
  <c r="X8" i="13"/>
  <c r="X9" i="13" s="1"/>
  <c r="Q4" i="13"/>
  <c r="L8" i="13"/>
  <c r="L7" i="13"/>
  <c r="A9" i="13" l="1"/>
  <c r="L9" i="13"/>
  <c r="M9" i="13"/>
  <c r="AG9" i="13"/>
  <c r="Q9" i="13"/>
  <c r="U9" i="13"/>
  <c r="W9" i="13"/>
  <c r="AI9" i="13"/>
  <c r="AJ9" i="13"/>
  <c r="AK9" i="13"/>
  <c r="AQ9" i="13"/>
  <c r="M8" i="13"/>
  <c r="Q8" i="13"/>
  <c r="U8" i="13"/>
  <c r="W8" i="13"/>
  <c r="AG8" i="13"/>
  <c r="AI8" i="13"/>
  <c r="AJ8" i="13"/>
  <c r="AK8" i="13"/>
  <c r="AQ8" i="13"/>
  <c r="A8" i="13"/>
  <c r="Z6" i="13"/>
  <c r="Z5" i="13"/>
  <c r="Z4" i="13"/>
  <c r="A7" i="13"/>
  <c r="A5" i="13"/>
  <c r="A6" i="13"/>
  <c r="A4" i="13"/>
  <c r="M7" i="13"/>
  <c r="T7" i="13" s="1"/>
  <c r="AQ7" i="13"/>
  <c r="AI7" i="13"/>
  <c r="AJ7" i="13"/>
  <c r="AK7" i="13"/>
  <c r="AG7" i="13"/>
  <c r="Q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9" i="13" l="1"/>
  <c r="Z9" i="13"/>
  <c r="T8" i="13"/>
  <c r="Z8" i="13"/>
  <c r="Z7"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M6" i="13" l="1"/>
  <c r="W6" i="13"/>
  <c r="Q6" i="13"/>
  <c r="T6" i="13"/>
  <c r="U6" i="13"/>
  <c r="AI6" i="13"/>
  <c r="AK6" i="13"/>
  <c r="Q5" i="13"/>
  <c r="U5" i="13"/>
  <c r="AK5" i="13"/>
  <c r="AK4" i="13"/>
  <c r="M5" i="13"/>
  <c r="M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W5" i="13"/>
  <c r="W4" i="13"/>
  <c r="AQ6" i="13"/>
  <c r="AG6" i="13"/>
  <c r="AQ5" i="13"/>
  <c r="X5" i="13" l="1"/>
  <c r="X6" i="13" s="1"/>
  <c r="U4" i="13"/>
  <c r="AJ4" i="13" l="1"/>
  <c r="AI4" i="13"/>
  <c r="AM5" i="13"/>
  <c r="AF5" i="13"/>
  <c r="AE5" i="13"/>
  <c r="AD5" i="13"/>
  <c r="AC5" i="13"/>
  <c r="AC6" i="13" s="1"/>
  <c r="AC7" i="13" s="1"/>
  <c r="AB5" i="13"/>
  <c r="AA5" i="13"/>
  <c r="AI5" i="13"/>
  <c r="AO5" i="13"/>
  <c r="AO6" i="13" s="1"/>
  <c r="AN5" i="13"/>
  <c r="AN6" i="13" s="1"/>
  <c r="AC8" i="13" l="1"/>
  <c r="AP7" i="13"/>
  <c r="AB6" i="13"/>
  <c r="AP6" i="13"/>
  <c r="AD6" i="13"/>
  <c r="AE6" i="13"/>
  <c r="AF6" i="13"/>
  <c r="AM6" i="13"/>
  <c r="AA6" i="13"/>
  <c r="AA7" i="13" s="1"/>
  <c r="AA8" i="13" s="1"/>
  <c r="AA9" i="13" s="1"/>
  <c r="AP5" i="13"/>
  <c r="AG5" i="13"/>
  <c r="AC9" i="13" l="1"/>
  <c r="AP9" i="13" s="1"/>
  <c r="AP8"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<sst xmlns="http://schemas.openxmlformats.org/spreadsheetml/2006/main" count="29078" uniqueCount="13808">
  <si>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</si>
  <si>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</si>
  <si>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</si>
  <si>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</si>
  <si>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</si>
  <si>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</si>
  <si>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</si>
  <si>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</si>
  <si>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</si>
  <si>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</si>
  <si>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</si>
  <si>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</si>
  <si>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</si>
  <si>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</si>
  <si>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</si>
  <si>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</si>
  <si>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</si>
  <si>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</si>
  <si>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</si>
  <si>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</si>
  <si>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</si>
  <si>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</si>
  <si>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</si>
  <si>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</si>
  <si>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</si>
  <si>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</si>
  <si>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</si>
  <si>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</si>
  <si>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</si>
  <si>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</si>
  <si>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</si>
  <si>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</si>
  <si>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</si>
  <si>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</si>
  <si>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</si>
  <si>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</si>
  <si>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</si>
  <si>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</si>
  <si>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</si>
  <si>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</si>
  <si>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</si>
  <si>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</si>
  <si>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</si>
  <si>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</si>
  <si>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</si>
  <si>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</si>
  <si>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</si>
  <si>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</si>
  <si>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</si>
  <si>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</si>
  <si>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</si>
  <si>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</si>
  <si>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</si>
  <si>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</si>
  <si>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</si>
  <si>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</si>
  <si>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</si>
  <si>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</si>
  <si>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</si>
  <si>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</si>
  <si>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</si>
  <si>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</si>
  <si>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</si>
  <si>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</si>
  <si>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</si>
  <si>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</si>
  <si>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</si>
  <si>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</si>
  <si>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</si>
  <si>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</si>
  <si>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</si>
  <si>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</si>
  <si>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</si>
  <si>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</si>
  <si>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</si>
  <si>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</si>
  <si>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</si>
  <si>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</si>
  <si>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</si>
  <si>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</si>
  <si>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</si>
  <si>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</si>
  <si>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</si>
  <si>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</si>
  <si>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</si>
  <si>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</si>
  <si>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</si>
  <si>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</si>
  <si>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</si>
  <si>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</si>
  <si>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</si>
  <si>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</si>
  <si>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</si>
  <si>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</si>
  <si>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</si>
  <si>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</si>
  <si>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</si>
  <si>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</si>
  <si>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</si>
  <si>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</si>
  <si>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</si>
  <si>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</si>
  <si>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</si>
  <si>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</si>
  <si>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</si>
  <si>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</si>
  <si>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</si>
  <si>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</si>
  <si>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</si>
  <si>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</si>
  <si>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</si>
  <si>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</si>
  <si>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</si>
  <si>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</si>
  <si>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</si>
  <si>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</si>
  <si>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</si>
  <si>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</si>
  <si>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</si>
  <si>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</si>
  <si>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</si>
  <si>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</si>
  <si>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</si>
  <si>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</si>
  <si>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</si>
  <si>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</si>
  <si>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</si>
  <si>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</si>
  <si>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</si>
  <si>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</si>
  <si>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</si>
  <si>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</si>
  <si>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</si>
  <si>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</si>
  <si>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</si>
  <si>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</si>
  <si>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</si>
  <si>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</si>
  <si>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</si>
  <si>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</si>
  <si>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</si>
  <si>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</si>
  <si>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</si>
  <si>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</si>
  <si>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</si>
  <si>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</si>
  <si>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</si>
  <si>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</si>
  <si>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</si>
  <si>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</si>
  <si>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</si>
  <si>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</si>
  <si>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</si>
  <si>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</si>
  <si>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</si>
  <si>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</si>
  <si>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</si>
  <si>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</si>
  <si>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</si>
  <si>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</si>
  <si>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</si>
  <si>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</si>
  <si>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</si>
  <si>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</si>
  <si>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</si>
  <si>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</si>
  <si>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</si>
  <si>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</si>
  <si>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</si>
  <si>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</si>
  <si>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</si>
  <si>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</si>
  <si>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</si>
  <si>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</si>
  <si>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</si>
  <si>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</si>
  <si>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</si>
  <si>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</si>
  <si>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</si>
  <si>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</si>
  <si>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</si>
  <si>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</si>
  <si>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</si>
  <si>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</si>
  <si>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</si>
  <si>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</si>
  <si>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</si>
  <si>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</si>
  <si>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</si>
  <si>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</si>
  <si>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</si>
  <si>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</si>
  <si>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</si>
  <si>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</si>
  <si>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</si>
  <si>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</si>
  <si>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</si>
  <si>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</si>
  <si>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</si>
  <si>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</si>
  <si>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</si>
  <si>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</si>
  <si>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</si>
  <si>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</si>
  <si>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</si>
  <si>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</si>
  <si>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</si>
  <si>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</si>
  <si>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</si>
  <si>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</si>
  <si>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</si>
  <si>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</si>
  <si>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</si>
  <si>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</si>
  <si>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</si>
  <si>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</si>
  <si>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</si>
  <si>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</si>
  <si>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</si>
  <si>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</si>
  <si>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</si>
  <si>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</si>
  <si>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</si>
  <si>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</si>
  <si>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</si>
  <si>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</si>
  <si>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</si>
  <si>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</si>
  <si>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</si>
  <si>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</si>
  <si>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</si>
  <si>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</si>
  <si>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</si>
  <si>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</si>
  <si>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</si>
  <si>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</si>
  <si>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</si>
  <si>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</si>
  <si>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</si>
  <si>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</si>
  <si>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</si>
  <si>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</si>
  <si>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</si>
  <si>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</si>
  <si>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</si>
  <si>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</si>
  <si>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</si>
  <si>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</si>
  <si>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</si>
  <si>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</si>
  <si>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</si>
  <si>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</si>
  <si>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</si>
  <si>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</si>
  <si>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</si>
  <si>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</si>
  <si>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</si>
  <si>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</si>
  <si>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</si>
  <si>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</si>
  <si>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</si>
  <si>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</si>
  <si>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</si>
  <si>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</si>
  <si>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</si>
  <si>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</si>
  <si>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</si>
  <si>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</si>
  <si>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</si>
  <si>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</si>
  <si>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</si>
  <si>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</si>
  <si>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</si>
  <si>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</si>
  <si>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</si>
  <si>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</si>
  <si>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</si>
  <si>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</si>
  <si>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</si>
  <si>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</si>
  <si>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</si>
  <si>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</si>
  <si>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</si>
  <si>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</si>
  <si>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</si>
  <si>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</si>
  <si>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</si>
  <si>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</si>
  <si>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</si>
  <si>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</si>
  <si>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</si>
  <si>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</si>
  <si>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</si>
  <si>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</si>
  <si>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</si>
  <si>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</si>
  <si>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</si>
  <si>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</si>
  <si>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</si>
  <si>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</si>
  <si>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</si>
  <si>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</si>
  <si>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</si>
  <si>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</si>
  <si>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</si>
  <si>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</si>
  <si>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</si>
  <si>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</si>
  <si>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</si>
  <si>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</si>
  <si>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</si>
  <si>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</si>
  <si>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</si>
  <si>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</si>
  <si>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</si>
  <si>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</si>
  <si>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</si>
  <si>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</si>
  <si>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</si>
  <si>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</si>
  <si>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</si>
  <si>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</si>
  <si>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</si>
  <si>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</si>
  <si>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</si>
  <si>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</si>
  <si>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</si>
  <si>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</si>
  <si>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</si>
  <si>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</si>
  <si>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</si>
  <si>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</si>
  <si>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</si>
  <si>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</si>
  <si>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</si>
  <si>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</si>
  <si>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</si>
  <si>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</si>
  <si>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</si>
  <si>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</si>
  <si>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</si>
  <si>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</si>
  <si>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</si>
  <si>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</si>
  <si>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</si>
  <si>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</si>
  <si>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</si>
  <si>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</si>
  <si>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</si>
  <si>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</si>
  <si>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</si>
  <si>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</si>
  <si>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</si>
  <si>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</si>
  <si>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</si>
  <si>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</si>
  <si>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</si>
  <si>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</si>
  <si>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</si>
  <si>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</si>
  <si>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</si>
  <si>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</si>
  <si>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</si>
  <si>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</si>
  <si>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</si>
  <si>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</si>
  <si>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</si>
  <si>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</si>
  <si>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</si>
  <si>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</si>
  <si>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</si>
  <si>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</si>
  <si>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</si>
  <si>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</si>
  <si>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</si>
  <si>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</si>
  <si>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</si>
  <si>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</si>
  <si>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</si>
  <si>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</si>
  <si>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</si>
  <si>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</si>
  <si>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</si>
  <si>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</si>
  <si>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</si>
  <si>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</si>
  <si>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</si>
  <si>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</si>
  <si>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</si>
  <si>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</si>
  <si>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</si>
  <si>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</si>
  <si>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</si>
  <si>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</si>
  <si>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</si>
  <si>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</si>
  <si>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</si>
  <si>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</si>
  <si>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</si>
  <si>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</si>
  <si>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</si>
  <si>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</si>
  <si>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</si>
  <si>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</si>
  <si>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</si>
  <si>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</si>
  <si>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</si>
  <si>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</si>
  <si>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</si>
  <si>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</si>
  <si>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</si>
  <si>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</si>
  <si>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</si>
  <si>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</si>
  <si>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</si>
  <si>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</si>
  <si>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</si>
  <si>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</si>
  <si>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</si>
  <si>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</si>
  <si>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</si>
  <si>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</si>
  <si>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</si>
  <si>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</si>
  <si>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</si>
  <si>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</si>
  <si>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</si>
  <si>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</si>
  <si>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</si>
  <si>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</si>
  <si>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</si>
  <si>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</si>
  <si>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</si>
  <si>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</si>
  <si>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</si>
  <si>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</si>
  <si>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</si>
  <si>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</si>
  <si>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</si>
  <si>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</si>
  <si>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</si>
  <si>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</si>
  <si>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</si>
  <si>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</si>
  <si>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</si>
  <si>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</si>
  <si>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</si>
  <si>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</si>
  <si>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</si>
  <si>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</si>
  <si>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</si>
  <si>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</si>
  <si>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</si>
  <si>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</si>
  <si>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</si>
  <si>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</si>
  <si>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</si>
  <si>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</si>
  <si>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</si>
  <si>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</si>
  <si>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</si>
  <si>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</si>
  <si>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</si>
  <si>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</si>
  <si>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</si>
  <si>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</si>
  <si>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</si>
  <si>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</si>
  <si>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</si>
  <si>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</si>
  <si>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</si>
  <si>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</si>
  <si>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</si>
  <si>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</si>
  <si>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</si>
  <si>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</si>
  <si>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</si>
  <si>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</si>
  <si>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</si>
  <si>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</si>
  <si>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</si>
  <si>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</si>
  <si>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</si>
  <si>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</si>
  <si>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</si>
  <si>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</si>
  <si>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</si>
  <si>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</si>
  <si>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</si>
  <si>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</si>
  <si>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</si>
  <si>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</si>
  <si>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</si>
  <si>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</si>
  <si>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</si>
  <si>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</si>
  <si>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</si>
  <si>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</si>
  <si>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</si>
  <si>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</si>
  <si>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</si>
  <si>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</si>
  <si>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</si>
  <si>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</si>
  <si>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</si>
  <si>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</si>
  <si>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</si>
  <si>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</si>
  <si>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</si>
  <si>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</si>
  <si>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</si>
  <si>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</si>
  <si>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</si>
  <si>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</si>
  <si>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</si>
  <si>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</si>
  <si>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</si>
  <si>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</si>
  <si>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</si>
  <si>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</si>
  <si>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</si>
  <si>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</si>
  <si>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</si>
  <si>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</si>
  <si>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</si>
  <si>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</si>
  <si>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</si>
  <si>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</si>
  <si>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</si>
  <si>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</si>
  <si>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</si>
  <si>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</si>
  <si>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</si>
  <si>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</si>
  <si>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</si>
  <si>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</si>
  <si>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</si>
  <si>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</si>
  <si>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</si>
  <si>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</si>
  <si>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</si>
  <si>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</si>
  <si>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</si>
  <si>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</si>
  <si>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</si>
  <si>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</si>
  <si>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</si>
  <si>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</si>
  <si>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</si>
  <si>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</si>
  <si>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</si>
  <si>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</si>
  <si>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</si>
  <si>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</si>
  <si>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</si>
  <si>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</si>
  <si>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</si>
  <si>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</si>
  <si>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</si>
  <si>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</si>
  <si>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</si>
  <si>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</si>
  <si>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</si>
  <si>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</si>
  <si>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</si>
  <si>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</si>
  <si>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</si>
  <si>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</si>
  <si>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</si>
  <si>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</si>
  <si>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</si>
  <si>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</si>
  <si>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</si>
  <si>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</si>
  <si>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</si>
  <si>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</si>
  <si>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</si>
  <si>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</si>
  <si>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</si>
  <si>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</si>
  <si>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</si>
  <si>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</si>
  <si>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</si>
  <si>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</si>
  <si>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</si>
  <si>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</si>
  <si>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</si>
  <si>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</si>
  <si>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</si>
  <si>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</si>
  <si>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</si>
  <si>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</si>
  <si>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</si>
  <si>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</si>
  <si>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</si>
  <si>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</si>
  <si>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</si>
  <si>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</si>
  <si>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</si>
  <si>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</si>
  <si>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</si>
  <si>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</si>
  <si>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</si>
  <si>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</si>
  <si>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</si>
  <si>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</si>
  <si>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</si>
  <si>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</si>
  <si>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</si>
  <si>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</si>
  <si>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</si>
  <si>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</si>
  <si>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</si>
  <si>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</si>
  <si>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</si>
  <si>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</si>
  <si>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</si>
  <si>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</si>
  <si>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</si>
  <si>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</si>
  <si>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</si>
  <si>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</si>
  <si>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</si>
  <si>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</si>
  <si>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</si>
  <si>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</si>
  <si>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</si>
  <si>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</si>
  <si>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</si>
  <si>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</si>
  <si>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</si>
  <si>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</si>
  <si>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</si>
  <si>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</si>
  <si>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</si>
  <si>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</si>
  <si>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</si>
  <si>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</si>
  <si>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</si>
  <si>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</si>
  <si>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</si>
  <si>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</si>
  <si>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</si>
  <si>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</si>
  <si>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</si>
  <si>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</si>
  <si>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</si>
  <si>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</si>
  <si>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</si>
  <si>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</si>
  <si>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</si>
  <si>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</si>
  <si>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</si>
  <si>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</si>
  <si>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</si>
  <si>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</si>
  <si>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</si>
  <si>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</si>
  <si>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</si>
  <si>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</si>
  <si>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</si>
  <si>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</si>
  <si>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</si>
  <si>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</si>
  <si>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</si>
  <si>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</si>
  <si>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</si>
  <si>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</si>
  <si>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</si>
  <si>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</si>
  <si>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</si>
  <si>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</si>
  <si>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</si>
  <si>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</si>
  <si>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</si>
  <si>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</si>
  <si>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</si>
  <si>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</si>
  <si>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</si>
  <si>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</si>
  <si>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</si>
  <si>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</si>
  <si>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</si>
  <si>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</si>
  <si>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</si>
  <si>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</si>
  <si>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</si>
  <si>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</si>
  <si>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</si>
  <si>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</si>
  <si>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</si>
  <si>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</si>
  <si>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</si>
  <si>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</si>
  <si>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</si>
  <si>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</si>
  <si>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</si>
  <si>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</si>
  <si>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</si>
  <si>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</si>
  <si>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</si>
  <si>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</si>
  <si>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</si>
  <si>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</si>
  <si>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</si>
  <si>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</si>
  <si>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</si>
  <si>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</si>
  <si>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</si>
  <si>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</si>
  <si>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</si>
  <si>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</si>
  <si>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</si>
  <si>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</si>
  <si>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</si>
  <si>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</si>
  <si>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</si>
  <si>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</si>
  <si>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</si>
  <si>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</si>
  <si>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</si>
  <si>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</si>
  <si>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</si>
  <si>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</si>
  <si>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</si>
  <si>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</si>
  <si>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</si>
  <si>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</si>
  <si>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</si>
  <si>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</si>
  <si>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</si>
  <si>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</si>
  <si>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</si>
  <si>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</si>
  <si>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</si>
  <si>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</si>
  <si>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</si>
  <si>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</si>
  <si>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</si>
  <si>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</si>
  <si>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</si>
  <si>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</si>
  <si>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</si>
  <si>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</si>
  <si>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</si>
  <si>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</si>
  <si>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</si>
  <si>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</si>
  <si>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</si>
  <si>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</si>
  <si>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</si>
  <si>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</si>
  <si>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</si>
  <si>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</si>
  <si>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</si>
  <si>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</si>
  <si>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</si>
  <si>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</si>
  <si>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</si>
  <si>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</si>
  <si>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</si>
  <si>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</si>
  <si>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</si>
  <si>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</si>
  <si>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</si>
  <si>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</si>
  <si>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</si>
  <si>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</si>
  <si>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</si>
  <si>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</si>
  <si>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</si>
  <si>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</si>
  <si>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</si>
  <si>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</si>
  <si>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</si>
  <si>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</si>
  <si>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</si>
  <si>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</si>
  <si>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</si>
  <si>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</si>
  <si>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</si>
  <si>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</si>
  <si>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</si>
  <si>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</si>
  <si>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</si>
  <si>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</si>
  <si>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</si>
  <si>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</si>
  <si>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</si>
  <si>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</si>
  <si>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</si>
  <si>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</si>
  <si>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</si>
  <si>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</si>
  <si>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</si>
  <si>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</si>
  <si>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</si>
  <si>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</si>
  <si>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</si>
  <si>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</si>
  <si>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</si>
  <si>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</si>
  <si>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</si>
  <si>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</si>
  <si>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</si>
  <si>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</si>
  <si>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</si>
  <si>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</si>
  <si>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</si>
  <si>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</si>
  <si>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</si>
  <si>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</si>
  <si>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</si>
  <si>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</si>
  <si>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</si>
  <si>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</si>
  <si>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</si>
  <si>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</si>
  <si>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</si>
  <si>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</si>
  <si>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</si>
  <si>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</si>
  <si>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</si>
  <si>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</si>
  <si>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</si>
  <si>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</si>
  <si>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</si>
  <si>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</si>
  <si>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</si>
  <si>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</si>
  <si>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</si>
  <si>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</si>
  <si>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</si>
  <si>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</si>
  <si>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</si>
  <si>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</si>
  <si>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</si>
  <si>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</si>
  <si>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</si>
  <si>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</si>
  <si>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</si>
  <si>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</si>
  <si>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</si>
  <si>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</si>
  <si>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</si>
  <si>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</si>
  <si>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</si>
  <si>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</si>
  <si>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</si>
  <si>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</si>
  <si>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</si>
  <si>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</si>
  <si>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</si>
  <si>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</si>
  <si>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</si>
  <si>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</si>
  <si>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</si>
  <si>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</si>
  <si>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</si>
  <si>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</si>
  <si>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</si>
  <si>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</si>
  <si>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</si>
  <si>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</si>
  <si>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</si>
  <si>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</si>
  <si>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</si>
  <si>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</si>
  <si>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</si>
  <si>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</si>
  <si>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</si>
  <si>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</si>
  <si>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</si>
  <si>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</si>
  <si>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</si>
  <si>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</si>
  <si>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</si>
  <si>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</si>
  <si>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</si>
  <si>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</si>
  <si>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</si>
  <si>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</si>
  <si>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</si>
  <si>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</si>
  <si>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</si>
  <si>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</si>
  <si>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</si>
  <si>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</si>
  <si>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</si>
  <si>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</si>
  <si>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</si>
  <si>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</si>
  <si>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</si>
  <si>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</si>
  <si>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</si>
  <si>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</si>
  <si>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</si>
  <si>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</si>
  <si>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</si>
  <si>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</si>
  <si>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</si>
  <si>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</si>
  <si>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</si>
  <si>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</si>
  <si>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</si>
  <si>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</si>
  <si>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</si>
  <si>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</si>
  <si>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</si>
  <si>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</si>
  <si>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</si>
  <si>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</si>
  <si>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</si>
  <si>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</si>
  <si>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</si>
  <si>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</si>
  <si>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</si>
  <si>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</si>
  <si>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</si>
  <si>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</si>
  <si>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</si>
  <si>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</si>
  <si>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</si>
  <si>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</si>
  <si>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</si>
  <si>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</si>
  <si>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</si>
  <si>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</si>
  <si>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</si>
  <si>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</si>
  <si>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</si>
  <si>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</si>
  <si>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</si>
  <si>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</si>
  <si>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</si>
  <si>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</si>
  <si>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</si>
  <si>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</si>
  <si>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</si>
  <si>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</si>
  <si>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</si>
  <si>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</si>
  <si>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</si>
  <si>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</si>
  <si>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</si>
  <si>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</si>
  <si>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</si>
  <si>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</si>
  <si>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</si>
  <si>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</si>
  <si>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</si>
  <si>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</si>
  <si>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</si>
  <si>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</si>
  <si>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</si>
  <si>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</si>
  <si>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</si>
  <si>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</si>
  <si>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</si>
  <si>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</si>
  <si>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</si>
  <si>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</si>
  <si>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</si>
  <si>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</si>
  <si>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</si>
  <si>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</si>
  <si>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</si>
  <si>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</si>
  <si>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</si>
  <si>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</si>
  <si>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</si>
  <si>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</si>
  <si>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</si>
  <si>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</si>
  <si>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</si>
  <si>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</si>
  <si>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</si>
  <si>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</si>
  <si>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</si>
  <si>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</si>
  <si>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</si>
  <si>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</si>
  <si>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</si>
  <si>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</si>
  <si>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</si>
  <si>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</si>
  <si>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</si>
  <si>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</si>
  <si>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</si>
  <si>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</si>
  <si>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</si>
  <si>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</si>
  <si>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</si>
  <si>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</si>
  <si>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</si>
  <si>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</si>
  <si>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</si>
  <si>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</si>
  <si>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</si>
  <si>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</si>
  <si>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</si>
  <si>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</si>
  <si>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</si>
  <si>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</si>
  <si>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</si>
  <si>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</si>
  <si>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</si>
  <si>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</si>
  <si>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</si>
  <si>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</si>
  <si>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</si>
  <si>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</si>
  <si>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</si>
  <si>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</si>
  <si>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</si>
  <si>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</si>
  <si>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</si>
  <si>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</si>
  <si>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</si>
  <si>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</si>
  <si>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</si>
  <si>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</si>
  <si>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</si>
  <si>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</si>
  <si>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</si>
  <si>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</si>
  <si>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</si>
  <si>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</si>
  <si>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</si>
  <si>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</si>
  <si>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</si>
  <si>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</si>
  <si>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</si>
  <si>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</si>
  <si>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</si>
  <si>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</si>
  <si>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</si>
  <si>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</si>
  <si>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</si>
  <si>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</si>
  <si>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</si>
  <si>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</si>
  <si>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</si>
  <si>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</si>
  <si>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</si>
  <si>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</si>
  <si>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</si>
  <si>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</si>
  <si>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</si>
  <si>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</si>
  <si>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</si>
  <si>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</si>
  <si>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</si>
  <si>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</si>
  <si>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</si>
  <si>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</si>
  <si>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</si>
  <si>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</si>
  <si>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</si>
  <si>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</si>
  <si>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</si>
  <si>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</si>
  <si>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</si>
  <si>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</si>
  <si>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</si>
  <si>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</si>
  <si>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</si>
  <si>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</si>
  <si>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</si>
  <si>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</si>
  <si>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</si>
  <si>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</si>
  <si>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</si>
  <si>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</si>
  <si>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</si>
  <si>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</si>
  <si>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</si>
  <si>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</si>
  <si>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</si>
  <si>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</si>
  <si>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</si>
  <si>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</si>
  <si>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</si>
  <si>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</si>
  <si>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</si>
  <si>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</si>
  <si>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</si>
  <si>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</si>
  <si>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</si>
  <si>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</si>
  <si>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</si>
  <si>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</si>
  <si>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</si>
  <si>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</si>
  <si>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</si>
  <si>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</si>
  <si>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</si>
  <si>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</si>
  <si>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</si>
  <si>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</si>
  <si>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</si>
  <si>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</si>
  <si>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</si>
  <si>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</si>
  <si>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</si>
  <si>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</si>
  <si>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</si>
  <si>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</si>
  <si>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</si>
  <si>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</si>
  <si>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</si>
  <si>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</si>
  <si>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</si>
  <si>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</si>
  <si>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</si>
  <si>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</si>
  <si>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</si>
  <si>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</si>
  <si>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</si>
  <si>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</si>
  <si>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</si>
  <si>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</si>
  <si>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</si>
  <si>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</si>
  <si>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</si>
  <si>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</si>
  <si>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</si>
  <si>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</si>
  <si>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</si>
  <si>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</si>
  <si>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</si>
  <si>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</si>
  <si>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</si>
  <si>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</si>
  <si>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</si>
  <si>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</si>
  <si>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</si>
  <si>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</si>
  <si>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</si>
  <si>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</si>
  <si>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</si>
  <si>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</si>
  <si>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</si>
  <si>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</si>
  <si>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</si>
  <si>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</si>
  <si>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</si>
  <si>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</si>
  <si>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</si>
  <si>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</si>
  <si>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</si>
  <si>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</si>
  <si>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</si>
  <si>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</si>
  <si>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</si>
  <si>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</si>
  <si>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</si>
  <si>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</si>
  <si>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</si>
  <si>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</si>
  <si>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</si>
  <si>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</si>
  <si>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</si>
  <si>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</si>
  <si>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</si>
  <si>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</si>
  <si>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</si>
  <si>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</si>
  <si>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</si>
  <si>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</si>
  <si>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</si>
  <si>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</si>
  <si>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</si>
  <si>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</si>
  <si>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</si>
  <si>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</si>
  <si>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</si>
  <si>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</si>
  <si>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</si>
  <si>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</si>
  <si>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</si>
  <si>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</si>
  <si>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</si>
  <si>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</si>
  <si>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</si>
  <si>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</si>
  <si>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</si>
  <si>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</si>
  <si>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</si>
  <si>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</si>
  <si>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</si>
  <si>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</si>
  <si>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</si>
  <si>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</si>
  <si>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</si>
  <si>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</si>
  <si>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</si>
  <si>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</si>
  <si>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</si>
  <si>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</si>
  <si>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</si>
  <si>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</si>
  <si>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</si>
  <si>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</si>
  <si>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</si>
  <si>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</si>
  <si>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</si>
  <si>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</si>
  <si>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</si>
  <si>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</si>
  <si>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</si>
  <si>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</si>
  <si>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</si>
  <si>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</si>
  <si>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</si>
  <si>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</si>
  <si>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</si>
  <si>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</si>
  <si>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</si>
  <si>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</si>
  <si>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</si>
  <si>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</si>
  <si>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</si>
  <si>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</si>
  <si>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</si>
  <si>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</si>
  <si>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</si>
  <si>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</si>
  <si>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</si>
  <si>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</si>
  <si>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</si>
  <si>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</si>
  <si>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</si>
  <si>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</si>
  <si>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</si>
  <si>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</si>
  <si>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</si>
  <si>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</si>
  <si>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</si>
  <si>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</si>
  <si>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</si>
  <si>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</si>
  <si>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</si>
  <si>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</si>
  <si>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</si>
  <si>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</si>
  <si>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</si>
  <si>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</si>
  <si>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</si>
  <si>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</si>
  <si>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</si>
  <si>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</si>
  <si>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</si>
  <si>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</si>
  <si>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</si>
  <si>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</si>
  <si>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</si>
  <si>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</si>
  <si>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</si>
  <si>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</si>
  <si>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</si>
  <si>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</si>
  <si>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</si>
  <si>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</si>
  <si>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</si>
  <si>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</si>
  <si>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</si>
  <si>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</si>
  <si>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</si>
  <si>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</si>
  <si>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</si>
  <si>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</si>
  <si>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</si>
  <si>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</si>
  <si>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</si>
  <si>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</si>
  <si>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</si>
  <si>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</si>
  <si>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</si>
  <si>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</si>
  <si>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</si>
  <si>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</si>
  <si>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</si>
  <si>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</si>
  <si>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</si>
  <si>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</si>
  <si>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</si>
  <si>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</si>
  <si>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</si>
  <si>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</si>
  <si>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</si>
  <si>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</si>
  <si>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</si>
  <si>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</si>
  <si>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</si>
  <si>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</si>
  <si>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</si>
  <si>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</si>
  <si>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</si>
  <si>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</si>
  <si>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</si>
  <si>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</si>
  <si>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</si>
  <si>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</si>
  <si>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</si>
  <si>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</si>
  <si>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</si>
  <si>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</si>
  <si>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</si>
  <si>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</si>
  <si>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</si>
  <si>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</si>
  <si>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</si>
  <si>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</si>
  <si>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</si>
  <si>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</si>
  <si>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</si>
  <si>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</si>
  <si>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</si>
  <si>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</si>
  <si>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</si>
  <si>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</si>
  <si>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</si>
  <si>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</si>
  <si>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</si>
  <si>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</si>
  <si>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</si>
  <si>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</si>
  <si>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</si>
  <si>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</si>
  <si>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</si>
  <si>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</si>
  <si>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</si>
  <si>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</si>
  <si>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</si>
  <si>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</si>
  <si>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</si>
  <si>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</si>
  <si>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</si>
  <si>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</si>
  <si>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</si>
  <si>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</si>
  <si>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</si>
  <si>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</si>
  <si>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</si>
  <si>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</si>
  <si>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</si>
  <si>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</si>
  <si>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</si>
  <si>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</si>
  <si>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</si>
  <si>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</si>
  <si>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</si>
  <si>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</si>
  <si>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</si>
  <si>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</si>
  <si>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</si>
  <si>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</si>
  <si>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</si>
  <si>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</si>
  <si>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</si>
  <si>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</si>
  <si>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</si>
  <si>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</si>
  <si>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</si>
  <si>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</si>
  <si>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</si>
  <si>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</si>
  <si>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</si>
  <si>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</si>
  <si>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</si>
  <si>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</si>
  <si>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</si>
  <si>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</si>
  <si>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</si>
  <si>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</si>
  <si>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</si>
  <si>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</si>
  <si>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</si>
  <si>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</si>
  <si>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</si>
  <si>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</si>
  <si>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</si>
  <si>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</si>
  <si>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</si>
  <si>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</si>
  <si>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</si>
  <si>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</si>
  <si>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</si>
  <si>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</si>
  <si>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</si>
  <si>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</si>
  <si>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</si>
  <si>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</si>
  <si>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</si>
  <si>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</si>
  <si>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</si>
  <si>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</si>
  <si>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</si>
  <si>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</si>
  <si>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</si>
  <si>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</si>
  <si>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</si>
  <si>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</si>
  <si>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</si>
  <si>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</si>
  <si>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</si>
  <si>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</si>
  <si>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</si>
  <si>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</si>
  <si>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</si>
  <si>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</si>
  <si>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</si>
  <si>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</si>
  <si>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</si>
  <si>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</si>
  <si>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</si>
  <si>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</si>
  <si>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</si>
  <si>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</si>
  <si>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</si>
  <si>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</si>
  <si>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</si>
  <si>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</si>
  <si>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</si>
  <si>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</si>
  <si>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</si>
  <si>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</si>
  <si>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</si>
  <si>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</si>
  <si>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</si>
  <si>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</si>
  <si>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</si>
  <si>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</si>
  <si>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</si>
  <si>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</si>
  <si>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</si>
  <si>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</si>
  <si>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</si>
  <si>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</si>
  <si>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</si>
  <si>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</si>
  <si>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</si>
  <si>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</si>
  <si>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</si>
  <si>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</si>
  <si>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</si>
  <si>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</si>
  <si>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</si>
  <si>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</si>
  <si>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</si>
  <si>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</si>
  <si>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</si>
  <si>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</si>
  <si>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</si>
  <si>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</si>
  <si>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</si>
  <si>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</si>
  <si>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</si>
  <si>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</si>
  <si>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</si>
  <si>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</si>
  <si>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</si>
  <si>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</si>
  <si>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</si>
  <si>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</si>
  <si>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</si>
  <si>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</si>
  <si>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</si>
  <si>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</si>
  <si>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</si>
  <si>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</si>
  <si>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</si>
  <si>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</si>
  <si>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</si>
  <si>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</si>
  <si>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</si>
  <si>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</si>
  <si>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</si>
  <si>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</si>
  <si>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</si>
  <si>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</si>
  <si>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</si>
  <si>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</si>
  <si>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</si>
  <si>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</si>
  <si>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</si>
  <si>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</si>
  <si>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</si>
  <si>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</si>
  <si>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</si>
  <si>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</si>
  <si>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</si>
  <si>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</si>
  <si>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</si>
  <si>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</si>
  <si>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</si>
  <si>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</si>
  <si>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</si>
  <si>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</si>
  <si>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</si>
  <si>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</si>
  <si>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</si>
  <si>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</si>
  <si>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</si>
  <si>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</si>
  <si>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</si>
  <si>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</si>
  <si>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</si>
  <si>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</si>
  <si>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</si>
  <si>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</si>
  <si>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</si>
  <si>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</si>
  <si>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</si>
  <si>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</si>
  <si>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</si>
  <si>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</si>
  <si>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</si>
  <si>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</si>
  <si>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</si>
  <si>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</si>
  <si>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</si>
  <si>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</si>
  <si>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</si>
  <si>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</si>
  <si>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</si>
  <si>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</si>
  <si>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</si>
  <si>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</si>
  <si>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</si>
  <si>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</si>
  <si>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</si>
  <si>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</si>
  <si>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</si>
  <si>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</si>
  <si>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</si>
  <si>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</si>
  <si>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</si>
  <si>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</si>
  <si>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</si>
  <si>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</si>
  <si>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</si>
  <si>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</si>
  <si>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</si>
  <si>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</si>
  <si>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</si>
  <si>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</si>
  <si>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</si>
  <si>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</si>
  <si>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</si>
  <si>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</si>
  <si>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</si>
  <si>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</si>
  <si>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</si>
  <si>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</si>
  <si>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</si>
  <si>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</si>
  <si>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</si>
  <si>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</si>
  <si>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</si>
  <si>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</si>
  <si>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</si>
  <si>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</si>
  <si>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</si>
  <si>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</si>
  <si>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</si>
  <si>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</si>
  <si>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</si>
  <si>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</si>
  <si>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</si>
  <si>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</si>
  <si>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</si>
  <si>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</si>
  <si>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</si>
  <si>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</si>
  <si>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</si>
  <si>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</si>
  <si>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</si>
  <si>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</si>
  <si>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</si>
  <si>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</si>
  <si>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</si>
  <si>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</si>
  <si>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</si>
  <si>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</si>
  <si>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</si>
  <si>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</si>
  <si>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</si>
  <si>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</si>
  <si>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</si>
  <si>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</si>
  <si>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</si>
  <si>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</si>
  <si>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</si>
  <si>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</si>
  <si>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</si>
  <si>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</si>
  <si>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</si>
  <si>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</si>
  <si>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</si>
  <si>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</si>
  <si>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</si>
  <si>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</si>
  <si>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</si>
  <si>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</si>
  <si>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</si>
  <si>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</si>
  <si>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</si>
  <si>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</si>
  <si>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</si>
  <si>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</si>
  <si>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</si>
  <si>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</si>
  <si>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</si>
  <si>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</si>
  <si>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</si>
  <si>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</si>
  <si>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</si>
  <si>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</si>
  <si>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</si>
  <si>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</si>
  <si>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</si>
  <si>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</si>
  <si>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</si>
  <si>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</si>
  <si>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</si>
  <si>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</si>
  <si>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</si>
  <si>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</si>
  <si>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</si>
  <si>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</si>
  <si>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</si>
  <si>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</si>
  <si>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</si>
  <si>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</si>
  <si>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</si>
  <si>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</si>
  <si>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</si>
  <si>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</si>
  <si>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</si>
  <si>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</si>
  <si>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</si>
  <si>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</si>
  <si>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</si>
  <si>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</si>
  <si>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</si>
  <si>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</si>
  <si>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</si>
  <si>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</si>
  <si>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</si>
  <si>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</si>
  <si>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</si>
  <si>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</si>
  <si>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</si>
  <si>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</si>
  <si>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</si>
  <si>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</si>
  <si>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</si>
  <si>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</si>
  <si>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</si>
  <si>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</si>
  <si>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</si>
  <si>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</si>
  <si>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</si>
  <si>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</si>
  <si>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</si>
  <si>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</si>
  <si>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</si>
  <si>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</si>
  <si>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</si>
  <si>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</si>
  <si>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</si>
  <si>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</si>
  <si>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</si>
  <si>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</si>
  <si>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</si>
  <si>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</si>
  <si>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</si>
  <si>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</si>
  <si>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</si>
  <si>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</si>
  <si>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</si>
  <si>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</si>
  <si>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</si>
  <si>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</si>
  <si>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</si>
  <si>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</si>
  <si>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</si>
  <si>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</si>
  <si>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</si>
  <si>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</si>
  <si>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</si>
  <si>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</si>
  <si>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</si>
  <si>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</si>
  <si>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</si>
  <si>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</si>
  <si>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</si>
  <si>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</si>
  <si>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</si>
  <si>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</si>
  <si>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</si>
  <si>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</si>
  <si>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</si>
  <si>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</si>
  <si>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</si>
  <si>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</si>
  <si>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</si>
  <si>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</si>
  <si>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</si>
  <si>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</si>
  <si>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</si>
  <si>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</si>
  <si>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</si>
  <si>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</si>
  <si>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</si>
  <si>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</si>
  <si>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</si>
  <si>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</si>
  <si>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</si>
  <si>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</si>
  <si>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</si>
  <si>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</si>
  <si>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</si>
  <si>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</si>
  <si>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</si>
  <si>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</si>
  <si>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</si>
  <si>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</si>
  <si>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</si>
  <si>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</si>
  <si>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</si>
  <si>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</si>
  <si>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</si>
  <si>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</si>
  <si>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</si>
  <si>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</si>
  <si>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</si>
  <si>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</si>
  <si>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</si>
  <si>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</si>
  <si>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</si>
  <si>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</si>
  <si>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</si>
  <si>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</si>
  <si>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</si>
  <si>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</si>
  <si>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</si>
  <si>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</si>
  <si>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</si>
  <si>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</si>
  <si>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</si>
  <si>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</si>
  <si>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</si>
  <si>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</si>
  <si>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</si>
  <si>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</si>
  <si>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</si>
  <si>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</si>
  <si>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</si>
  <si>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</si>
  <si>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</si>
  <si>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</si>
  <si>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</si>
  <si>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</si>
  <si>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</si>
  <si>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</si>
  <si>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</si>
  <si>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</si>
  <si>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</si>
  <si>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</si>
  <si>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</si>
  <si>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</si>
  <si>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</si>
  <si>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</si>
  <si>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</si>
  <si>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</si>
  <si>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</si>
  <si>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</si>
  <si>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</si>
  <si>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</si>
  <si>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</si>
  <si>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</si>
  <si>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</si>
  <si>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</si>
  <si>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</si>
  <si>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</si>
  <si>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</si>
  <si>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</si>
  <si>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</si>
  <si>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</si>
  <si>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</si>
  <si>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</si>
  <si>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</si>
  <si>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</si>
  <si>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</si>
  <si>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</si>
  <si>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</si>
  <si>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</si>
  <si>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</si>
  <si>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</si>
  <si>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</si>
  <si>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</si>
  <si>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</si>
  <si>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</si>
  <si>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</si>
  <si>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</si>
  <si>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</si>
  <si>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</si>
  <si>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</si>
  <si>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</si>
  <si>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</si>
  <si>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</si>
  <si>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</si>
  <si>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</si>
  <si>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</si>
  <si>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</si>
  <si>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</si>
  <si>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</si>
  <si>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</si>
  <si>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</si>
  <si>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</si>
  <si>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</si>
  <si>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</si>
  <si>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</si>
  <si>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</si>
  <si>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</si>
  <si>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</si>
  <si>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</si>
  <si>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</si>
  <si>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</si>
  <si>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</si>
  <si>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</si>
  <si>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</si>
  <si>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</si>
  <si>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</si>
  <si>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</si>
  <si>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</si>
  <si>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</si>
  <si>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</si>
  <si>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</si>
  <si>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</si>
  <si>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</si>
  <si>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</si>
  <si>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</si>
  <si>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</si>
  <si>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</si>
  <si>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</si>
  <si>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</si>
  <si>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</si>
  <si>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</si>
  <si>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</si>
  <si>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</si>
  <si>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</si>
  <si>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</si>
  <si>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</si>
  <si>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</si>
  <si>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</si>
  <si>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</si>
  <si>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</si>
  <si>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</si>
  <si>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</si>
  <si>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</si>
  <si>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</si>
  <si>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</si>
  <si>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</si>
  <si>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</si>
  <si>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</si>
  <si>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</si>
  <si>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</si>
  <si>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</si>
  <si>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</si>
  <si>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</si>
  <si>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</si>
  <si>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</si>
  <si>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</si>
  <si>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</si>
  <si>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</si>
  <si>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</si>
  <si>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</si>
  <si>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</si>
  <si>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</si>
  <si>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</si>
  <si>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</si>
  <si>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</si>
  <si>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</si>
  <si>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</si>
  <si>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</si>
  <si>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</si>
  <si>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</si>
  <si>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</si>
  <si>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</si>
  <si>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</si>
  <si>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</si>
  <si>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</si>
  <si>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</si>
  <si>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</si>
  <si>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</si>
  <si>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</si>
  <si>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</si>
  <si>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</si>
  <si>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</si>
  <si>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</si>
  <si>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</si>
  <si>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</si>
  <si>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</si>
  <si>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</si>
  <si>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</si>
  <si>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</si>
  <si>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</si>
  <si>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</si>
  <si>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</si>
  <si>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</si>
  <si>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</si>
  <si>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</si>
  <si>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</si>
  <si>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</si>
  <si>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</si>
  <si>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</si>
  <si>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</si>
  <si>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</si>
  <si>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</si>
  <si>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</si>
  <si>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</si>
  <si>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</si>
  <si>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</si>
  <si>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</si>
  <si>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</si>
  <si>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</si>
  <si>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</si>
  <si>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</si>
  <si>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</si>
  <si>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</si>
  <si>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</si>
  <si>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</si>
  <si>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</si>
  <si>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</si>
  <si>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</si>
  <si>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</si>
  <si>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</si>
  <si>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</si>
  <si>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</si>
  <si>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</si>
  <si>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</si>
  <si>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</si>
  <si>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</si>
  <si>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</si>
  <si>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</si>
  <si>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</si>
  <si>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</si>
  <si>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</si>
  <si>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</si>
  <si>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</si>
  <si>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</si>
  <si>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</si>
  <si>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</si>
  <si>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</si>
  <si>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</si>
  <si>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</si>
  <si>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</si>
  <si>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</si>
  <si>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</si>
  <si>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</si>
  <si>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</si>
  <si>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</si>
  <si>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</si>
  <si>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</si>
  <si>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</si>
  <si>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</si>
  <si>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</si>
  <si>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</si>
  <si>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</si>
  <si>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</si>
  <si>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</si>
  <si>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</si>
  <si>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</si>
  <si>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</si>
  <si>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</si>
  <si>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</si>
  <si>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</si>
  <si>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</si>
  <si>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</si>
  <si>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</si>
  <si>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</si>
  <si>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</si>
  <si>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</si>
  <si>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</si>
  <si>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</si>
  <si>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</si>
  <si>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</si>
  <si>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</si>
  <si>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</si>
  <si>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</si>
  <si>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</si>
  <si>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</si>
  <si>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</si>
  <si>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</si>
  <si>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</si>
  <si>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</si>
  <si>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</si>
  <si>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</si>
  <si>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</si>
  <si>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</si>
  <si>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</si>
  <si>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</si>
  <si>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</si>
  <si>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</si>
  <si>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</si>
  <si>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</si>
  <si>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</si>
  <si>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</si>
  <si>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</si>
  <si>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</si>
  <si>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</si>
  <si>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</si>
  <si>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</si>
  <si>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</si>
  <si>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</si>
  <si>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</si>
  <si>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</si>
  <si>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</si>
  <si>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</si>
  <si>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</si>
  <si>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</si>
  <si>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</si>
  <si>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</si>
  <si>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</si>
  <si>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</si>
  <si>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</si>
  <si>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</si>
  <si>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</si>
  <si>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</si>
  <si>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</si>
  <si>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</si>
  <si>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</si>
  <si>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</si>
  <si>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</si>
  <si>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</si>
  <si>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</si>
  <si>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</si>
  <si>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</si>
  <si>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</si>
  <si>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</si>
  <si>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</si>
  <si>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</si>
  <si>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</si>
  <si>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</si>
  <si>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</si>
  <si>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</si>
  <si>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</si>
  <si>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</si>
  <si>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</si>
  <si>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</si>
  <si>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</si>
  <si>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</si>
  <si>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</si>
  <si>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</si>
  <si>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</si>
  <si>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</si>
  <si>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</si>
  <si>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</si>
  <si>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</si>
  <si>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</si>
  <si>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</si>
  <si>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</si>
  <si>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</si>
  <si>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</si>
  <si>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</si>
  <si>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</si>
  <si>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</si>
  <si>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</si>
  <si>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</si>
  <si>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</si>
  <si>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</si>
  <si>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</si>
  <si>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</si>
  <si>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</si>
  <si>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</si>
  <si>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</si>
  <si>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</si>
  <si>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</si>
  <si>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</si>
  <si>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</si>
  <si>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</si>
  <si>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</si>
  <si>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</si>
  <si>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</si>
  <si>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</si>
  <si>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</si>
  <si>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</si>
  <si>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</si>
  <si>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</si>
  <si>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</si>
  <si>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</si>
  <si>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</si>
  <si>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</si>
  <si>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</si>
  <si>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</si>
  <si>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</si>
  <si>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</si>
  <si>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</si>
  <si>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</si>
  <si>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</si>
  <si>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</si>
  <si>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</si>
  <si>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</si>
  <si>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</si>
  <si>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</si>
  <si>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</si>
  <si>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</si>
  <si>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</si>
  <si>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</si>
  <si>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</si>
  <si>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</si>
  <si>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</si>
  <si>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</si>
  <si>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</si>
  <si>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</si>
  <si>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</si>
  <si>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</si>
  <si>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</si>
  <si>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</si>
  <si>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</si>
  <si>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</si>
  <si>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</si>
  <si>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</si>
  <si>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</si>
  <si>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</si>
  <si>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</si>
  <si>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</si>
  <si>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</si>
  <si>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</si>
  <si>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</si>
  <si>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</si>
  <si>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</si>
  <si>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</si>
  <si>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</si>
  <si>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</si>
  <si>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</si>
  <si>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</si>
  <si>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</si>
  <si>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</si>
  <si>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</si>
  <si>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</si>
  <si>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</si>
  <si>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</si>
  <si>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</si>
  <si>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</si>
  <si>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</si>
  <si>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</si>
  <si>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</si>
  <si>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</si>
  <si>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</si>
  <si>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</si>
  <si>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</si>
  <si>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</si>
  <si>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</si>
  <si>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</si>
  <si>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</si>
  <si>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</si>
  <si>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</si>
  <si>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</si>
  <si>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</si>
  <si>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</si>
  <si>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</si>
  <si>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</si>
  <si>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</si>
  <si>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</si>
  <si>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</si>
  <si>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</si>
  <si>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</si>
  <si>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</si>
  <si>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</si>
  <si>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</si>
  <si>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</si>
  <si>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</si>
  <si>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</si>
  <si>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</si>
  <si>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</si>
  <si>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</si>
  <si>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</si>
  <si>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</si>
  <si>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</si>
  <si>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</si>
  <si>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</si>
  <si>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</si>
  <si>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</si>
  <si>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</si>
  <si>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</si>
  <si>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</si>
  <si>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</si>
  <si>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</si>
  <si>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</si>
  <si>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</si>
  <si>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</si>
  <si>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</si>
  <si>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</si>
  <si>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</si>
  <si>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</si>
  <si>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</si>
  <si>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</si>
  <si>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</si>
  <si>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</si>
  <si>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</si>
  <si>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</si>
  <si>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</si>
  <si>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</si>
  <si>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</si>
  <si>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</si>
  <si>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</si>
  <si>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</si>
  <si>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</si>
  <si>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</si>
  <si>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</si>
  <si>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</si>
  <si>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</si>
  <si>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</si>
  <si>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</si>
  <si>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</si>
  <si>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</si>
  <si>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</si>
  <si>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</si>
  <si>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</si>
  <si>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</si>
  <si>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</si>
  <si>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</si>
  <si>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</si>
  <si>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</si>
  <si>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</si>
  <si>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</si>
  <si>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</si>
  <si>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</si>
  <si>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</si>
  <si>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</si>
  <si>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</si>
  <si>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</si>
  <si>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</si>
  <si>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</si>
  <si>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</si>
  <si>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</si>
  <si>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</si>
  <si>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</si>
  <si>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</si>
  <si>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</si>
  <si>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</si>
  <si>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</si>
  <si>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</si>
  <si>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</si>
  <si>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</si>
  <si>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</si>
  <si>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</si>
  <si>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</si>
  <si>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</si>
  <si>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</si>
  <si>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</si>
  <si>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</si>
  <si>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</si>
  <si>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</si>
  <si>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</si>
  <si>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</si>
  <si>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</si>
  <si>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</si>
  <si>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</si>
  <si>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</si>
  <si>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</si>
  <si>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</si>
  <si>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</si>
  <si>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</si>
  <si>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</si>
  <si>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</si>
  <si>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</si>
  <si>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</si>
  <si>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</si>
  <si>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</si>
  <si>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</si>
  <si>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</si>
  <si>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</si>
  <si>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</si>
  <si>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</si>
  <si>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</si>
  <si>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</si>
  <si>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</si>
  <si>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</si>
  <si>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</si>
  <si>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</si>
  <si>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</si>
  <si>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</si>
  <si>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</si>
  <si>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</si>
  <si>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</si>
  <si>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</si>
  <si>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</si>
  <si>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</si>
  <si>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</si>
  <si>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</si>
  <si>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</si>
  <si>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</si>
  <si>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</si>
  <si>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</si>
  <si>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</si>
  <si>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</si>
  <si>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</si>
  <si>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</si>
  <si>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</si>
  <si>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</si>
  <si>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</si>
  <si>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</si>
  <si>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</si>
  <si>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</si>
  <si>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</si>
  <si>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</si>
  <si>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</si>
  <si>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</si>
  <si>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</si>
  <si>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</si>
  <si>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</si>
  <si>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</si>
  <si>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</si>
  <si>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</si>
  <si>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</si>
  <si>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</si>
  <si>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</si>
  <si>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</si>
  <si>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</si>
  <si>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</si>
  <si>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</si>
  <si>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</si>
  <si>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</si>
  <si>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</si>
  <si>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</si>
  <si>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</si>
  <si>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</si>
  <si>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</si>
  <si>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</si>
  <si>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</si>
  <si>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</si>
  <si>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</si>
  <si>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</si>
  <si>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</si>
  <si>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</si>
  <si>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</si>
  <si>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</si>
  <si>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</si>
  <si>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</si>
  <si>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</si>
  <si>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</si>
  <si>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</si>
  <si>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</si>
  <si>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</si>
  <si>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</si>
  <si>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</si>
  <si>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</si>
  <si>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</si>
  <si>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</si>
  <si>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</si>
  <si>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</si>
  <si>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</si>
  <si>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</si>
  <si>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</si>
  <si>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</si>
  <si>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</si>
  <si>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</si>
  <si>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</si>
  <si>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</si>
  <si>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</si>
  <si>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</si>
  <si>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</si>
  <si>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</si>
  <si>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</si>
  <si>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</si>
  <si>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</si>
  <si>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</si>
  <si>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</si>
  <si>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</si>
  <si>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</si>
  <si>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</si>
  <si>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</si>
  <si>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</si>
  <si>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</si>
  <si>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</si>
  <si>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</si>
  <si>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</si>
  <si>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</si>
  <si>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</si>
  <si>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</si>
  <si>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</si>
  <si>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</si>
  <si>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</si>
  <si>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</si>
  <si>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</si>
  <si>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</si>
  <si>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</si>
  <si>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</si>
  <si>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</si>
  <si>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</si>
  <si>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</si>
  <si>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</si>
  <si>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</si>
  <si>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</si>
  <si>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</si>
  <si>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</si>
  <si>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</si>
  <si>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</si>
  <si>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</si>
  <si>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</si>
  <si>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</si>
  <si>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</si>
  <si>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</si>
  <si>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</si>
  <si>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</si>
  <si>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</si>
  <si>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</si>
  <si>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</si>
  <si>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</si>
  <si>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</si>
  <si>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</si>
  <si>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</si>
  <si>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</si>
  <si>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</si>
  <si>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</si>
  <si>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</si>
  <si>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</si>
  <si>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</si>
  <si>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</si>
  <si>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</si>
  <si>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</si>
  <si>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</si>
  <si>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</si>
  <si>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</si>
  <si>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</si>
  <si>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</si>
  <si>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</si>
  <si>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</si>
  <si>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</si>
  <si>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</si>
  <si>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</si>
  <si>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</si>
  <si>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</si>
  <si>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</si>
  <si>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</si>
  <si>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</si>
  <si>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</si>
  <si>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</si>
  <si>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</si>
  <si>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</si>
  <si>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</si>
  <si>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</si>
  <si>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</si>
  <si>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</si>
  <si>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</si>
  <si>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</si>
  <si>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</si>
  <si>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</si>
  <si>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</si>
  <si>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</si>
  <si>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</si>
  <si>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</si>
  <si>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</si>
  <si>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</si>
  <si>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</si>
  <si>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</si>
  <si>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</si>
  <si>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</si>
  <si>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</si>
  <si>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</si>
  <si>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</si>
  <si>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</si>
  <si>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</si>
  <si>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</si>
  <si>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</si>
  <si>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</si>
  <si>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</si>
  <si>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</si>
  <si>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</si>
  <si>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</si>
  <si>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</si>
  <si>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</si>
  <si>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</si>
  <si>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</si>
  <si>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</si>
  <si>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</si>
  <si>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</si>
  <si>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</si>
  <si>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</si>
  <si>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</si>
  <si>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</si>
  <si>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</si>
  <si>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</si>
  <si>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</si>
  <si>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</si>
  <si>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</si>
  <si>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</si>
  <si>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</si>
  <si>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</si>
  <si>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</si>
  <si>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</si>
  <si>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</si>
  <si>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</si>
  <si>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</si>
  <si>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</si>
  <si>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</si>
  <si>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</si>
  <si>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</si>
  <si>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</si>
  <si>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</si>
  <si>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</si>
  <si>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</si>
  <si>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</si>
  <si>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</si>
  <si>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</si>
  <si>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</si>
  <si>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</si>
  <si>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</si>
  <si>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</si>
  <si>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</si>
  <si>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</si>
  <si>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</si>
  <si>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</si>
  <si>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</si>
  <si>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</si>
  <si>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</si>
  <si>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</si>
  <si>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</si>
  <si>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</si>
  <si>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</si>
  <si>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</si>
  <si>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</si>
  <si>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</si>
  <si>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</si>
  <si>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</si>
  <si>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</si>
  <si>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</si>
  <si>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</si>
  <si>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</si>
  <si>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</si>
  <si>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</si>
  <si>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</si>
  <si>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</si>
  <si>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</si>
  <si>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</si>
  <si>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</si>
  <si>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</si>
  <si>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</si>
  <si>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</si>
  <si>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</si>
  <si>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</si>
  <si>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</si>
  <si>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</si>
  <si>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</si>
  <si>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</si>
  <si>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</si>
  <si>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</si>
  <si>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</si>
  <si>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</si>
  <si>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</si>
  <si>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</si>
  <si>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</si>
  <si>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</si>
  <si>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</si>
  <si>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</si>
  <si>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</si>
  <si>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</si>
  <si>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</si>
  <si>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</si>
  <si>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</si>
  <si>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</si>
  <si>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</si>
  <si>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</si>
  <si>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</si>
  <si>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</si>
  <si>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</si>
  <si>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</si>
  <si>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</si>
  <si>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</si>
  <si>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</si>
  <si>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</si>
  <si>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</si>
  <si>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</si>
  <si>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</si>
  <si>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</si>
  <si>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</si>
  <si>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</si>
  <si>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</si>
  <si>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</si>
  <si>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</si>
  <si>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</si>
  <si>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</si>
  <si>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</si>
  <si>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</si>
  <si>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</si>
  <si>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</si>
  <si>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</si>
  <si>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</si>
  <si>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</si>
  <si>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</si>
  <si>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</si>
  <si>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</si>
  <si>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</si>
  <si>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</si>
  <si>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</si>
  <si>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</si>
  <si>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</si>
  <si>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</si>
  <si>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</si>
  <si>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</si>
  <si>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</si>
  <si>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</si>
  <si>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</si>
  <si>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</si>
  <si>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</si>
  <si>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</si>
  <si>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</si>
  <si>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</si>
  <si>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</si>
  <si>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</si>
  <si>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</si>
  <si>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</si>
  <si>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</si>
  <si>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</si>
  <si>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</si>
  <si>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</si>
  <si>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</si>
  <si>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</si>
  <si>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</si>
  <si>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</si>
  <si>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</si>
  <si>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</si>
  <si>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</si>
  <si>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</si>
  <si>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</si>
  <si>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</si>
  <si>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</si>
  <si>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</si>
  <si>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</si>
  <si>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</si>
  <si>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</si>
  <si>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</si>
  <si>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</si>
  <si>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</si>
  <si>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</si>
  <si>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</si>
  <si>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</si>
  <si>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</si>
  <si>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</si>
  <si>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</si>
  <si>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</si>
  <si>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</si>
  <si>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</si>
  <si>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</si>
  <si>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</si>
  <si>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</si>
  <si>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</si>
  <si>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</si>
  <si>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</si>
  <si>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</si>
  <si>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</si>
  <si>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</si>
  <si>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</si>
  <si>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</si>
  <si>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</si>
  <si>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</si>
  <si>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</si>
  <si>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</si>
  <si>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</si>
  <si>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</si>
  <si>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</si>
  <si>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</si>
  <si>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</si>
  <si>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</si>
  <si>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</si>
  <si>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</si>
  <si>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</si>
  <si>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</si>
  <si>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</si>
  <si>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</si>
  <si>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</si>
  <si>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</si>
  <si>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</si>
  <si>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</si>
  <si>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</si>
  <si>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</si>
  <si>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</si>
  <si>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</si>
  <si>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</si>
  <si>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</si>
  <si>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</si>
  <si>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</si>
  <si>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</si>
  <si>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</si>
  <si>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</si>
  <si>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</si>
  <si>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</si>
  <si>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</si>
  <si>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</si>
  <si>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</si>
  <si>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</si>
  <si>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</si>
  <si>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</si>
  <si>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</si>
  <si>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</si>
  <si>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</si>
  <si>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</si>
  <si>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</si>
  <si>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</si>
  <si>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</si>
  <si>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</si>
  <si>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</si>
  <si>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</si>
  <si>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</si>
  <si>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</si>
  <si>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</si>
  <si>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</si>
  <si>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</si>
  <si>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</si>
  <si>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</si>
  <si>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</si>
  <si>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</si>
  <si>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</si>
  <si>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</si>
  <si>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</si>
  <si>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</si>
  <si>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</si>
  <si>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</si>
  <si>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</si>
  <si>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</si>
  <si>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</si>
  <si>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</si>
  <si>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</si>
  <si>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</si>
  <si>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</si>
  <si>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</si>
  <si>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</si>
  <si>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</si>
  <si>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</si>
  <si>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</si>
  <si>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</si>
  <si>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</si>
  <si>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</si>
  <si>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</si>
  <si>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</si>
  <si>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</si>
  <si>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</si>
  <si>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</si>
  <si>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</si>
  <si>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</si>
  <si>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</si>
  <si>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</si>
  <si>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</si>
  <si>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</si>
  <si>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</si>
  <si>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</si>
  <si>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</si>
  <si>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</si>
  <si>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</si>
  <si>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</si>
  <si>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</si>
  <si>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</si>
  <si>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</si>
  <si>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</si>
  <si>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</si>
  <si>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</si>
  <si>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</si>
  <si>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</si>
  <si>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</si>
  <si>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</si>
  <si>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</si>
  <si>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</si>
  <si>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</si>
  <si>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</si>
  <si>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</si>
  <si>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</si>
  <si>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</si>
  <si>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</si>
  <si>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</si>
  <si>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</si>
  <si>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</si>
  <si>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</si>
  <si>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</si>
  <si>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</si>
  <si>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</si>
  <si>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</si>
  <si>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</si>
  <si>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</si>
  <si>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</si>
  <si>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</si>
  <si>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</si>
  <si>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</si>
  <si>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</si>
  <si>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</si>
  <si>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</si>
  <si>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</si>
  <si>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</si>
  <si>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</si>
  <si>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</si>
  <si>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</si>
  <si>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</si>
  <si>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</si>
  <si>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</si>
  <si>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</si>
  <si>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</si>
  <si>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</si>
  <si>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</si>
  <si>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</si>
  <si>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</si>
  <si>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</si>
  <si>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</si>
  <si>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</si>
  <si>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</si>
  <si>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</si>
  <si>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</si>
  <si>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</si>
  <si>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</si>
  <si>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</si>
  <si>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</si>
  <si>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</si>
  <si>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</si>
  <si>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</si>
  <si>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</si>
  <si>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</si>
  <si>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</si>
  <si>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</si>
  <si>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</si>
  <si>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</si>
  <si>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</si>
  <si>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</si>
  <si>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</si>
  <si>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</si>
  <si>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</si>
  <si>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</si>
  <si>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</si>
  <si>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</si>
  <si>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</si>
  <si>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</si>
  <si>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</si>
  <si>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</si>
  <si>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</si>
  <si>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</si>
  <si>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</si>
  <si>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</si>
  <si>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</si>
  <si>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</si>
  <si>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</si>
  <si>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</si>
  <si>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</si>
  <si>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</si>
  <si>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</si>
  <si>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</si>
  <si>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</si>
  <si>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</si>
  <si>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</si>
  <si>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</si>
  <si>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</si>
  <si>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</si>
  <si>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</si>
  <si>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</si>
  <si>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</si>
  <si>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</si>
  <si>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</si>
  <si>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</si>
  <si>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</si>
  <si>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</si>
  <si>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</si>
  <si>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</si>
  <si>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</si>
  <si>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</si>
  <si>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</si>
  <si>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</si>
  <si>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</si>
  <si>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</si>
  <si>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</si>
  <si>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</si>
  <si>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</si>
  <si>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</si>
  <si>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</si>
  <si>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</si>
  <si>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</si>
  <si>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</si>
  <si>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</si>
  <si>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</si>
  <si>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</si>
  <si>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</si>
  <si>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</si>
  <si>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</si>
  <si>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</si>
  <si>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</si>
  <si>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</si>
  <si>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</si>
  <si>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</si>
  <si>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</si>
  <si>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</si>
  <si>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</si>
  <si>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</si>
  <si>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</si>
  <si>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</si>
  <si>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</si>
  <si>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</si>
  <si>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</si>
  <si>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</si>
  <si>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</si>
  <si>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</si>
  <si>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</si>
  <si>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</si>
  <si>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</si>
  <si>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</si>
  <si>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</si>
  <si>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</si>
  <si>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</si>
  <si>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</si>
  <si>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</si>
  <si>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</si>
  <si>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</si>
  <si>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</si>
  <si>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</si>
  <si>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</si>
  <si>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</si>
  <si>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</si>
  <si>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</si>
  <si>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</si>
  <si>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</si>
  <si>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</si>
  <si>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</si>
  <si>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</si>
  <si>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</si>
  <si>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</si>
  <si>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</si>
  <si>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</si>
  <si>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</si>
  <si>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</si>
  <si>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</si>
  <si>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</si>
  <si>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</si>
  <si>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</si>
  <si>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</si>
  <si>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</si>
  <si>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</si>
  <si>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</si>
  <si>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</si>
  <si>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</si>
  <si>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</si>
  <si>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</si>
  <si>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</si>
  <si>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</si>
  <si>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</si>
  <si>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</si>
  <si>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</si>
  <si>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</si>
  <si>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</si>
  <si>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</si>
  <si>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</si>
  <si>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</si>
  <si>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</si>
  <si>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</si>
  <si>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</si>
  <si>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</si>
  <si>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</si>
  <si>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</si>
  <si>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</si>
  <si>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</si>
  <si>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</si>
  <si>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</si>
  <si>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</si>
  <si>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</si>
  <si>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</si>
  <si>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</si>
  <si>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</si>
  <si>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</si>
  <si>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</si>
  <si>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</si>
  <si>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</si>
  <si>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</si>
  <si>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</si>
  <si>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</si>
  <si>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</si>
  <si>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</si>
  <si>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</si>
  <si>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</si>
  <si>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</si>
  <si>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</si>
  <si>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</si>
  <si>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</si>
  <si>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</si>
  <si>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</si>
  <si>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</si>
  <si>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</si>
  <si>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</si>
  <si>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</si>
  <si>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</si>
  <si>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</si>
  <si>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</si>
  <si>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</si>
  <si>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</si>
  <si>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</si>
  <si>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</si>
  <si>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</si>
  <si>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</si>
  <si>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</si>
  <si>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</si>
  <si>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</si>
  <si>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</si>
  <si>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</si>
  <si>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</si>
  <si>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</si>
  <si>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</si>
  <si>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</si>
  <si>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</si>
  <si>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</si>
  <si>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</si>
  <si>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</si>
  <si>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</si>
  <si>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</si>
  <si>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</si>
  <si>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</si>
  <si>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</si>
  <si>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</si>
  <si>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</si>
  <si>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</si>
  <si>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</si>
  <si>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</si>
  <si>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</si>
  <si>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</si>
  <si>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</si>
  <si>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</si>
  <si>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</si>
  <si>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</si>
  <si>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</si>
  <si>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</si>
  <si>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</si>
  <si>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</si>
  <si>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</si>
  <si>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</si>
  <si>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</si>
  <si>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</si>
  <si>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</si>
  <si>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</si>
  <si>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</si>
  <si>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</si>
  <si>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</si>
  <si>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</si>
  <si>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</si>
  <si>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</si>
  <si>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</si>
  <si>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</si>
  <si>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</si>
  <si>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</si>
  <si>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</si>
  <si>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</si>
  <si>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</si>
  <si>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</si>
  <si>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</si>
  <si>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</si>
  <si>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</si>
  <si>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</si>
  <si>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</si>
  <si>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</si>
  <si>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</si>
  <si>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</si>
  <si>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</si>
  <si>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</si>
  <si>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</si>
  <si>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</si>
  <si>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</si>
  <si>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</si>
  <si>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</si>
  <si>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</si>
  <si>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</si>
  <si>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</si>
  <si>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</si>
  <si>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</si>
  <si>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</si>
  <si>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</si>
  <si>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</si>
  <si>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</si>
  <si>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</si>
  <si>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</si>
  <si>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</si>
  <si>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</si>
  <si>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</si>
  <si>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</si>
  <si>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</si>
  <si>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</si>
  <si>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</si>
  <si>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</si>
  <si>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</si>
  <si>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</si>
  <si>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</si>
  <si>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</si>
  <si>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</si>
  <si>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</si>
  <si>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</si>
  <si>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</si>
  <si>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</si>
  <si>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</si>
  <si>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</si>
  <si>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</si>
  <si>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</si>
  <si>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</si>
  <si>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</si>
  <si>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</si>
  <si>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</si>
  <si>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</si>
  <si>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</si>
  <si>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</si>
  <si>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</si>
  <si>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</si>
  <si>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</si>
  <si>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</si>
  <si>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</si>
  <si>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</si>
  <si>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</si>
  <si>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</si>
  <si>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</si>
  <si>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</si>
  <si>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</si>
  <si>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</si>
  <si>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</si>
  <si>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</si>
  <si>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</si>
  <si>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</si>
  <si>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</si>
  <si>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</si>
  <si>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</si>
  <si>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</si>
  <si>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</si>
  <si>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</si>
  <si>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</si>
  <si>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</si>
  <si>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</si>
  <si>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</si>
  <si>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</si>
  <si>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</si>
  <si>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</si>
  <si>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</si>
  <si>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</si>
  <si>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</si>
  <si>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</si>
  <si>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</si>
  <si>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</si>
  <si>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</si>
  <si>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</si>
  <si>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</si>
  <si>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</si>
  <si>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</si>
  <si>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</si>
  <si>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</si>
  <si>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</si>
  <si>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</si>
  <si>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</si>
  <si>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</si>
  <si>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</si>
  <si>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</si>
  <si>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</si>
  <si>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</si>
  <si>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</si>
  <si>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</si>
  <si>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</si>
  <si>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</si>
  <si>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</si>
  <si>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</si>
  <si>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</si>
  <si>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</si>
  <si>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</si>
  <si>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</si>
  <si>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</si>
  <si>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</si>
  <si>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</si>
  <si>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</si>
  <si>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</si>
  <si>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</si>
  <si>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</si>
  <si>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</si>
  <si>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</si>
  <si>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</si>
  <si>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</si>
  <si>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</si>
  <si>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</si>
  <si>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</si>
  <si>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</si>
  <si>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</si>
  <si>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</si>
  <si>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</si>
  <si>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</si>
  <si>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</si>
  <si>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</si>
  <si>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</si>
  <si>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</si>
  <si>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</si>
  <si>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</si>
  <si>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</si>
  <si>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</si>
  <si>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</si>
  <si>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</si>
  <si>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</si>
  <si>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</si>
  <si>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</si>
  <si>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</si>
  <si>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</si>
  <si>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</si>
  <si>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</si>
  <si>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</si>
  <si>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</si>
  <si>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</si>
  <si>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</si>
  <si>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</si>
  <si>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</si>
  <si>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</si>
  <si>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</si>
  <si>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</si>
  <si>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</si>
  <si>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</si>
  <si>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</si>
  <si>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</si>
  <si>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</si>
  <si>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</si>
  <si>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</si>
  <si>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</si>
  <si>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</si>
  <si>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</si>
  <si>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</si>
  <si>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</si>
  <si>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</si>
  <si>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</si>
  <si>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</si>
  <si>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</si>
  <si>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</si>
  <si>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</si>
  <si>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</si>
  <si>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</si>
  <si>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</si>
  <si>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</si>
  <si>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</si>
  <si>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</si>
  <si>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</si>
  <si>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</si>
  <si>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</si>
  <si>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</si>
  <si>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</si>
  <si>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</si>
  <si>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</si>
  <si>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</si>
  <si>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</si>
  <si>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</si>
  <si>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</si>
  <si>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</si>
  <si>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</si>
  <si>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</si>
  <si>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</si>
  <si>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</si>
  <si>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</si>
  <si>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</si>
  <si>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</si>
  <si>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</si>
  <si>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</si>
  <si>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</si>
  <si>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</si>
  <si>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</si>
  <si>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</si>
  <si>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</si>
  <si>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</si>
  <si>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</si>
  <si>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</si>
  <si>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</si>
  <si>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</si>
  <si>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</si>
  <si>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</si>
  <si>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</si>
  <si>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</si>
  <si>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</si>
  <si>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</si>
  <si>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</si>
  <si>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</si>
  <si>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</si>
  <si>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</si>
  <si>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</si>
  <si>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</si>
  <si>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</si>
  <si>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</si>
  <si>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</si>
  <si>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</si>
  <si>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</si>
  <si>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</si>
  <si>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</si>
  <si>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</si>
  <si>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</si>
  <si>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</si>
  <si>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</si>
  <si>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</si>
  <si>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</si>
  <si>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</si>
  <si>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</si>
  <si>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</si>
  <si>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</si>
  <si>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</si>
  <si>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</si>
  <si>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</si>
  <si>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</si>
  <si>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</si>
  <si>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</si>
  <si>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</si>
  <si>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</si>
  <si>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</si>
  <si>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</si>
  <si>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</si>
  <si>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</si>
  <si>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</si>
  <si>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</si>
  <si>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</si>
  <si>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</si>
  <si>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</si>
  <si>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</si>
  <si>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</si>
  <si>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</si>
  <si>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</si>
  <si>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</si>
  <si>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</si>
  <si>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</si>
  <si>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</si>
  <si>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</si>
  <si>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</si>
  <si>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</si>
  <si>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</si>
  <si>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</si>
  <si>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</si>
  <si>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</si>
  <si>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</si>
  <si>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</si>
  <si>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</si>
  <si>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</si>
  <si>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</si>
  <si>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</si>
  <si>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</si>
  <si>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</si>
  <si>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</si>
  <si>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</si>
  <si>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</si>
  <si>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</si>
  <si>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</si>
  <si>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</si>
  <si>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</si>
  <si>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</si>
  <si>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</si>
  <si>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</si>
  <si>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</si>
  <si>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</si>
  <si>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</si>
  <si>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</si>
  <si>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</si>
  <si>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</si>
  <si>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</si>
  <si>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</si>
  <si>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</si>
  <si>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</si>
  <si>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</si>
  <si>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</si>
  <si>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</si>
  <si>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</si>
  <si>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</si>
  <si>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</si>
  <si>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</si>
  <si>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</si>
  <si>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</si>
  <si>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</si>
  <si>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</si>
  <si>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</si>
  <si>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</si>
  <si>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</si>
  <si>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</si>
  <si>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</si>
  <si>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</si>
  <si>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</si>
  <si>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</si>
  <si>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</si>
  <si>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</si>
  <si>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</si>
  <si>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</si>
  <si>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</si>
  <si>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</si>
  <si>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</si>
  <si>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</si>
  <si>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</si>
  <si>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</si>
  <si>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</si>
  <si>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</si>
  <si>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</si>
  <si>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</si>
  <si>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</si>
  <si>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</si>
  <si>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</si>
  <si>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</si>
  <si>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</si>
  <si>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</si>
  <si>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</si>
  <si>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</si>
  <si>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</si>
  <si>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</si>
  <si>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</si>
  <si>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</si>
  <si>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</si>
  <si>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</si>
  <si>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</si>
  <si>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</si>
  <si>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</si>
  <si>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</si>
  <si>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</si>
  <si>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</si>
  <si>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</si>
  <si>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</si>
  <si>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</si>
  <si>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</si>
  <si>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</si>
  <si>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</si>
  <si>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</si>
  <si>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</si>
  <si>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</si>
  <si>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</si>
  <si>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</si>
  <si>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</si>
  <si>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</si>
  <si>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</si>
  <si>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</si>
  <si>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</si>
  <si>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</si>
  <si>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</si>
  <si>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</si>
  <si>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</si>
  <si>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</si>
  <si>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</si>
  <si>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</si>
  <si>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</si>
  <si>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</si>
  <si>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</si>
  <si>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</si>
  <si>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</si>
  <si>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</si>
  <si>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</si>
  <si>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</si>
  <si>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</si>
  <si>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</si>
  <si>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</si>
  <si>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</si>
  <si>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</si>
  <si>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</si>
  <si>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</si>
  <si>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</si>
  <si>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</si>
  <si>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</si>
  <si>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</si>
  <si>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</si>
  <si>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</si>
  <si>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</si>
  <si>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</si>
  <si>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</si>
  <si>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</si>
  <si>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</si>
  <si>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</si>
  <si>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</si>
  <si>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</si>
  <si>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</si>
  <si>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</si>
  <si>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</si>
  <si>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</si>
  <si>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</si>
  <si>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</si>
  <si>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</si>
  <si>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</si>
  <si>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</si>
  <si>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</si>
  <si>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</si>
  <si>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</si>
  <si>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</si>
  <si>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</si>
  <si>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</si>
  <si>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</si>
  <si>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</si>
  <si>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</si>
  <si>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</si>
  <si>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</si>
  <si>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</si>
  <si>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</si>
  <si>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</si>
  <si>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</si>
  <si>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</si>
  <si>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</si>
  <si>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</si>
  <si>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</si>
  <si>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</si>
  <si>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</si>
  <si>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</si>
  <si>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</si>
  <si>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</si>
  <si>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</si>
  <si>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</si>
  <si>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</si>
  <si>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</si>
  <si>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</si>
  <si>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</si>
  <si>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</si>
  <si>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</si>
  <si>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</si>
  <si>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</si>
  <si>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</si>
  <si>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</si>
  <si>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</si>
  <si>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</si>
  <si>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</si>
  <si>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</si>
  <si>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</si>
  <si>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</si>
  <si>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</si>
  <si>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</si>
  <si>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</si>
  <si>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</si>
  <si>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</si>
  <si>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</si>
  <si>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</si>
  <si>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</si>
  <si>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</si>
  <si>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</si>
  <si>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</si>
  <si>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</si>
  <si>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</si>
  <si>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</si>
  <si>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</si>
  <si>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</si>
  <si>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</si>
  <si>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</si>
  <si>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</si>
  <si>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</si>
  <si>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</si>
  <si>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</si>
  <si>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</si>
  <si>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</si>
  <si>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</si>
  <si>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</si>
  <si>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</si>
  <si>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</si>
  <si>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</si>
  <si>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</si>
  <si>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</si>
  <si>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</si>
  <si>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</si>
  <si>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</si>
  <si>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</si>
  <si>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</si>
  <si>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</si>
  <si>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</si>
  <si>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</si>
  <si>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</si>
  <si>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</si>
  <si>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</si>
  <si>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</si>
  <si>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</si>
  <si>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</si>
  <si>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</si>
  <si>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</si>
  <si>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</si>
  <si>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</si>
  <si>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</si>
  <si>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</si>
  <si>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</si>
  <si>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</si>
  <si>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</si>
  <si>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</si>
  <si>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</si>
  <si>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</si>
  <si>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</si>
  <si>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</si>
  <si>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</si>
  <si>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</si>
  <si>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</si>
  <si>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</si>
  <si>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</si>
  <si>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</si>
  <si>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</si>
  <si>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</si>
  <si>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</si>
  <si>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</si>
  <si>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</si>
  <si>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</si>
  <si>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</si>
  <si>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</si>
  <si>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</si>
  <si>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</si>
  <si>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</si>
  <si>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</si>
  <si>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</si>
  <si>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</si>
  <si>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</si>
  <si>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</si>
  <si>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</si>
  <si>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</si>
  <si>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</si>
  <si>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</si>
  <si>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</si>
  <si>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</si>
  <si>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</si>
  <si>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</si>
  <si>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</si>
  <si>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</si>
  <si>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</si>
  <si>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</si>
  <si>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</si>
  <si>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</si>
  <si>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</si>
  <si>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</si>
  <si>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</si>
  <si>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</si>
  <si>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</si>
  <si>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</si>
  <si>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</si>
  <si>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</si>
  <si>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</si>
  <si>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</si>
  <si>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</si>
  <si>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</si>
  <si>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</si>
  <si>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</si>
  <si>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</si>
  <si>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</si>
  <si>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</si>
  <si>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</si>
  <si>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</si>
  <si>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</si>
  <si>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</si>
  <si>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</si>
  <si>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</si>
  <si>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</si>
  <si>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</si>
  <si>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</si>
  <si>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</si>
  <si>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</si>
  <si>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</si>
  <si>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</si>
  <si>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</si>
  <si>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</si>
  <si>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</si>
  <si>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</si>
  <si>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</si>
  <si>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</si>
  <si>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</si>
  <si>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</si>
  <si>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</si>
  <si>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</si>
  <si>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</si>
  <si>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</si>
  <si>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</si>
  <si>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</si>
  <si>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</si>
  <si>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</si>
  <si>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</si>
  <si>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</si>
  <si>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</si>
  <si>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</si>
  <si>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</si>
  <si>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</si>
  <si>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</si>
  <si>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</si>
  <si>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</si>
  <si>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</si>
  <si>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</si>
  <si>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</si>
  <si>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</si>
  <si>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</si>
  <si>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</si>
  <si>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</si>
  <si>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</si>
  <si>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</si>
  <si>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</si>
  <si>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</si>
  <si>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</si>
  <si>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</si>
  <si>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</si>
  <si>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</si>
  <si>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</si>
  <si>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</si>
  <si>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</si>
  <si>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</si>
  <si>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</si>
  <si>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</si>
  <si>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</si>
  <si>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</si>
  <si>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</si>
  <si>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</si>
  <si>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</si>
  <si>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</si>
  <si>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</si>
  <si>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</si>
  <si>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</si>
  <si>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</si>
  <si>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</si>
  <si>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</si>
  <si>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</si>
  <si>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</si>
  <si>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</si>
  <si>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</si>
  <si>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</si>
  <si>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</si>
  <si>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</si>
  <si>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</si>
  <si>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</si>
  <si>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</si>
  <si>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</si>
  <si>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</si>
  <si>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</si>
  <si>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</si>
  <si>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</si>
  <si>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</si>
  <si>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</si>
  <si>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</si>
  <si>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</si>
  <si>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</si>
  <si>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</si>
  <si>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</si>
  <si>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</si>
  <si>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</si>
  <si>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</si>
  <si>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</si>
  <si>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</si>
  <si>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</si>
  <si>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</si>
  <si>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</si>
  <si>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</si>
  <si>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</si>
  <si>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</si>
  <si>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</si>
  <si>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</si>
  <si>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</si>
  <si>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</si>
  <si>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</si>
  <si>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</si>
  <si>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</si>
  <si>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</si>
  <si>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</si>
  <si>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</si>
  <si>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</si>
  <si>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</si>
  <si>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</si>
  <si>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</si>
  <si>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</si>
  <si>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</si>
  <si>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</si>
  <si>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</si>
  <si>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</si>
  <si>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</si>
  <si>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</si>
  <si>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</si>
  <si>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</si>
  <si>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</si>
  <si>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</si>
  <si>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</si>
  <si>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</si>
  <si>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</si>
  <si>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</si>
  <si>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</si>
  <si>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</si>
  <si>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</si>
  <si>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</si>
  <si>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</si>
  <si>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</si>
  <si>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</si>
  <si>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</si>
  <si>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</si>
  <si>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</si>
  <si>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</si>
  <si>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</si>
  <si>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</si>
  <si>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</si>
  <si>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</si>
  <si>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</si>
  <si>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</si>
  <si>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</si>
  <si>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</si>
  <si>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</si>
  <si>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</si>
  <si>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</si>
  <si>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</si>
  <si>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</si>
  <si>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</si>
  <si>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</si>
  <si>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</si>
  <si>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</si>
  <si>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</si>
  <si>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</si>
  <si>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</si>
  <si>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</si>
  <si>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</si>
  <si>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</si>
  <si>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</si>
  <si>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</si>
  <si>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</si>
  <si>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</si>
  <si>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</si>
  <si>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</si>
  <si>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</si>
  <si>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</si>
  <si>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</si>
  <si>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</si>
  <si>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</si>
  <si>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</si>
  <si>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</si>
  <si>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</si>
  <si>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</si>
  <si>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</si>
  <si>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</si>
  <si>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</si>
  <si>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</si>
  <si>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</si>
  <si>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</si>
  <si>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</si>
  <si>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</si>
  <si>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</si>
  <si>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</si>
  <si>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</si>
  <si>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</si>
  <si>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</si>
  <si>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</si>
  <si>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</si>
  <si>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</si>
  <si>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</si>
  <si>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</si>
  <si>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</si>
  <si>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</si>
  <si>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</si>
  <si>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</si>
  <si>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</si>
  <si>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</si>
  <si>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</si>
  <si>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</si>
  <si>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</si>
  <si>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</si>
  <si>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</si>
  <si>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</si>
  <si>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</si>
  <si>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</si>
  <si>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</si>
  <si>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</si>
  <si>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</si>
  <si>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</si>
  <si>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</si>
  <si>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</si>
  <si>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</si>
  <si>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</si>
  <si>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</si>
  <si>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</si>
  <si>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</si>
  <si>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</si>
  <si>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</si>
  <si>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</si>
  <si>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</si>
  <si>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</si>
  <si>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</si>
  <si>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</si>
  <si>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</si>
  <si>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</si>
  <si>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</si>
  <si>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</si>
  <si>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</si>
  <si>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</si>
  <si>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</si>
  <si>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</si>
  <si>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</si>
  <si>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</si>
  <si>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</si>
  <si>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</si>
  <si>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</si>
  <si>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</si>
  <si>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</si>
  <si>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</si>
  <si>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</si>
  <si>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</si>
  <si>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</si>
  <si>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</si>
  <si>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</si>
  <si>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</si>
  <si>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</si>
  <si>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</si>
  <si>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</si>
  <si>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</si>
  <si>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</si>
  <si>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</si>
  <si>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</si>
  <si>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</si>
  <si>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</si>
  <si>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</si>
  <si>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</si>
  <si>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</si>
  <si>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</si>
  <si>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</si>
  <si>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</si>
  <si>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</si>
  <si>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</si>
  <si>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</si>
  <si>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</si>
  <si>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</si>
  <si>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</si>
  <si>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</si>
  <si>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</si>
  <si>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</si>
  <si>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</si>
  <si>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</si>
  <si>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</si>
  <si>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</si>
  <si>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</si>
  <si>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</si>
  <si>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</si>
  <si>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</si>
  <si>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</si>
  <si>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</si>
  <si>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</si>
  <si>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</si>
  <si>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</si>
  <si>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</si>
  <si>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</si>
  <si>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</si>
  <si>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</si>
  <si>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</si>
  <si>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</si>
  <si>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</si>
  <si>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</si>
  <si>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</si>
  <si>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</si>
  <si>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</si>
  <si>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</si>
  <si>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</si>
  <si>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</si>
  <si>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</si>
  <si>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</si>
  <si>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</si>
  <si>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</si>
  <si>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</si>
  <si>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</si>
  <si>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</si>
  <si>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</si>
  <si>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</si>
  <si>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</si>
  <si>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</si>
  <si>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</si>
  <si>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</si>
  <si>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</si>
  <si>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</si>
  <si>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</si>
  <si>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</si>
  <si>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</si>
  <si>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</si>
  <si>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</si>
  <si>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</si>
  <si>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</si>
  <si>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</si>
  <si>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</si>
  <si>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</si>
  <si>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</si>
  <si>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</si>
  <si>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</si>
  <si>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</si>
  <si>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</si>
  <si>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</si>
  <si>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</si>
  <si>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</si>
  <si>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</si>
  <si>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</si>
  <si>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</si>
  <si>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</si>
  <si>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</si>
  <si>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</si>
  <si>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</si>
  <si>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</si>
  <si>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</si>
  <si>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</si>
  <si>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</si>
  <si>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</si>
  <si>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</si>
  <si>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</si>
  <si>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</si>
  <si>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</si>
  <si>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</si>
  <si>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</si>
  <si>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</si>
  <si>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</si>
  <si>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</si>
  <si>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</si>
  <si>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</si>
  <si>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</si>
  <si>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</si>
  <si>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</si>
  <si>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</si>
  <si>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</si>
  <si>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</si>
  <si>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</si>
  <si>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</si>
  <si>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</si>
  <si>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</si>
  <si>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</si>
  <si>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</si>
  <si>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</si>
  <si>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</si>
  <si>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</si>
  <si>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</si>
  <si>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</si>
  <si>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</si>
  <si>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</si>
  <si>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</si>
  <si>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</si>
  <si>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</si>
  <si>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</si>
  <si>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</si>
  <si>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</si>
  <si>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</si>
  <si>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</si>
  <si>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</si>
  <si>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</si>
  <si>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</si>
  <si>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</si>
  <si>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</si>
  <si>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</si>
  <si>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</si>
  <si>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</si>
  <si>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</si>
  <si>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</si>
  <si>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</si>
  <si>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</si>
  <si>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</si>
  <si>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</si>
  <si>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</si>
  <si>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</si>
  <si>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</si>
  <si>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</si>
  <si>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</si>
  <si>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</si>
  <si>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</si>
  <si>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</si>
  <si>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</si>
  <si>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</si>
  <si>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</si>
  <si>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</si>
  <si>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</si>
  <si>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</si>
  <si>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</si>
  <si>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</si>
  <si>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</si>
  <si>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</si>
  <si>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</si>
  <si>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</si>
  <si>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</si>
  <si>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</si>
  <si>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</si>
  <si>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</si>
  <si>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</si>
  <si>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</si>
  <si>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</si>
  <si>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</si>
  <si>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</si>
  <si>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</si>
  <si>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</si>
  <si>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</si>
  <si>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</si>
  <si>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</si>
  <si>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</si>
  <si>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</si>
  <si>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</si>
  <si>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</si>
  <si>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</si>
  <si>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</si>
  <si>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</si>
  <si>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</si>
  <si>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</si>
  <si>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</si>
  <si>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</si>
  <si>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</si>
  <si>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</si>
  <si>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</si>
  <si>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</si>
  <si>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</si>
  <si>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</si>
  <si>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</si>
  <si>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</si>
  <si>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</si>
  <si>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</si>
  <si>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</si>
  <si>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</si>
  <si>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</si>
  <si>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</si>
  <si>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</si>
  <si>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</si>
  <si>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</si>
  <si>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</si>
  <si>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</si>
  <si>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</si>
  <si>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</si>
  <si>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</si>
  <si>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</si>
  <si>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</si>
  <si>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</si>
  <si>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</si>
  <si>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</si>
  <si>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</si>
  <si>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</si>
  <si>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</si>
  <si>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</si>
  <si>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</si>
  <si>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</si>
  <si>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</si>
  <si>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</si>
  <si>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</si>
  <si>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</si>
  <si>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</si>
  <si>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</si>
  <si>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</si>
  <si>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</si>
  <si>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</si>
  <si>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</si>
  <si>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</si>
  <si>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</si>
  <si>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</si>
  <si>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</si>
  <si>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</si>
  <si>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</si>
  <si>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</si>
  <si>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</si>
  <si>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</si>
  <si>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</si>
  <si>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</si>
  <si>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</si>
  <si>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</si>
  <si>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</si>
  <si>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</si>
  <si>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</si>
  <si>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</si>
  <si>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</si>
  <si>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</si>
  <si>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</si>
  <si>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</si>
  <si>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</si>
  <si>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</si>
  <si>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</si>
  <si>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</si>
  <si>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</si>
  <si>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</si>
  <si>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</si>
  <si>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</si>
  <si>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</si>
  <si>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</si>
  <si>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</si>
  <si>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</si>
  <si>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</si>
  <si>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</si>
  <si>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</si>
  <si>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</si>
  <si>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</si>
  <si>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</si>
  <si>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</si>
  <si>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</si>
  <si>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</si>
  <si>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</si>
  <si>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</si>
  <si>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</si>
  <si>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</si>
  <si>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</si>
  <si>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</si>
  <si>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</si>
  <si>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</si>
  <si>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</si>
  <si>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</si>
  <si>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</si>
  <si>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</si>
  <si>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</si>
  <si>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</si>
  <si>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</si>
  <si>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</si>
  <si>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</si>
  <si>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</si>
  <si>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</si>
  <si>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</si>
  <si>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</si>
  <si>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</si>
  <si>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</si>
  <si>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</si>
  <si>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</si>
  <si>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</si>
  <si>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</si>
  <si>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</si>
  <si>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</si>
  <si>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</si>
  <si>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</si>
  <si>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</si>
  <si>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</si>
  <si>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</si>
  <si>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</si>
  <si>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</si>
  <si>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</si>
  <si>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</si>
  <si>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</si>
  <si>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</si>
  <si>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</si>
  <si>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</si>
  <si>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</si>
  <si>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</si>
  <si>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</si>
  <si>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</si>
  <si>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</si>
  <si>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</si>
  <si>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</si>
  <si>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</si>
  <si>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</si>
  <si>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</si>
  <si>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</si>
  <si>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</si>
  <si>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</si>
  <si>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</si>
  <si>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</si>
  <si>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</si>
  <si>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</si>
  <si>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</si>
  <si>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</si>
  <si>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</si>
  <si>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</si>
  <si>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</si>
  <si>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</si>
  <si>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</si>
  <si>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</si>
  <si>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</si>
  <si>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</si>
  <si>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</si>
  <si>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</si>
  <si>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</si>
  <si>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</si>
  <si>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</si>
  <si>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</si>
  <si>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</si>
  <si>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</si>
  <si>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</si>
  <si>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</si>
  <si>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</si>
  <si>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</si>
  <si>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</si>
  <si>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</si>
  <si>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</si>
  <si>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</si>
  <si>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</si>
  <si>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</si>
  <si>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</si>
  <si>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</si>
  <si>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</si>
  <si>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</si>
  <si>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</si>
  <si>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</si>
  <si>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</si>
  <si>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</si>
  <si>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</si>
  <si>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</si>
  <si>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</si>
  <si>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</si>
  <si>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</si>
  <si>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</si>
  <si>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</si>
  <si>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</si>
  <si>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</si>
  <si>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</si>
  <si>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</si>
  <si>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</si>
  <si>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</si>
  <si>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</si>
  <si>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</si>
  <si>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</si>
  <si>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</si>
  <si>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</si>
  <si>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</si>
  <si>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</si>
  <si>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</si>
  <si>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</si>
  <si>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</si>
  <si>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</si>
  <si>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</si>
  <si>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</si>
  <si>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</si>
  <si>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</si>
  <si>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</si>
  <si>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</si>
  <si>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</si>
  <si>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</si>
  <si>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</si>
  <si>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</si>
  <si>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</si>
  <si>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</si>
  <si>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</si>
  <si>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</si>
  <si>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</si>
  <si>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</si>
  <si>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</si>
  <si>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</si>
  <si>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</si>
  <si>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</si>
  <si>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</si>
  <si>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</si>
  <si>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</si>
  <si>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</si>
  <si>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</si>
  <si>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</si>
  <si>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</si>
  <si>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</si>
  <si>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</si>
  <si>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</si>
  <si>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</si>
  <si>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</si>
  <si>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</si>
  <si>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</si>
  <si>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</si>
  <si>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</si>
  <si>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</si>
  <si>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</si>
  <si>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</si>
  <si>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</si>
  <si>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</si>
  <si>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</si>
  <si>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</si>
  <si>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</si>
  <si>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</si>
  <si>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</si>
  <si>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</si>
  <si>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</si>
  <si>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</si>
  <si>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</si>
  <si>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</si>
  <si>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</si>
  <si>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</si>
  <si>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</si>
  <si>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</si>
  <si>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</si>
  <si>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</si>
  <si>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</si>
  <si>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</si>
  <si>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</si>
  <si>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</si>
  <si>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</si>
  <si>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</si>
  <si>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</si>
  <si>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</si>
  <si>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</si>
  <si>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</si>
  <si>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</si>
  <si>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</si>
  <si>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</si>
  <si>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</si>
  <si>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</si>
  <si>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</si>
  <si>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</si>
  <si>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</si>
  <si>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</si>
  <si>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</si>
  <si>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</si>
  <si>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</si>
  <si>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</si>
  <si>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</si>
  <si>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</si>
  <si>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</si>
  <si>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</si>
  <si>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</si>
  <si>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</si>
  <si>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</si>
  <si>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</si>
  <si>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</si>
  <si>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</si>
  <si>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</si>
  <si>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</si>
  <si>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</si>
  <si>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</si>
  <si>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</si>
  <si>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</si>
  <si>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</si>
  <si>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</si>
  <si>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</si>
  <si>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</si>
  <si>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</si>
  <si>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</si>
  <si>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</si>
  <si>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</si>
  <si>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</si>
  <si>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</si>
  <si>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</si>
  <si>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</si>
  <si>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</si>
  <si>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</si>
  <si>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</si>
  <si>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</si>
  <si>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</si>
  <si>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</si>
  <si>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</si>
  <si>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</si>
  <si>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</si>
  <si>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</si>
  <si>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</si>
  <si>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</si>
  <si>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</si>
  <si>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</si>
  <si>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</si>
  <si>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</si>
  <si>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</si>
  <si>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</si>
  <si>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</si>
  <si>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</si>
  <si>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</si>
  <si>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</si>
  <si>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</si>
  <si>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</si>
  <si>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</si>
  <si>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</si>
  <si>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</si>
  <si>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</si>
  <si>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</si>
  <si>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</si>
  <si>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</si>
  <si>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</si>
  <si>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</si>
  <si>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</si>
  <si>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</si>
  <si>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</si>
  <si>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</si>
  <si>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</si>
  <si>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</si>
  <si>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</si>
  <si>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</si>
  <si>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</si>
  <si>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</si>
  <si>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</si>
  <si>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</si>
  <si>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</si>
  <si>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</si>
  <si>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</si>
  <si>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</si>
  <si>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</si>
  <si>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</si>
  <si>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</si>
  <si>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</si>
  <si>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</si>
  <si>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</si>
  <si>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</si>
  <si>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</si>
  <si>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</si>
  <si>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</si>
  <si>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</si>
  <si>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</si>
  <si>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</si>
  <si>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</si>
  <si>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</si>
  <si>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</si>
  <si>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</si>
  <si>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</si>
  <si>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</si>
  <si>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</si>
  <si>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</si>
  <si>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</si>
  <si>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</si>
  <si>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</si>
  <si>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</si>
  <si>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</si>
  <si>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</si>
  <si>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</si>
  <si>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</si>
  <si>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</si>
  <si>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</si>
  <si>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</si>
  <si>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</si>
  <si>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</si>
  <si>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</si>
  <si>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</si>
  <si>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</si>
  <si>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</si>
  <si>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</si>
  <si>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</si>
  <si>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</si>
  <si>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</si>
  <si>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</si>
  <si>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</si>
  <si>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</si>
  <si>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</si>
  <si>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</si>
  <si>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</si>
  <si>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</si>
  <si>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</si>
  <si>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</si>
  <si>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</si>
  <si>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</si>
  <si>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</si>
  <si>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</si>
  <si>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</si>
  <si>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</si>
  <si>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</si>
  <si>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</si>
  <si>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</si>
  <si>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</si>
  <si>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</si>
  <si>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</si>
  <si>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</si>
  <si>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</si>
  <si>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</si>
  <si>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</si>
  <si>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</si>
  <si>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</si>
  <si>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</si>
  <si>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</si>
  <si>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</si>
  <si>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</si>
  <si>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</si>
  <si>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</si>
  <si>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</si>
  <si>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</si>
  <si>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</si>
  <si>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</si>
  <si>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</si>
  <si>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</si>
  <si>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</si>
  <si>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</si>
  <si>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</si>
  <si>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</si>
  <si>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</si>
  <si>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</si>
  <si>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</si>
  <si>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</si>
  <si>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</si>
  <si>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</si>
  <si>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</si>
  <si>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</si>
  <si>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</si>
  <si>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</si>
  <si>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</si>
  <si>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</si>
  <si>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</si>
  <si>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</si>
  <si>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</si>
  <si>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</si>
  <si>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</si>
  <si>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</si>
  <si>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</si>
  <si>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</si>
  <si>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</si>
  <si>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</si>
  <si>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</si>
  <si>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</si>
  <si>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</si>
  <si>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</si>
  <si>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</si>
  <si>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</si>
  <si>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</si>
  <si>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</si>
  <si>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</si>
  <si>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</si>
  <si>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</si>
  <si>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</si>
  <si>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</si>
  <si>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</si>
  <si>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</si>
  <si>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</si>
  <si>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</si>
  <si>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</si>
  <si>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</si>
  <si>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</si>
  <si>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</si>
  <si>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</si>
  <si>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</si>
  <si>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</si>
  <si>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</si>
  <si>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</si>
  <si>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</si>
  <si>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</si>
  <si>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</si>
  <si>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</si>
  <si>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</si>
  <si>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</si>
  <si>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</si>
  <si>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</si>
  <si>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</si>
  <si>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</si>
  <si>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</si>
  <si>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</si>
  <si>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</si>
  <si>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</si>
  <si>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</si>
  <si>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</si>
  <si>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</si>
  <si>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</si>
  <si>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</si>
  <si>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</si>
  <si>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</si>
  <si>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</si>
  <si>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</si>
  <si>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</si>
  <si>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</si>
  <si>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</si>
  <si>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</si>
  <si>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</si>
  <si>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</si>
  <si>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</si>
  <si>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</si>
  <si>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</si>
  <si>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</si>
  <si>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</si>
  <si>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</si>
  <si>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</si>
  <si>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</si>
  <si>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</si>
  <si>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</si>
  <si>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</si>
  <si>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</si>
  <si>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</si>
  <si>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</si>
  <si>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</si>
  <si>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</si>
  <si>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</si>
  <si>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</si>
  <si>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</si>
  <si>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</si>
  <si>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</si>
  <si>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</si>
  <si>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</si>
  <si>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</si>
  <si>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</si>
  <si>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</si>
  <si>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</si>
  <si>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</si>
  <si>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</si>
  <si>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</si>
  <si>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</si>
  <si>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</si>
  <si>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</si>
  <si>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</si>
  <si>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</si>
  <si>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</si>
  <si>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</si>
  <si>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</si>
  <si>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</si>
  <si>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</si>
  <si>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</si>
  <si>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</si>
  <si>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</si>
  <si>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</si>
  <si>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</si>
  <si>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</si>
  <si>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</si>
  <si>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</si>
  <si>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</si>
  <si>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</si>
  <si>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</si>
  <si>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</si>
  <si>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</si>
  <si>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</si>
  <si>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</si>
  <si>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</si>
  <si>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</si>
  <si>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</si>
  <si>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</si>
  <si>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</si>
  <si>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</si>
  <si>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</si>
  <si>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</si>
  <si>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</si>
  <si>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</si>
  <si>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</si>
  <si>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</si>
  <si>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</si>
  <si>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</si>
  <si>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</si>
  <si>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</si>
  <si>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</si>
  <si>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</si>
  <si>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</si>
  <si>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</si>
  <si>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</si>
  <si>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</si>
  <si>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</si>
  <si>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</si>
  <si>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</si>
  <si>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</si>
  <si>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</si>
  <si>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</si>
  <si>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</si>
  <si>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</si>
  <si>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</si>
  <si>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</si>
  <si>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</si>
  <si>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</si>
  <si>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</si>
  <si>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</si>
  <si>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</si>
  <si>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</si>
  <si>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</si>
  <si>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</si>
  <si>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</si>
  <si>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</si>
  <si>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</si>
  <si>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</si>
  <si>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</si>
  <si>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</si>
  <si>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</si>
  <si>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</si>
  <si>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</si>
  <si>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</si>
  <si>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</si>
  <si>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</si>
  <si>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</si>
  <si>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</si>
  <si>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</si>
  <si>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</si>
  <si>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</si>
  <si>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</si>
  <si>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</si>
  <si>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</si>
  <si>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</si>
  <si>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</si>
  <si>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</si>
  <si>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</si>
  <si>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</si>
  <si>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</si>
  <si>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</si>
  <si>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</si>
  <si>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</si>
  <si>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</si>
  <si>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</si>
  <si>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</si>
  <si>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</si>
  <si>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</si>
  <si>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</si>
  <si>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</si>
  <si>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</si>
  <si>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</si>
  <si>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</si>
  <si>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</si>
  <si>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</si>
  <si>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</si>
  <si>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</si>
  <si>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</si>
  <si>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</si>
  <si>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</si>
  <si>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</si>
  <si>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</si>
  <si>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</si>
  <si>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</si>
  <si>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</si>
  <si>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</si>
  <si>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</si>
  <si>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</si>
  <si>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</si>
  <si>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</si>
  <si>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</si>
  <si>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</si>
  <si>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</si>
  <si>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</si>
  <si>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</si>
  <si>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</si>
  <si>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</si>
  <si>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</si>
  <si>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</si>
  <si>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</si>
  <si>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</si>
  <si>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</si>
  <si>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</si>
  <si>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</si>
  <si>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</si>
  <si>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</si>
  <si>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</si>
  <si>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</si>
  <si>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</si>
  <si>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</si>
  <si>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</si>
  <si>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</si>
  <si>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</si>
  <si>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</si>
  <si>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</si>
  <si>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</si>
  <si>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</si>
  <si>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</si>
  <si>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</si>
  <si>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</si>
  <si>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</si>
  <si>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</si>
  <si>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</si>
  <si>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</si>
  <si>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</si>
  <si>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</si>
  <si>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</si>
  <si>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</si>
  <si>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</si>
  <si>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</si>
  <si>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</si>
  <si>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</si>
  <si>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</si>
  <si>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</si>
  <si>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</si>
  <si>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</si>
  <si>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</si>
  <si>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</si>
  <si>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</si>
  <si>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</si>
  <si>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</si>
  <si>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</si>
  <si>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</si>
  <si>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</si>
  <si>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</si>
  <si>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</si>
  <si>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</si>
  <si>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</si>
  <si>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</si>
  <si>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</si>
  <si>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</si>
  <si>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</si>
  <si>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</si>
  <si>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</si>
  <si>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</si>
  <si>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</si>
  <si>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</si>
  <si>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</si>
  <si>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</si>
  <si>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</si>
  <si>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</si>
  <si>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</si>
  <si>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</si>
  <si>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</si>
  <si>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</si>
  <si>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</si>
  <si>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</si>
  <si>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</si>
  <si>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</si>
  <si>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</si>
  <si>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</si>
  <si>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</si>
  <si>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</si>
  <si>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</si>
  <si>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</si>
  <si>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</si>
  <si>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</si>
  <si>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</si>
  <si>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</si>
  <si>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</si>
  <si>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</si>
  <si>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</si>
  <si>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</si>
  <si>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</si>
  <si>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</si>
  <si>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</si>
  <si>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</si>
  <si>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</si>
  <si>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</si>
  <si>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</si>
  <si>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</si>
  <si>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</si>
  <si>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</si>
  <si>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</si>
  <si>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</si>
  <si>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</si>
  <si>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</si>
  <si>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</si>
  <si>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</si>
  <si>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</si>
  <si>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</si>
  <si>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</si>
  <si>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</si>
  <si>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</si>
  <si>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</si>
  <si>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</si>
  <si>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</si>
  <si>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</si>
  <si>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</si>
  <si>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</si>
  <si>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</si>
  <si>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</si>
  <si>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</si>
  <si>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</si>
  <si>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</si>
  <si>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</si>
  <si>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</si>
  <si>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</si>
  <si>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</si>
  <si>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</si>
  <si>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</si>
  <si>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</si>
  <si>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</si>
  <si>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</si>
  <si>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</si>
  <si>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</si>
  <si>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</si>
  <si>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</si>
  <si>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</si>
  <si>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</si>
  <si>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</si>
  <si>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</si>
  <si>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</si>
  <si>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</si>
  <si>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</si>
  <si>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</si>
  <si>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</si>
  <si>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</si>
  <si>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</si>
  <si>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</si>
  <si>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</si>
  <si>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</si>
  <si>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</si>
  <si>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</si>
  <si>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</si>
  <si>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</si>
  <si>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</si>
  <si>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</si>
  <si>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</si>
  <si>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</si>
  <si>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</si>
  <si>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</si>
  <si>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</si>
  <si>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</si>
  <si>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</si>
  <si>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</si>
  <si>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</si>
  <si>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</si>
  <si>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</si>
  <si>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</si>
  <si>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</si>
  <si>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</si>
  <si>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</si>
  <si>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</si>
  <si>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</si>
  <si>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</si>
  <si>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</si>
  <si>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</si>
  <si>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</si>
  <si>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</si>
  <si>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</si>
  <si>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</si>
  <si>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</si>
  <si>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</si>
  <si>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</si>
  <si>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</si>
  <si>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</si>
  <si>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</si>
  <si>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</si>
  <si>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</si>
  <si>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</si>
  <si>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</si>
  <si>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</si>
  <si>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</si>
  <si>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</si>
  <si>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</si>
  <si>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</si>
  <si>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</si>
  <si>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</si>
  <si>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</si>
  <si>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</si>
  <si>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</si>
  <si>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</si>
  <si>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</si>
  <si>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</si>
  <si>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</si>
  <si>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</si>
  <si>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</si>
  <si>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</si>
  <si>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</si>
  <si>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</si>
  <si>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</si>
  <si>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</si>
  <si>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</si>
  <si>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</si>
  <si>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</si>
  <si>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</si>
  <si>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</si>
  <si>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</si>
  <si>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</si>
  <si>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</si>
  <si>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</si>
  <si>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</si>
  <si>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</si>
  <si>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</si>
  <si>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</si>
  <si>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</si>
  <si>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</si>
  <si>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</si>
  <si>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</si>
  <si>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</si>
  <si>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</si>
  <si>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</si>
  <si>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</si>
  <si>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</si>
  <si>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</si>
  <si>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</si>
  <si>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</si>
  <si>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</si>
  <si>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</si>
  <si>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</si>
  <si>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</si>
  <si>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</si>
  <si>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</si>
  <si>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</si>
  <si>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</si>
  <si>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</si>
  <si>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</si>
  <si>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</si>
  <si>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</si>
  <si>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</si>
  <si>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</si>
  <si>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</si>
  <si>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</si>
  <si>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</si>
  <si>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</si>
  <si>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</si>
  <si>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</si>
  <si>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</si>
  <si>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</si>
  <si>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</si>
  <si>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</si>
  <si>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</si>
  <si>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</si>
  <si>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</si>
  <si>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</si>
  <si>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</si>
  <si>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</si>
  <si>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</si>
  <si>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</si>
  <si>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</si>
  <si>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</si>
  <si>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</si>
  <si>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</si>
  <si>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</si>
  <si>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</si>
  <si>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</si>
  <si>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</si>
  <si>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</si>
  <si>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</si>
  <si>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</si>
  <si>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</si>
  <si>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</si>
  <si>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</si>
  <si>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</si>
  <si>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</si>
  <si>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</si>
  <si>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</si>
  <si>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</si>
  <si>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</si>
  <si>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</si>
  <si>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</si>
  <si>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</si>
  <si>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</si>
  <si>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</si>
  <si>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</si>
  <si>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</si>
  <si>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</si>
  <si>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</si>
  <si>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</si>
  <si>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</si>
  <si>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</si>
  <si>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</si>
  <si>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</si>
  <si>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</si>
  <si>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</si>
  <si>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</si>
  <si>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</si>
  <si>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</si>
  <si>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</si>
  <si>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</si>
  <si>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</si>
  <si>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</si>
  <si>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</si>
  <si>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</si>
  <si>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</si>
  <si>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</si>
  <si>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</si>
  <si>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</si>
  <si>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</si>
  <si>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</si>
  <si>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</si>
  <si>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</si>
  <si>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</si>
  <si>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</si>
  <si>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</si>
  <si>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</si>
  <si>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</si>
  <si>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</si>
  <si>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</si>
  <si>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</si>
  <si>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</si>
  <si>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</si>
  <si>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</si>
  <si>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</si>
  <si>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</si>
  <si>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</si>
  <si>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</si>
  <si>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</si>
  <si>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</si>
  <si>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</si>
  <si>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</si>
  <si>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</si>
  <si>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</si>
  <si>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</si>
  <si>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</si>
  <si>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</si>
  <si>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</si>
  <si>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</si>
  <si>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</si>
  <si>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</si>
  <si>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</si>
  <si>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</si>
  <si>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</si>
  <si>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</si>
  <si>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</si>
  <si>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</si>
  <si>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</si>
  <si>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</si>
  <si>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</si>
  <si>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</si>
  <si>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</si>
  <si>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</si>
  <si>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</si>
  <si>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</si>
  <si>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</si>
  <si>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</si>
  <si>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</si>
  <si>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</si>
  <si>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</si>
  <si>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</si>
  <si>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</si>
  <si>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</si>
  <si>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</si>
  <si>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</si>
  <si>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</si>
  <si>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</si>
  <si>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</si>
  <si>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</si>
  <si>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</si>
  <si>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</si>
  <si>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</si>
  <si>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</si>
  <si>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</si>
  <si>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</si>
  <si>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</si>
  <si>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</si>
  <si>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</si>
  <si>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</si>
  <si>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</si>
  <si>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</si>
  <si>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</si>
  <si>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</si>
  <si>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</si>
  <si>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</si>
  <si>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</si>
  <si>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</si>
  <si>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</si>
  <si>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</si>
  <si>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</si>
  <si>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</si>
  <si>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</si>
  <si>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</si>
  <si>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</si>
  <si>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</si>
  <si>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</si>
  <si>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</si>
  <si>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</si>
  <si>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</si>
  <si>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</si>
  <si>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</si>
  <si>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</si>
  <si>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</si>
  <si>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</si>
  <si>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</si>
  <si>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</si>
  <si>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</si>
  <si>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</si>
  <si>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</si>
  <si>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</si>
  <si>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</si>
  <si>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</si>
  <si>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</si>
  <si>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</si>
  <si>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</si>
  <si>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</si>
  <si>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</si>
  <si>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</si>
  <si>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</si>
  <si>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</si>
  <si>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</si>
  <si>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</si>
  <si>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</si>
  <si>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</si>
  <si>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</si>
  <si>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</si>
  <si>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</si>
  <si>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</si>
  <si>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</si>
  <si>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</si>
  <si>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</si>
  <si>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</si>
  <si>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</si>
  <si>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</si>
  <si>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</si>
  <si>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</si>
  <si>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</si>
  <si>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</si>
  <si>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</si>
  <si>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</si>
  <si>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</si>
  <si>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</si>
  <si>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</si>
  <si>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</si>
  <si>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</si>
  <si>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</si>
  <si>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</si>
  <si>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</si>
  <si>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</si>
  <si>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</si>
  <si>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</si>
  <si>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</si>
  <si>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</si>
  <si>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</si>
  <si>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</si>
  <si>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</si>
  <si>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</si>
  <si>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</si>
  <si>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</si>
  <si>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</si>
  <si>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</si>
  <si>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</si>
  <si>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</si>
  <si>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</si>
  <si>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</si>
  <si>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</si>
  <si>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</si>
  <si>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</si>
  <si>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</si>
  <si>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</si>
  <si>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</si>
  <si>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</si>
  <si>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</si>
  <si>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</si>
  <si>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</si>
  <si>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</si>
  <si>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</si>
  <si>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</si>
  <si>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</si>
  <si>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</si>
  <si>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</si>
  <si>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</si>
  <si>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</si>
  <si>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</si>
  <si>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</si>
  <si>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</si>
  <si>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</si>
  <si>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</si>
  <si>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</si>
  <si>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</si>
  <si>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</si>
  <si>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</si>
  <si>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</si>
  <si>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</si>
  <si>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</si>
  <si>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</si>
  <si>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</si>
  <si>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</si>
  <si>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</si>
  <si>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</si>
  <si>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</si>
  <si>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</si>
  <si>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</si>
  <si>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</si>
  <si>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</si>
  <si>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</si>
  <si>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</si>
  <si>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</si>
  <si>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</si>
  <si>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</si>
  <si>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</si>
  <si>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</si>
  <si>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</si>
  <si>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</si>
  <si>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</si>
  <si>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</si>
  <si>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</si>
  <si>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</si>
  <si>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</si>
  <si>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</si>
  <si>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</si>
  <si>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</si>
  <si>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</si>
  <si>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</si>
  <si>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</si>
  <si>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</si>
  <si>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</si>
  <si>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</si>
  <si>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</si>
  <si>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</si>
  <si>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</si>
  <si>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</si>
  <si>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</si>
  <si>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</si>
  <si>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</si>
  <si>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</si>
  <si>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</si>
  <si>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</si>
  <si>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</si>
  <si>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</si>
  <si>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</si>
  <si>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</si>
  <si>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</si>
  <si>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</si>
  <si>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</si>
  <si>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</si>
  <si>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</si>
  <si>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</si>
  <si>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</si>
  <si>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</si>
  <si>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</si>
  <si>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</si>
  <si>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</si>
  <si>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</si>
  <si>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</si>
  <si>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</si>
  <si>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</si>
  <si>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</si>
  <si>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</si>
  <si>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</si>
  <si>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</si>
  <si>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</si>
  <si>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</si>
  <si>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</si>
  <si>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</si>
  <si>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</si>
  <si>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</si>
  <si>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</si>
  <si>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</si>
  <si>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</si>
  <si>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</si>
  <si>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</si>
  <si>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</si>
  <si>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</si>
  <si>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</si>
  <si>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</si>
  <si>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</si>
  <si>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</si>
  <si>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</si>
  <si>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</si>
  <si>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</si>
  <si>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</si>
  <si>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</si>
  <si>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</si>
  <si>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</si>
  <si>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</si>
  <si>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</si>
  <si>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</si>
  <si>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</si>
  <si>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</si>
  <si>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</si>
  <si>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</si>
  <si>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</si>
  <si>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</si>
  <si>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</si>
  <si>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</si>
  <si>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</si>
  <si>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</si>
  <si>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</si>
  <si>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</si>
  <si>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</si>
  <si>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</si>
  <si>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</si>
  <si>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</si>
  <si>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</si>
  <si>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</si>
  <si>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</si>
  <si>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</si>
  <si>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</si>
  <si>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</si>
  <si>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</si>
  <si>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</si>
  <si>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</si>
  <si>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</si>
  <si>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</si>
  <si>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</si>
  <si>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</si>
  <si>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</si>
  <si>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</si>
  <si>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</si>
  <si>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</si>
  <si>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</si>
  <si>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</si>
  <si>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</si>
  <si>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</si>
  <si>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</si>
  <si>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</si>
  <si>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</si>
  <si>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</si>
  <si>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</si>
  <si>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</si>
  <si>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</si>
  <si>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</si>
  <si>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</si>
  <si>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</si>
  <si>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</si>
  <si>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</si>
  <si>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</si>
  <si>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</si>
  <si>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</si>
  <si>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</si>
  <si>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</si>
  <si>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</si>
  <si>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</si>
  <si>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</si>
  <si>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</si>
  <si>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</si>
  <si>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</si>
  <si>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</si>
  <si>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</si>
  <si>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</si>
  <si>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</si>
  <si>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</si>
  <si>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</si>
  <si>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</si>
  <si>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</si>
  <si>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</si>
  <si>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</si>
  <si>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</si>
  <si>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</si>
  <si>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</si>
  <si>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</si>
  <si>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</si>
  <si>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</si>
  <si>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</si>
  <si>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</si>
  <si>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</si>
  <si>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</si>
  <si>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</si>
  <si>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</si>
  <si>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</si>
  <si>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</si>
  <si>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</si>
  <si>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</si>
  <si>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</si>
  <si>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</si>
  <si>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</si>
  <si>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</si>
  <si>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</si>
  <si>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</si>
  <si>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</si>
  <si>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</si>
  <si>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</si>
  <si>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</si>
  <si>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</si>
  <si>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</si>
  <si>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</si>
  <si>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</si>
  <si>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</si>
  <si>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</si>
  <si>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</si>
  <si>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</si>
  <si>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</si>
  <si>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</si>
  <si>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</si>
  <si>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</si>
  <si>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</si>
  <si>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</si>
  <si>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</si>
  <si>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</si>
  <si>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</si>
  <si>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</si>
  <si>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</si>
  <si>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</si>
  <si>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</si>
  <si>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</si>
  <si>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</si>
  <si>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</si>
  <si>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</si>
  <si>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</si>
  <si>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</si>
  <si>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</si>
  <si>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</si>
  <si>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</si>
  <si>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</si>
  <si>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</si>
  <si>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</si>
  <si>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</si>
  <si>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</si>
  <si>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</si>
  <si>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</si>
  <si>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</si>
  <si>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</si>
  <si>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</si>
  <si>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</si>
  <si>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</si>
  <si>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</si>
  <si>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</si>
  <si>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</si>
  <si>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</si>
  <si>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</si>
  <si>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</si>
  <si>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</si>
  <si>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</si>
  <si>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</si>
  <si>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</si>
  <si>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</si>
  <si>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</si>
  <si>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</si>
  <si>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</si>
  <si>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</si>
  <si>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</si>
  <si>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</si>
  <si>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</si>
  <si>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</si>
  <si>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</si>
  <si>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</si>
  <si>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</si>
  <si>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</si>
  <si>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</si>
  <si>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</si>
  <si>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</si>
  <si>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</si>
  <si>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</si>
  <si>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</si>
  <si>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</si>
  <si>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</si>
  <si>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</si>
  <si>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</si>
  <si>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</si>
  <si>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</si>
  <si>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</si>
  <si>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</si>
  <si>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</si>
  <si>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</si>
  <si>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</si>
  <si>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</si>
  <si>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</si>
  <si>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</si>
  <si>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</si>
  <si>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</si>
  <si>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</si>
  <si>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</si>
  <si>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</si>
  <si>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</si>
  <si>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</si>
  <si>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</si>
  <si>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</si>
  <si>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</si>
  <si>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</si>
  <si>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</si>
  <si>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</si>
  <si>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</si>
  <si>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</si>
  <si>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</si>
  <si>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</si>
  <si>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</si>
  <si>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</si>
  <si>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</si>
  <si>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</si>
  <si>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</si>
  <si>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</si>
  <si>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</si>
  <si>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</si>
  <si>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</si>
  <si>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</si>
  <si>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</si>
  <si>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</si>
  <si>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</si>
  <si>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</si>
  <si>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</si>
  <si>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</si>
  <si>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</si>
  <si>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</si>
  <si>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</si>
  <si>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</si>
  <si>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</si>
  <si>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</si>
  <si>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</si>
  <si>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</si>
  <si>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</si>
  <si>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</si>
  <si>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</si>
  <si>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</si>
  <si>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</si>
  <si>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</si>
  <si>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</si>
  <si>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</si>
  <si>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</si>
  <si>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</si>
  <si>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</si>
  <si>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</si>
  <si>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</si>
  <si>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</si>
  <si>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</si>
  <si>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</si>
  <si>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</si>
  <si>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</si>
  <si>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</si>
  <si>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</si>
  <si>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</si>
  <si>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</si>
  <si>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</si>
  <si>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</si>
  <si>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</si>
  <si>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</si>
  <si>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</si>
  <si>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</si>
  <si>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</si>
  <si>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</si>
  <si>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</si>
  <si>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</si>
  <si>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</si>
  <si>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</si>
  <si>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</si>
  <si>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</si>
  <si>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</si>
  <si>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</si>
  <si>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</si>
  <si>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</si>
  <si>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</si>
  <si>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</si>
  <si>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</si>
  <si>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</si>
  <si>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</si>
  <si>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</si>
  <si>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</si>
  <si>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</si>
  <si>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</si>
  <si>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</si>
  <si>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</si>
  <si>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</si>
  <si>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</si>
  <si>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</si>
  <si>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</si>
  <si>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</si>
  <si>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</si>
  <si>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</si>
  <si>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</si>
  <si>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</si>
  <si>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</si>
  <si>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</si>
  <si>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</si>
  <si>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</si>
  <si>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</si>
  <si>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</si>
  <si>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</si>
  <si>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</si>
  <si>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</si>
  <si>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</si>
  <si>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</si>
  <si>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</si>
  <si>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</si>
  <si>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</si>
  <si>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</si>
  <si>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</si>
  <si>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</si>
  <si>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</si>
  <si>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</si>
  <si>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</si>
  <si>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</si>
  <si>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</si>
  <si>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</si>
  <si>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</si>
  <si>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</si>
  <si>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</si>
  <si>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</si>
  <si>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</si>
  <si>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</si>
  <si>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</si>
  <si>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</si>
  <si>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</si>
  <si>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</si>
  <si>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</si>
  <si>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</si>
  <si>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</si>
  <si>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</si>
  <si>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</si>
  <si>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</si>
  <si>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</si>
  <si>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</si>
  <si>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</si>
  <si>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</si>
  <si>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</si>
  <si>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</si>
  <si>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</si>
  <si>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</si>
  <si>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</si>
  <si>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</si>
  <si>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</si>
  <si>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</si>
  <si>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</si>
  <si>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</si>
  <si>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</si>
  <si>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</si>
  <si>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</si>
  <si>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</si>
  <si>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</si>
  <si>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</si>
  <si>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</si>
  <si>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</si>
  <si>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</si>
  <si>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</si>
  <si>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</si>
  <si>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</si>
  <si>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</si>
  <si>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</si>
  <si>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</si>
  <si>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</si>
  <si>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</si>
  <si>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</si>
  <si>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</si>
  <si>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</si>
  <si>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</si>
  <si>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</si>
  <si>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</si>
  <si>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</si>
  <si>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</si>
  <si>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</si>
  <si>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</si>
  <si>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</si>
  <si>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</si>
  <si>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</si>
  <si>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</si>
  <si>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</si>
  <si>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</si>
  <si>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</si>
  <si>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</si>
  <si>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</si>
  <si>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</si>
  <si>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</si>
  <si>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</si>
  <si>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</si>
  <si>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</si>
  <si>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</si>
  <si>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</si>
  <si>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</si>
  <si>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</si>
  <si>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</si>
  <si>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</si>
  <si>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</si>
  <si>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</si>
  <si>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</si>
  <si>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</si>
  <si>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</si>
  <si>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</si>
  <si>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</si>
  <si>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</si>
  <si>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</si>
  <si>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</si>
  <si>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</si>
  <si>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</si>
  <si>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</si>
  <si>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</si>
  <si>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</si>
  <si>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</si>
  <si>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</si>
  <si>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</si>
  <si>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</si>
  <si>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</si>
  <si>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</si>
  <si>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</si>
  <si>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</si>
  <si>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</si>
  <si>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</si>
  <si>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</si>
  <si>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</si>
  <si>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</si>
  <si>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</si>
  <si>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</si>
  <si>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</si>
  <si>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</si>
  <si>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</si>
  <si>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</si>
  <si>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</si>
  <si>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</si>
  <si>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</si>
  <si>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</si>
  <si>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</si>
  <si>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</si>
  <si>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</si>
  <si>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</si>
  <si>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</si>
  <si>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</si>
  <si>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</si>
  <si>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</si>
  <si>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</si>
  <si>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</si>
  <si>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</si>
  <si>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</si>
  <si>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</si>
  <si>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</si>
  <si>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</si>
  <si>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</si>
  <si>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</si>
  <si>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</si>
  <si>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</si>
  <si>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</si>
  <si>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</si>
  <si>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</si>
  <si>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</si>
  <si>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</si>
  <si>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</si>
  <si>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</si>
  <si>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</si>
  <si>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</si>
  <si>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</si>
  <si>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</si>
  <si>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</si>
  <si>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</si>
  <si>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</si>
  <si>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</si>
  <si>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</si>
  <si>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</si>
  <si>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</si>
  <si>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</si>
  <si>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</si>
  <si>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</si>
  <si>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</si>
  <si>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</si>
  <si>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</si>
  <si>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</si>
  <si>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</si>
  <si>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</si>
  <si>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</si>
  <si>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</si>
  <si>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</si>
  <si>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</si>
  <si>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</si>
  <si>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</si>
  <si>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</si>
  <si>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</si>
  <si>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</si>
  <si>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</si>
  <si>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</si>
  <si>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</si>
  <si>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</si>
  <si>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</si>
  <si>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</si>
  <si>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</si>
  <si>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</si>
  <si>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</si>
  <si>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</si>
  <si>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</si>
  <si>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</si>
  <si>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</si>
  <si>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</si>
  <si>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</si>
  <si>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</si>
  <si>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</si>
  <si>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</si>
  <si>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</si>
  <si>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</si>
  <si>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</si>
  <si>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</si>
  <si>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</si>
  <si>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</si>
  <si>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</si>
  <si>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</si>
  <si>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</si>
  <si>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</si>
  <si>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</si>
  <si>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</si>
  <si>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</si>
  <si>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</si>
  <si>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</si>
  <si>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</si>
  <si>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</si>
  <si>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</si>
  <si>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</si>
  <si>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</si>
  <si>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</si>
  <si>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</si>
  <si>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</si>
  <si>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</si>
  <si>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</si>
  <si>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</si>
  <si>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</si>
  <si>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</si>
  <si>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</si>
  <si>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</si>
  <si>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</si>
  <si>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</si>
  <si>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</si>
  <si>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</si>
  <si>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</si>
  <si>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</si>
  <si>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</si>
  <si>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</si>
  <si>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</si>
  <si>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</si>
  <si>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</si>
  <si>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</si>
  <si>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</si>
  <si>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</si>
  <si>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</si>
  <si>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</si>
  <si>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</si>
  <si>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</si>
  <si>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</si>
  <si>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</si>
  <si>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</si>
  <si>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</si>
  <si>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</si>
  <si>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</si>
  <si>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</si>
  <si>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</si>
  <si>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</si>
  <si>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</si>
  <si>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</si>
  <si>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</si>
  <si>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</si>
  <si>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</si>
  <si>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</si>
  <si>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</si>
  <si>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</si>
  <si>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</si>
  <si>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</si>
  <si>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</si>
  <si>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</si>
  <si>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</si>
  <si>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</si>
  <si>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</si>
  <si>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</si>
  <si>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</si>
  <si>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</si>
  <si>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</si>
  <si>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</si>
  <si>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</si>
  <si>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</si>
  <si>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</si>
  <si>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</si>
  <si>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</si>
  <si>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</si>
  <si>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</si>
  <si>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</si>
  <si>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</si>
  <si>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</si>
  <si>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</si>
  <si>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</si>
  <si>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</si>
  <si>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</si>
  <si>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</si>
  <si>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</si>
  <si>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</si>
  <si>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</si>
  <si>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</si>
  <si>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</si>
  <si>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</si>
  <si>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</si>
  <si>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</si>
  <si>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</si>
  <si>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</si>
  <si>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</si>
  <si>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</si>
  <si>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</si>
  <si>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</si>
  <si>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</si>
  <si>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</si>
  <si>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</si>
  <si>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</si>
  <si>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</si>
  <si>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</si>
  <si>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</si>
  <si>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</si>
  <si>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</si>
  <si>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</si>
  <si>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</si>
  <si>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</si>
  <si>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</si>
  <si>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</si>
  <si>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</si>
  <si>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</si>
  <si>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</si>
  <si>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</si>
  <si>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</si>
  <si>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</si>
  <si>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</si>
  <si>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</si>
  <si>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</si>
  <si>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</si>
  <si>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</si>
  <si>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</si>
  <si>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</si>
  <si>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</si>
  <si>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</si>
  <si>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</si>
  <si>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</si>
  <si>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</si>
  <si>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</si>
  <si>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</si>
  <si>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</si>
  <si>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</si>
  <si>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</si>
  <si>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</si>
  <si>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</si>
  <si>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</si>
  <si>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</si>
  <si>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</si>
  <si>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</si>
  <si>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</si>
  <si>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</si>
  <si>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</si>
  <si>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</si>
  <si>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</si>
  <si>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</si>
  <si>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</si>
  <si>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</si>
  <si>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</si>
  <si>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</si>
  <si>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</si>
  <si>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</si>
  <si>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</si>
  <si>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</si>
  <si>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</si>
  <si>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</si>
  <si>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</si>
  <si>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</si>
  <si>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</si>
  <si>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</si>
  <si>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</si>
  <si>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</si>
  <si>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</si>
  <si>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</si>
  <si>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</si>
  <si>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</si>
  <si>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</si>
  <si>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</si>
  <si>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</si>
  <si>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</si>
  <si>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</si>
  <si>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</si>
  <si>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</si>
  <si>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</si>
  <si>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</si>
  <si>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</si>
  <si>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</si>
  <si>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</si>
  <si>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</si>
  <si>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</si>
  <si>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</si>
  <si>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</si>
  <si>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</si>
  <si>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</si>
  <si>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</si>
  <si>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</si>
  <si>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</si>
  <si>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</si>
  <si>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</si>
  <si>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</si>
  <si>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</si>
  <si>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</si>
  <si>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</si>
  <si>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</si>
  <si>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</si>
  <si>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</si>
  <si>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</si>
  <si>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</si>
  <si>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</si>
  <si>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</si>
  <si>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</si>
  <si>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</si>
  <si>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</si>
  <si>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</si>
  <si>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</si>
  <si>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</si>
  <si>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</si>
  <si>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</si>
  <si>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</si>
  <si>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</si>
  <si>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</si>
  <si>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</si>
  <si>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</si>
  <si>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</si>
  <si>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</si>
  <si>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</si>
  <si>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</si>
  <si>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</si>
  <si>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</si>
  <si>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</si>
  <si>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</si>
  <si>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</si>
  <si>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</si>
  <si>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</si>
  <si>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</si>
  <si>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</si>
  <si>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</si>
  <si>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</si>
  <si>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</si>
  <si>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</si>
  <si>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</si>
  <si>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</si>
  <si>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</si>
  <si>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</si>
  <si>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</si>
  <si>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</si>
  <si>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</si>
  <si>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</si>
  <si>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</si>
  <si>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</si>
  <si>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</si>
  <si>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</si>
  <si>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</si>
  <si>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</si>
  <si>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</si>
  <si>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</si>
  <si>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</si>
  <si>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</si>
  <si>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</si>
  <si>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</si>
  <si>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</si>
  <si>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</si>
  <si>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</si>
  <si>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</si>
  <si>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</si>
  <si>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</si>
  <si>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</si>
  <si>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</si>
  <si>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</si>
  <si>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</si>
  <si>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</si>
  <si>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</si>
  <si>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</si>
  <si>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</si>
  <si>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</si>
  <si>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</si>
  <si>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</si>
  <si>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</si>
  <si>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</si>
  <si>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</si>
  <si>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</si>
  <si>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</si>
  <si>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</si>
  <si>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</si>
  <si>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</si>
  <si>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</si>
  <si>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</si>
  <si>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</si>
  <si>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</si>
  <si>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</si>
  <si>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</si>
  <si>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</si>
  <si>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</si>
  <si>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</si>
  <si>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</si>
  <si>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</si>
  <si>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</si>
  <si>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</si>
  <si>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</si>
  <si>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</si>
  <si>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</si>
  <si>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</si>
  <si>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</si>
  <si>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</si>
  <si>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</si>
  <si>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</si>
  <si>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</si>
  <si>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</si>
  <si>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</si>
  <si>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</si>
  <si>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</si>
  <si>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</si>
  <si>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</si>
  <si>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</si>
  <si>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</si>
  <si>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</si>
  <si>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</si>
  <si>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</si>
  <si>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</si>
  <si>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</si>
  <si>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</si>
  <si>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</si>
  <si>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</si>
  <si>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</si>
  <si>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</si>
  <si>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</si>
  <si>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</si>
  <si>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</si>
  <si>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</si>
  <si>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</si>
  <si>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</si>
  <si>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</si>
  <si>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</si>
  <si>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</si>
  <si>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</si>
  <si>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</si>
  <si>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</si>
  <si>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</si>
  <si>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</si>
  <si>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</si>
  <si>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</si>
  <si>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</si>
  <si>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</si>
  <si>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</si>
  <si>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</si>
  <si>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</si>
  <si>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</si>
  <si>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</si>
  <si>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</si>
  <si>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</si>
  <si>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</si>
  <si>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</si>
  <si>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</si>
  <si>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</si>
  <si>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</si>
  <si>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</si>
  <si>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</si>
  <si>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</si>
  <si>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</si>
  <si>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</si>
  <si>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</si>
  <si>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</si>
  <si>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</si>
  <si>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</si>
  <si>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</si>
  <si>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</si>
  <si>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</si>
  <si>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</si>
  <si>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</si>
  <si>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</si>
  <si>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</si>
  <si>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</si>
  <si>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</si>
  <si>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</si>
  <si>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</si>
  <si>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</si>
  <si>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</si>
  <si>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</si>
  <si>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</si>
  <si>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</si>
  <si>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</si>
  <si>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</si>
  <si>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</si>
  <si>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</si>
  <si>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</si>
  <si>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</si>
  <si>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</si>
  <si>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</si>
  <si>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</si>
  <si>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</si>
  <si>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</si>
  <si>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</si>
  <si>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</si>
  <si>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</si>
  <si>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</si>
  <si>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</si>
  <si>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</si>
  <si>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</si>
  <si>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</si>
  <si>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</si>
  <si>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</si>
  <si>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</si>
  <si>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</si>
  <si>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</si>
  <si>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</si>
  <si>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</si>
  <si>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</si>
  <si>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</si>
  <si>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</si>
  <si>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</si>
  <si>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</si>
  <si>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</si>
  <si>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</si>
  <si>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</si>
  <si>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</si>
  <si>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</si>
  <si>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</si>
  <si>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</si>
  <si>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</si>
  <si>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</si>
  <si>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</si>
  <si>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</si>
  <si>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</si>
  <si>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</si>
  <si>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</si>
  <si>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</si>
  <si>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</si>
  <si>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</si>
  <si>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</si>
  <si>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</si>
  <si>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</si>
  <si>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</si>
  <si>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</si>
  <si>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</si>
  <si>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</si>
  <si>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</si>
  <si>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</si>
  <si>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</si>
  <si>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</si>
  <si>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</si>
  <si>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</si>
  <si>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</si>
  <si>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</si>
  <si>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</si>
  <si>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</si>
  <si>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</si>
  <si>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</si>
  <si>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</si>
  <si>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</si>
  <si>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</si>
  <si>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</si>
  <si>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</si>
  <si>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</si>
  <si>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</si>
  <si>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</si>
  <si>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</si>
  <si>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</si>
  <si>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</si>
  <si>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</si>
  <si>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</si>
  <si>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</si>
  <si>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</si>
  <si>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</si>
  <si>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</si>
  <si>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</si>
  <si>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</si>
  <si>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</si>
  <si>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</si>
  <si>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</si>
  <si>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</si>
  <si>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</si>
  <si>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</si>
  <si>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</si>
  <si>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</si>
  <si>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</si>
  <si>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</si>
  <si>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</si>
  <si>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</si>
  <si>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</si>
  <si>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</si>
  <si>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</si>
  <si>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</si>
  <si>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</si>
  <si>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</si>
  <si>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</si>
  <si>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</si>
  <si>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</si>
  <si>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</si>
  <si>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</si>
  <si>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</si>
  <si>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</si>
  <si>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</si>
  <si>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</si>
  <si>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</si>
  <si>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</si>
  <si>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</si>
  <si>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</si>
  <si>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</si>
  <si>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</si>
  <si>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</si>
  <si>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</si>
  <si>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</si>
  <si>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</si>
  <si>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</si>
  <si>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</si>
  <si>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</si>
  <si>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</si>
  <si>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</si>
  <si>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</si>
  <si>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</si>
  <si>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</si>
  <si>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</si>
  <si>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</si>
  <si>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</si>
  <si>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</si>
  <si>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</si>
  <si>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</si>
  <si>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</si>
  <si>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</si>
  <si>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</si>
  <si>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</si>
  <si>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</si>
  <si>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</si>
  <si>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</si>
  <si>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</si>
  <si>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</si>
  <si>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</si>
  <si>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</si>
  <si>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</si>
  <si>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</si>
  <si>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</si>
  <si>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</si>
  <si>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</si>
  <si>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</si>
  <si>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</si>
  <si>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</si>
  <si>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</si>
  <si>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</si>
  <si>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</si>
  <si>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</si>
  <si>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</si>
  <si>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</si>
  <si>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</si>
  <si>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</si>
  <si>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</si>
  <si>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</si>
  <si>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</si>
  <si>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</si>
  <si>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</si>
  <si>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</si>
  <si>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</si>
  <si>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</si>
  <si>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</si>
  <si>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</si>
  <si>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</si>
  <si>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</si>
  <si>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</si>
  <si>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</si>
  <si>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</si>
  <si>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</si>
  <si>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</si>
  <si>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</si>
  <si>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</si>
  <si>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</si>
  <si>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</si>
  <si>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</si>
  <si>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</si>
  <si>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</si>
  <si>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</si>
  <si>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</si>
  <si>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</si>
  <si>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</si>
  <si>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</si>
  <si>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</si>
  <si>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</si>
  <si>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</si>
  <si>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</si>
  <si>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</si>
  <si>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</si>
  <si>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</si>
  <si>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</si>
  <si>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</si>
  <si>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</si>
  <si>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</si>
  <si>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</si>
  <si>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</si>
  <si>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</si>
  <si>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</si>
  <si>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</si>
  <si>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</si>
  <si>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</si>
  <si>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</si>
  <si>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</si>
  <si>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</si>
  <si>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</si>
  <si>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</si>
  <si>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</si>
  <si>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</si>
  <si>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</si>
  <si>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</si>
  <si>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</si>
  <si>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</si>
  <si>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</si>
  <si>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</si>
  <si>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</si>
  <si>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</si>
  <si>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</si>
  <si>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</si>
  <si>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</si>
  <si>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</si>
  <si>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</si>
  <si>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</si>
  <si>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</si>
  <si>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</si>
  <si>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</si>
  <si>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</si>
  <si>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</si>
  <si>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</si>
  <si>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</si>
  <si>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</si>
  <si>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</si>
  <si>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</si>
  <si>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</si>
  <si>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</si>
  <si>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</si>
  <si>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</si>
  <si>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</si>
  <si>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</si>
  <si>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</si>
  <si>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</si>
  <si>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</si>
  <si>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</si>
  <si>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</si>
  <si>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</si>
  <si>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</si>
  <si>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</si>
  <si>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</si>
  <si>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</si>
  <si>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</si>
  <si>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</si>
  <si>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</si>
  <si>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</si>
  <si>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</si>
  <si>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</si>
  <si>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</si>
  <si>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</si>
  <si>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</si>
  <si>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</si>
  <si>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</si>
  <si>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</si>
  <si>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</si>
  <si>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</si>
  <si>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</si>
  <si>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</si>
  <si>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</si>
  <si>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</si>
  <si>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</si>
  <si>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</si>
  <si>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</si>
  <si>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</si>
  <si>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</si>
  <si>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</si>
  <si>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</si>
  <si>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</si>
  <si>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</si>
  <si>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</si>
  <si>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</si>
  <si>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</si>
  <si>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</si>
  <si>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</si>
  <si>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</si>
  <si>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</si>
  <si>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</si>
  <si>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</si>
  <si>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</si>
  <si>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</si>
  <si>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</si>
  <si>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</si>
  <si>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</si>
  <si>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</si>
  <si>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</si>
  <si>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</si>
  <si>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</si>
  <si>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</si>
  <si>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</si>
  <si>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</si>
  <si>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</si>
  <si>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</si>
  <si>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</si>
  <si>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</si>
  <si>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</si>
  <si>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</si>
  <si>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</si>
  <si>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</si>
  <si>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</si>
  <si>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</si>
  <si>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</si>
  <si>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</si>
  <si>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</si>
  <si>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</si>
  <si>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</si>
  <si>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</si>
  <si>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</si>
  <si>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</si>
  <si>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</si>
  <si>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</si>
  <si>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</si>
  <si>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</si>
  <si>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</si>
  <si>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</si>
  <si>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</si>
  <si>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</si>
  <si>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</si>
  <si>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</si>
  <si>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</si>
  <si>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</si>
  <si>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</si>
  <si>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</si>
  <si>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</si>
  <si>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</si>
  <si>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</si>
  <si>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</si>
  <si>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</si>
  <si>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</si>
  <si>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</si>
  <si>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</si>
  <si>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</si>
  <si>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</si>
  <si>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</si>
  <si>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</si>
  <si>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</si>
  <si>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</si>
  <si>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</si>
  <si>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</si>
  <si>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</si>
  <si>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</si>
  <si>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</si>
  <si>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</si>
  <si>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</si>
  <si>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</si>
  <si>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</si>
  <si>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</si>
  <si>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</si>
  <si>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</si>
  <si>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</si>
  <si>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</si>
  <si>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</si>
  <si>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</si>
  <si>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</si>
  <si>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</si>
  <si>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</si>
  <si>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</si>
  <si>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</si>
  <si>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</si>
  <si>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</si>
  <si>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</si>
  <si>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</si>
  <si>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</si>
  <si>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</si>
  <si>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</si>
  <si>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</si>
  <si>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</si>
  <si>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</si>
  <si>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</si>
  <si>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</si>
  <si>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</si>
  <si>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</si>
  <si>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</si>
  <si>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</si>
  <si>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</si>
  <si>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</si>
  <si>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</si>
  <si>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</si>
  <si>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</si>
  <si>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</si>
  <si>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</si>
  <si>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</si>
  <si>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</si>
  <si>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</si>
  <si>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</si>
  <si>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</si>
  <si>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</si>
  <si>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</si>
  <si>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</si>
  <si>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</si>
  <si>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</si>
  <si>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</si>
  <si>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</si>
  <si>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</si>
  <si>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</si>
  <si>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</si>
  <si>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</si>
  <si>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</si>
  <si>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</si>
  <si>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</si>
  <si>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</si>
  <si>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</si>
  <si>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</si>
  <si>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</si>
  <si>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</si>
  <si>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</si>
  <si>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</si>
  <si>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</si>
  <si>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</si>
  <si>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</si>
  <si>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</si>
  <si>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</si>
  <si>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</si>
  <si>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</si>
  <si>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</si>
  <si>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</si>
  <si>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</si>
  <si>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</si>
  <si>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</si>
  <si>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</si>
  <si>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</si>
  <si>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</si>
  <si>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</si>
  <si>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</si>
  <si>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</si>
  <si>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</si>
  <si>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</si>
  <si>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</si>
  <si>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</si>
  <si>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</si>
  <si>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</si>
  <si>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</si>
  <si>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</si>
  <si>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</si>
  <si>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</si>
  <si>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</si>
  <si>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</si>
  <si>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</si>
  <si>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</si>
  <si>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</si>
  <si>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</si>
  <si>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</si>
  <si>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</si>
  <si>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</si>
  <si>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</si>
  <si>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</si>
  <si>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</si>
  <si>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</si>
  <si>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</si>
  <si>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</si>
  <si>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</si>
  <si>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</si>
  <si>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</si>
  <si>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</si>
  <si>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</si>
  <si>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</si>
  <si>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</si>
  <si>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</si>
  <si>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</si>
  <si>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</si>
  <si>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</si>
  <si>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</si>
  <si>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</si>
  <si>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</si>
  <si>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</si>
  <si>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</si>
  <si>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</si>
  <si>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</si>
  <si>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</si>
  <si>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</si>
  <si>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</si>
  <si>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</si>
  <si>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</si>
  <si>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</si>
  <si>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</si>
  <si>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</si>
  <si>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</si>
  <si>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</si>
  <si>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</si>
  <si>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</si>
  <si>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</si>
  <si>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</si>
  <si>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</si>
  <si>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</si>
  <si>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</si>
  <si>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</si>
  <si>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</si>
  <si>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</si>
  <si>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</si>
  <si>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</si>
  <si>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</si>
  <si>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</si>
  <si>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</si>
  <si>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</si>
  <si>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</si>
  <si>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</si>
  <si>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</si>
  <si>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</si>
  <si>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</si>
  <si>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</si>
  <si>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</si>
  <si>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</si>
  <si>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</si>
  <si>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</si>
  <si>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</si>
  <si>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</si>
  <si>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</si>
  <si>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</si>
  <si>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</si>
  <si>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</si>
  <si>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</si>
  <si>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</si>
  <si>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</si>
  <si>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</si>
  <si>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</si>
  <si>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</si>
  <si>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</si>
  <si>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</si>
  <si>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</si>
  <si>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</si>
  <si>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</si>
  <si>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</si>
  <si>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</si>
  <si>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</si>
  <si>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</si>
  <si>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</si>
  <si>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</si>
  <si>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</si>
  <si>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</si>
  <si>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</si>
  <si>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</si>
  <si>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</si>
  <si>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</si>
  <si>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</si>
  <si>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</si>
  <si>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</si>
  <si>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</si>
  <si>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</si>
  <si>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</si>
  <si>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</si>
  <si>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</si>
  <si>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</si>
  <si>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</si>
  <si>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</si>
  <si>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</si>
  <si>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</si>
  <si>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</si>
  <si>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</si>
  <si>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</si>
  <si>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</si>
  <si>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</si>
  <si>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</si>
  <si>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</si>
  <si>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</si>
  <si>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</si>
  <si>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</si>
  <si>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</si>
  <si>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</si>
  <si>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</si>
  <si>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</si>
  <si>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</si>
  <si>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</si>
  <si>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</si>
  <si>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</si>
  <si>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</si>
  <si>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</si>
  <si>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</si>
  <si>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</si>
  <si>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</si>
  <si>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</si>
  <si>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</si>
  <si>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</si>
  <si>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</si>
  <si>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</si>
  <si>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</si>
  <si>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</si>
  <si>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</si>
  <si>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</si>
  <si>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</si>
  <si>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</si>
  <si>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</si>
  <si>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</si>
  <si>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</si>
  <si>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</si>
  <si>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</si>
  <si>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</si>
  <si>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</si>
  <si>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</si>
  <si>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</si>
  <si>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</si>
  <si>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</si>
  <si>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</si>
  <si>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</si>
  <si>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</si>
  <si>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</si>
  <si>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</si>
  <si>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</si>
  <si>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</si>
  <si>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</si>
  <si>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</si>
  <si>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</si>
  <si>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</si>
  <si>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</si>
  <si>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</si>
  <si>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</si>
  <si>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</si>
  <si>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</si>
  <si>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</si>
  <si>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</si>
  <si>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</si>
  <si>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</si>
  <si>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</si>
  <si>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</si>
  <si>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</si>
  <si>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</si>
  <si>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</si>
  <si>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</si>
  <si>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</si>
  <si>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</si>
  <si>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</si>
  <si>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</si>
  <si>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</si>
  <si>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</si>
  <si>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</si>
  <si>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</si>
  <si>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</si>
  <si>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</si>
  <si>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</si>
  <si>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</si>
  <si>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</si>
  <si>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</si>
  <si>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</si>
  <si>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</si>
  <si>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</si>
  <si>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</si>
  <si>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</si>
  <si>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</si>
  <si>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</si>
  <si>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</si>
  <si>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</si>
  <si>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</si>
  <si>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</si>
  <si>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</si>
  <si>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</si>
  <si>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</si>
  <si>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</si>
  <si>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</si>
  <si>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</si>
  <si>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</si>
  <si>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</si>
  <si>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</si>
  <si>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</si>
  <si>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</si>
  <si>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</si>
  <si>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</si>
  <si>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</si>
  <si>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</si>
  <si>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</si>
  <si>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</si>
  <si>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</si>
  <si>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</si>
  <si>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</si>
  <si>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</si>
  <si>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</si>
  <si>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</si>
  <si>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</si>
  <si>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</si>
  <si>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</si>
  <si>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</si>
  <si>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</si>
  <si>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</si>
  <si>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</si>
  <si>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</si>
  <si>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</si>
  <si>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</si>
  <si>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</si>
  <si>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</si>
  <si>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</si>
  <si>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</si>
  <si>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</si>
  <si>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</si>
  <si>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</si>
  <si>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</si>
  <si>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</si>
  <si>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</si>
  <si>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</si>
  <si>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</si>
  <si>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</si>
  <si>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</si>
  <si>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</si>
  <si>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</si>
  <si>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</si>
  <si>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</si>
  <si>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</si>
  <si>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</si>
  <si>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</si>
  <si>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</si>
  <si>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</si>
  <si>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</si>
  <si>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</si>
  <si>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</si>
  <si>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</si>
  <si>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</si>
  <si>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</si>
  <si>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</si>
  <si>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</si>
  <si>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</si>
  <si>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</si>
  <si>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</si>
  <si>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</si>
  <si>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</si>
  <si>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</si>
  <si>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</si>
  <si>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</si>
  <si>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</si>
  <si>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</si>
  <si>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</si>
  <si>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</si>
  <si>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</si>
  <si>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</si>
  <si>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</si>
  <si>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</si>
  <si>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</si>
  <si>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</si>
  <si>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</si>
  <si>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</si>
  <si>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</si>
  <si>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</si>
  <si>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</si>
  <si>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</si>
  <si>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</si>
  <si>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</si>
  <si>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</si>
  <si>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</si>
  <si>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</si>
  <si>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</si>
  <si>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</si>
  <si>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</si>
  <si>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</si>
  <si>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</si>
  <si>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</si>
  <si>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</si>
  <si>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</si>
  <si>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</si>
  <si>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</si>
  <si>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</si>
  <si>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</si>
  <si>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</si>
  <si>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</si>
  <si>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</si>
  <si>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</si>
  <si>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</si>
  <si>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</si>
  <si>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</si>
  <si>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</si>
  <si>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</si>
  <si>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</si>
  <si>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</si>
  <si>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</si>
  <si>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</si>
  <si>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</si>
  <si>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</si>
  <si>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</si>
  <si>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</si>
  <si>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</si>
  <si>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</si>
  <si>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</si>
  <si>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</si>
  <si>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</si>
  <si>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</si>
  <si>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</si>
  <si>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</si>
  <si>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</si>
  <si>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</si>
  <si>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</si>
  <si>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</si>
  <si>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</si>
  <si>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</si>
  <si>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</si>
  <si>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</si>
  <si>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</si>
  <si>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</si>
  <si>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</si>
  <si>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</si>
  <si>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</si>
  <si>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</si>
  <si>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</si>
  <si>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</si>
  <si>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</si>
  <si>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</si>
  <si>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</si>
  <si>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</si>
  <si>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</si>
  <si>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</si>
  <si>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</si>
  <si>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</si>
  <si>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</si>
  <si>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</si>
  <si>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</si>
  <si>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</si>
  <si>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</si>
  <si>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</si>
  <si>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</si>
  <si>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</si>
  <si>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</si>
  <si>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</si>
  <si>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</si>
  <si>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</si>
  <si>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</si>
  <si>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</si>
  <si>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</si>
  <si>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</si>
  <si>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</si>
  <si>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</si>
  <si>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</si>
  <si>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</si>
  <si>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</si>
  <si>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</si>
  <si>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</si>
  <si>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</si>
  <si>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</si>
  <si>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</si>
  <si>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</si>
  <si>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</si>
  <si>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</si>
  <si>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</si>
  <si>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</si>
  <si>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</si>
  <si>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</si>
  <si>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</si>
  <si>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</si>
  <si>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</si>
  <si>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</si>
  <si>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</si>
  <si>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</si>
  <si>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</si>
  <si>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</si>
  <si>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</si>
  <si>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</si>
  <si>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</si>
  <si>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</si>
  <si>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</si>
  <si>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</si>
  <si>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</si>
  <si>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</si>
  <si>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</si>
  <si>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</si>
  <si>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</si>
  <si>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</si>
  <si>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</si>
  <si>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</si>
  <si>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</si>
  <si>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</si>
  <si>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</si>
  <si>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</si>
  <si>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</si>
  <si>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</si>
  <si>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</si>
  <si>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</si>
  <si>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</si>
  <si>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</si>
  <si>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</si>
  <si>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</si>
  <si>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</si>
  <si>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</si>
  <si>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</si>
  <si>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</si>
  <si>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</si>
  <si>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</si>
  <si>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</si>
  <si>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</si>
  <si>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</si>
  <si>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</si>
  <si>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</si>
  <si>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</si>
  <si>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</si>
  <si>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</si>
  <si>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</si>
  <si>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</si>
  <si>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</si>
  <si>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</si>
  <si>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</si>
  <si>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</si>
  <si>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</si>
  <si>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</si>
  <si>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</si>
  <si>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</si>
  <si>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</si>
  <si>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</si>
  <si>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</si>
  <si>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</si>
  <si>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</si>
  <si>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</si>
  <si>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</si>
  <si>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</si>
  <si>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</si>
  <si>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</si>
  <si>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</si>
  <si>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</si>
  <si>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</si>
  <si>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</si>
  <si>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</si>
  <si>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</si>
  <si>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</si>
  <si>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</si>
  <si>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</si>
  <si>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</si>
  <si>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</si>
  <si>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</si>
  <si>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</si>
  <si>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</si>
  <si>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</si>
  <si>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</si>
  <si>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</si>
  <si>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</si>
  <si>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</si>
  <si>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</si>
  <si>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</si>
  <si>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</si>
  <si>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</si>
  <si>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</si>
  <si>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</si>
  <si>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</si>
  <si>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</si>
  <si>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</si>
  <si>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</si>
  <si>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</si>
  <si>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</si>
  <si>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</si>
  <si>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</si>
  <si>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</si>
  <si>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</si>
  <si>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</si>
  <si>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</si>
  <si>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</si>
  <si>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</si>
  <si>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</si>
  <si>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</si>
  <si>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</si>
  <si>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</si>
  <si>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</si>
  <si>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</si>
  <si>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</si>
  <si>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</si>
  <si>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</si>
  <si>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</si>
  <si>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</si>
  <si>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</si>
  <si>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</si>
  <si>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</si>
  <si>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</si>
  <si>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</si>
  <si>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</si>
  <si>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</si>
  <si>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</si>
  <si>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</si>
  <si>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</si>
  <si>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</si>
  <si>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</si>
  <si>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</si>
  <si>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</si>
  <si>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</si>
  <si>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</si>
  <si>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</si>
  <si>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</si>
  <si>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</si>
  <si>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</si>
  <si>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</si>
  <si>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</si>
  <si>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</si>
  <si>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</si>
  <si>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</si>
  <si>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</si>
  <si>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</si>
  <si>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</si>
  <si>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</si>
  <si>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</si>
  <si>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</si>
  <si>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</si>
  <si>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</si>
  <si>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</si>
  <si>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</si>
  <si>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</si>
  <si>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</si>
  <si>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</si>
  <si>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</si>
  <si>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</si>
  <si>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</si>
  <si>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</si>
  <si>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</si>
  <si>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</si>
  <si>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</si>
  <si>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</si>
  <si>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</si>
  <si>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</si>
  <si>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</si>
  <si>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</si>
  <si>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</si>
  <si>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</si>
  <si>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</si>
  <si>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</si>
  <si>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</si>
  <si>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</si>
  <si>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</si>
  <si>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</si>
  <si>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</si>
  <si>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</si>
  <si>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</si>
  <si>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</si>
  <si>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</si>
  <si>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</si>
  <si>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</si>
  <si>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</si>
  <si>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</si>
  <si>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</si>
  <si>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</si>
  <si>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</si>
  <si>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</si>
  <si>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</si>
  <si>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</si>
  <si>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</si>
  <si>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</si>
  <si>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</si>
  <si>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</si>
  <si>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</si>
  <si>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</si>
  <si>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</si>
  <si>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</si>
  <si>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</si>
  <si>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</si>
  <si>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</si>
  <si>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</si>
  <si>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</si>
  <si>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</si>
  <si>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</si>
  <si>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</si>
  <si>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</si>
  <si>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</si>
  <si>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</si>
  <si>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</si>
  <si>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</si>
  <si>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</si>
  <si>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</si>
  <si>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</si>
  <si>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</si>
  <si>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</si>
  <si>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</si>
  <si>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</si>
  <si>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</si>
  <si>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</si>
  <si>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</si>
  <si>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</si>
  <si>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</si>
  <si>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</si>
  <si>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</si>
  <si>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</si>
  <si>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</si>
  <si>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</si>
  <si>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</si>
  <si>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</si>
  <si>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</si>
  <si>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</si>
  <si>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</si>
  <si>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</si>
  <si>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</si>
  <si>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</si>
  <si>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</si>
  <si>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</si>
  <si>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</si>
  <si>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</si>
  <si>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</si>
  <si>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</si>
  <si>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</si>
  <si>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</si>
  <si>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</si>
  <si>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</si>
  <si>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</si>
  <si>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</si>
  <si>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</si>
  <si>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</si>
  <si>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</si>
  <si>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</si>
  <si>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</si>
  <si>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</si>
  <si>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</si>
  <si>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</si>
  <si>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</si>
  <si>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</si>
  <si>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</si>
  <si>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</si>
  <si>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</si>
  <si>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</si>
  <si>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</si>
  <si>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</si>
  <si>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</si>
  <si>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</si>
  <si>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</si>
  <si>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</si>
  <si>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</si>
  <si>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</si>
  <si>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</si>
  <si>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</si>
  <si>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</si>
  <si>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</si>
  <si>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</si>
  <si>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</si>
  <si>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</si>
  <si>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</si>
  <si>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</si>
  <si>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</si>
  <si>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</si>
  <si>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</si>
  <si>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</si>
  <si>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</si>
  <si>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</si>
  <si>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</si>
  <si>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</si>
  <si>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</si>
  <si>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</si>
  <si>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</si>
  <si>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</si>
  <si>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</si>
  <si>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</si>
  <si>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</si>
  <si>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</si>
  <si>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</si>
  <si>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</si>
  <si>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</si>
  <si>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</si>
  <si>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</si>
  <si>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</si>
  <si>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</si>
  <si>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</si>
  <si>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</si>
  <si>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</si>
  <si>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</si>
  <si>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</si>
  <si>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</si>
  <si>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</si>
  <si>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</si>
  <si>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</si>
  <si>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</si>
  <si>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</si>
  <si>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</si>
  <si>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</si>
  <si>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</si>
  <si>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</si>
  <si>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</si>
  <si>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</si>
  <si>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</si>
  <si>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</si>
  <si>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</si>
  <si>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</si>
  <si>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</si>
  <si>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</si>
  <si>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</si>
  <si>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</si>
  <si>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</si>
  <si>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</si>
  <si>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</si>
  <si>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</si>
  <si>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</si>
  <si>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</si>
  <si>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</si>
  <si>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</si>
  <si>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</si>
  <si>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</si>
  <si>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</si>
  <si>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</si>
  <si>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</si>
  <si>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</si>
  <si>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</si>
  <si>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</si>
  <si>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</si>
  <si>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</si>
  <si>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</si>
  <si>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</si>
  <si>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</si>
  <si>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</si>
  <si>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</si>
  <si>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</si>
  <si>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</si>
  <si>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</si>
  <si>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</si>
  <si>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</si>
  <si>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</si>
  <si>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</si>
  <si>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</si>
  <si>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</si>
  <si>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</si>
  <si>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</si>
  <si>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</si>
  <si>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</si>
  <si>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</si>
  <si>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</si>
  <si>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</si>
  <si>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</si>
  <si>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</si>
  <si>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</si>
  <si>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</si>
  <si>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</si>
  <si>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</si>
  <si>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</si>
  <si>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</si>
  <si>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</si>
  <si>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</si>
  <si>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</si>
  <si>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</si>
  <si>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</si>
  <si>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</si>
  <si>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</si>
  <si>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</si>
  <si>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</si>
  <si>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</si>
  <si>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</si>
  <si>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</si>
  <si>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</si>
  <si>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</si>
  <si>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</si>
  <si>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</si>
  <si>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</si>
  <si>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</si>
  <si>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</si>
  <si>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</si>
  <si>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</si>
  <si>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</si>
  <si>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</si>
  <si>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</si>
  <si>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</si>
  <si>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</si>
  <si>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</si>
  <si>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</si>
  <si>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</si>
  <si>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</si>
  <si>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</si>
  <si>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</si>
  <si>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</si>
  <si>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</si>
  <si>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</si>
  <si>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</si>
  <si>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</si>
  <si>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</si>
  <si>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</si>
  <si>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</si>
  <si>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</si>
  <si>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</si>
  <si>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</si>
  <si>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</si>
  <si>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</si>
  <si>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</si>
  <si>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</si>
  <si>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</si>
  <si>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</si>
  <si>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</si>
  <si>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</si>
  <si>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</si>
  <si>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</si>
  <si>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</si>
  <si>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</si>
  <si>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</si>
  <si>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</si>
  <si>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</si>
  <si>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</si>
  <si>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</si>
  <si>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</si>
  <si>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</si>
  <si>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</si>
  <si>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</si>
  <si>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</si>
  <si>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</si>
  <si>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</si>
  <si>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</si>
  <si>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</si>
  <si>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</si>
  <si>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</si>
  <si>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</si>
  <si>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</si>
  <si>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</si>
  <si>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</si>
  <si>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</si>
  <si>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</si>
  <si>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</si>
  <si>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</si>
  <si>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</si>
  <si>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</si>
  <si>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</si>
  <si>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</si>
  <si>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</si>
  <si>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</si>
  <si>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</si>
  <si>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</si>
  <si>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</si>
  <si>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</si>
  <si>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</si>
  <si>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</si>
  <si>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</si>
  <si>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</si>
  <si>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</si>
  <si>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</si>
  <si>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</si>
  <si>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</si>
  <si>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</si>
  <si>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</si>
  <si>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</si>
  <si>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</si>
  <si>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</si>
  <si>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</si>
  <si>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</si>
  <si>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</si>
  <si>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</si>
  <si>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</si>
  <si>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</si>
  <si>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</si>
  <si>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</si>
  <si>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</si>
  <si>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</si>
  <si>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</si>
  <si>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</si>
  <si>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</si>
  <si>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</si>
  <si>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</si>
  <si>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</si>
  <si>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</si>
  <si>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</si>
  <si>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</si>
  <si>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</si>
  <si>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</si>
  <si>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</si>
  <si>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</si>
  <si>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</si>
  <si>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</si>
  <si>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</si>
  <si>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</si>
  <si>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</si>
  <si>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</si>
  <si>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</si>
  <si>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</si>
  <si>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</si>
  <si>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</si>
  <si>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</si>
  <si>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</si>
  <si>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</si>
  <si>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</si>
  <si>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</si>
  <si>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</si>
  <si>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</si>
  <si>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</si>
  <si>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</si>
  <si>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</si>
  <si>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</si>
  <si>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</si>
  <si>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</si>
  <si>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</si>
  <si>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</si>
  <si>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</si>
  <si>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</si>
  <si>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</si>
  <si>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</si>
  <si>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</si>
  <si>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</si>
  <si>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</si>
  <si>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</si>
  <si>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</si>
  <si>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</si>
  <si>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</si>
  <si>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</si>
  <si>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</si>
  <si>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</si>
  <si>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</si>
  <si>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</si>
  <si>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</si>
  <si>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</si>
  <si>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</si>
  <si>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</si>
  <si>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</si>
  <si>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</si>
  <si>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</si>
  <si>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</si>
  <si>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</si>
  <si>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</si>
  <si>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</si>
  <si>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</si>
  <si>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</si>
  <si>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</si>
  <si>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</si>
  <si>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</si>
  <si>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</si>
  <si>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</si>
  <si>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</si>
  <si>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</si>
  <si>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</si>
  <si>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</si>
  <si>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</si>
  <si>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</si>
  <si>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</si>
  <si>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</si>
  <si>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</si>
  <si>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</si>
  <si>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</si>
  <si>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</si>
  <si>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</si>
  <si>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</si>
  <si>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</si>
  <si>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</si>
  <si>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</si>
  <si>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</si>
  <si>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</si>
  <si>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</si>
  <si>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</si>
  <si>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</si>
  <si>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</si>
  <si>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</si>
  <si>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</si>
  <si>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</si>
  <si>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</si>
  <si>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</si>
  <si>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</si>
  <si>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</si>
  <si>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</si>
  <si>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</si>
  <si>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</si>
  <si>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</si>
  <si>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</si>
  <si>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</si>
  <si>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</si>
  <si>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</si>
  <si>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</si>
  <si>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</si>
  <si>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</si>
  <si>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</si>
  <si>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</si>
  <si>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</si>
  <si>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</si>
  <si>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</si>
  <si>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</si>
  <si>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</si>
  <si>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</si>
  <si>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</si>
  <si>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</si>
  <si>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</si>
  <si>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</si>
  <si>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</si>
  <si>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</si>
  <si>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</si>
  <si>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</si>
  <si>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</si>
  <si>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</si>
  <si>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</si>
  <si>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</si>
  <si>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</si>
  <si>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</si>
  <si>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</si>
  <si>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</si>
  <si>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</si>
  <si>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</si>
  <si>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</si>
  <si>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</si>
  <si>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</si>
  <si>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</si>
  <si>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</si>
  <si>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</si>
  <si>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</si>
  <si>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</si>
  <si>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</si>
  <si>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</si>
  <si>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</si>
  <si>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</si>
  <si>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</si>
  <si>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</si>
  <si>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</si>
  <si>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</si>
  <si>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</si>
  <si>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</si>
  <si>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</si>
  <si>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</si>
  <si>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</si>
  <si>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</si>
  <si>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</si>
  <si>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</si>
  <si>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</si>
  <si>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</si>
  <si>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</si>
  <si>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</si>
  <si>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</si>
  <si>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</si>
  <si>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</si>
  <si>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</si>
  <si>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</si>
  <si>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</si>
  <si>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</si>
  <si>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</si>
  <si>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</si>
  <si>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</si>
  <si>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</si>
  <si>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</si>
  <si>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</si>
  <si>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</si>
  <si>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</si>
  <si>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</si>
  <si>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</si>
  <si>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</si>
  <si>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</si>
  <si>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</si>
  <si>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</si>
  <si>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</si>
  <si>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</si>
  <si>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</si>
  <si>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</si>
  <si>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</si>
  <si>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</si>
  <si>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</si>
  <si>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</si>
  <si>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</si>
  <si>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</si>
  <si>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</si>
  <si>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</si>
  <si>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</si>
  <si>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</si>
  <si>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</si>
  <si>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</si>
  <si>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</si>
  <si>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</si>
  <si>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</si>
  <si>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</si>
  <si>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</si>
  <si>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</si>
  <si>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</si>
  <si>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</si>
  <si>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</si>
  <si>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</si>
  <si>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</si>
  <si>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</si>
  <si>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</si>
  <si>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</si>
  <si>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</si>
  <si>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</si>
  <si>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</si>
  <si>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</si>
  <si>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</si>
  <si>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</si>
  <si>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</si>
  <si>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</si>
  <si>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</si>
  <si>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</si>
  <si>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</si>
  <si>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</si>
  <si>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</si>
  <si>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</si>
  <si>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</si>
  <si>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</si>
  <si>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</si>
  <si>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</si>
  <si>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</si>
  <si>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</si>
  <si>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</si>
  <si>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</si>
  <si>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</si>
  <si>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</si>
  <si>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</si>
  <si>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</si>
  <si>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</si>
  <si>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</si>
  <si>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</si>
  <si>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</si>
  <si>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</si>
  <si>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</si>
  <si>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</si>
  <si>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</si>
  <si>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</si>
  <si>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</si>
  <si>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</si>
  <si>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</si>
  <si>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</si>
  <si>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</si>
  <si>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</si>
  <si>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</si>
  <si>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</si>
  <si>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</si>
  <si>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</si>
  <si>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</si>
  <si>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</si>
  <si>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</si>
  <si>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</si>
  <si>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</si>
  <si>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</si>
  <si>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</si>
  <si>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</si>
  <si>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</si>
  <si>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</si>
  <si>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</si>
  <si>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</si>
  <si>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</si>
  <si>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</si>
  <si>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</si>
  <si>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</si>
  <si>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</si>
  <si>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</si>
  <si>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</si>
  <si>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</si>
  <si>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</si>
  <si>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</si>
  <si>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</si>
  <si>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</si>
  <si>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</si>
  <si>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</si>
  <si>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</si>
  <si>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</si>
  <si>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</si>
  <si>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</si>
  <si>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</si>
  <si>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</si>
  <si>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</si>
  <si>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</si>
  <si>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</si>
  <si>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</si>
  <si>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</si>
  <si>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</si>
  <si>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</si>
  <si>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</si>
  <si>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</si>
  <si>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</si>
  <si>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</si>
  <si>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</si>
  <si>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</si>
  <si>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</si>
  <si>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</si>
  <si>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</si>
  <si>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</si>
  <si>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</si>
  <si>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</si>
  <si>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</si>
  <si>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</si>
  <si>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</si>
  <si>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</si>
  <si>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</si>
  <si>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</si>
  <si>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</si>
  <si>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</si>
  <si>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</si>
  <si>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</si>
  <si>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</si>
  <si>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</si>
  <si>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</si>
  <si>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</si>
  <si>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</si>
  <si>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</si>
  <si>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</si>
  <si>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</si>
  <si>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</si>
  <si>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</si>
  <si>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</si>
  <si>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</si>
  <si>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</si>
  <si>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</si>
  <si>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</si>
  <si>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</si>
  <si>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</si>
  <si>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</si>
  <si>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</si>
  <si>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</si>
  <si>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</si>
  <si>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</si>
  <si>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</si>
  <si>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</si>
  <si>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</si>
  <si>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</si>
  <si>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</si>
  <si>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</si>
  <si>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</si>
  <si>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</si>
  <si>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</si>
  <si>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</si>
  <si>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</si>
  <si>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</si>
  <si>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</si>
  <si>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</si>
  <si>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</si>
  <si>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</si>
  <si>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</si>
  <si>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</si>
  <si>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</si>
  <si>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</si>
  <si>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</si>
  <si>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</si>
  <si>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</si>
  <si>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</si>
  <si>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</si>
  <si>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</si>
  <si>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</si>
  <si>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</si>
  <si>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</si>
  <si>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</si>
  <si>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</si>
  <si>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</si>
  <si>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</si>
  <si>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</si>
  <si>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</si>
  <si>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</si>
  <si>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</si>
  <si>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</si>
  <si>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</si>
  <si>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</si>
  <si>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</si>
  <si>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</si>
  <si>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</si>
  <si>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</si>
  <si>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</si>
  <si>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</si>
  <si>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</si>
  <si>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</si>
  <si>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</si>
  <si>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</si>
  <si>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</si>
  <si>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</si>
  <si>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</si>
  <si>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</si>
  <si>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</si>
  <si>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</si>
  <si>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</si>
  <si>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</si>
  <si>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</si>
  <si>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</si>
  <si>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</si>
  <si>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</si>
  <si>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</si>
  <si>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</si>
  <si>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</si>
  <si>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</si>
  <si>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</si>
  <si>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</si>
  <si>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</si>
  <si>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</si>
  <si>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</si>
  <si>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</si>
  <si>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</si>
  <si>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</si>
  <si>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</si>
  <si>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</si>
  <si>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</si>
  <si>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</si>
  <si>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</si>
  <si>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</si>
  <si>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</si>
  <si>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</si>
  <si>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</si>
  <si>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</si>
  <si>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</si>
  <si>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</si>
  <si>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</si>
  <si>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</si>
  <si>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</si>
  <si>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</si>
  <si>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</si>
  <si>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</si>
  <si>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</si>
  <si>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</si>
  <si>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</si>
  <si>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</si>
  <si>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</si>
  <si>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</si>
  <si>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</si>
  <si>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</si>
  <si>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</si>
  <si>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</si>
  <si>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</si>
  <si>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</si>
  <si>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</si>
  <si>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</si>
  <si>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</si>
  <si>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</si>
  <si>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</si>
  <si>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</si>
  <si>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</si>
  <si>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</si>
  <si>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</si>
  <si>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</si>
  <si>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</si>
  <si>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</si>
  <si>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</si>
  <si>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</si>
  <si>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</si>
  <si>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</si>
  <si>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</si>
  <si>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</si>
  <si>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</si>
  <si>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</si>
  <si>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</si>
  <si>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</si>
  <si>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</si>
  <si>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</si>
  <si>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</si>
  <si>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</si>
  <si>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</si>
  <si>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</si>
  <si>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</si>
  <si>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</si>
  <si>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</si>
  <si>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</si>
  <si>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</si>
  <si>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</si>
  <si>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</si>
  <si>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</si>
  <si>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</si>
  <si>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</si>
  <si>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</si>
  <si>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</si>
  <si>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</si>
  <si>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</si>
  <si>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</si>
  <si>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</si>
  <si>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</si>
  <si>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</si>
  <si>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</si>
  <si>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</si>
  <si>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</si>
  <si>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</si>
  <si>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</si>
  <si>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</si>
  <si>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</si>
  <si>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</si>
  <si>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</si>
  <si>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</si>
  <si>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</si>
  <si>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</si>
  <si>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</si>
  <si>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</si>
  <si>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</si>
  <si>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</si>
  <si>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</si>
  <si>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</si>
  <si>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</si>
  <si>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</si>
  <si>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</si>
  <si>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</si>
  <si>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</si>
  <si>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</si>
  <si>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</si>
  <si>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</si>
  <si>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</si>
  <si>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</si>
  <si>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</si>
  <si>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</si>
  <si>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</si>
  <si>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</si>
  <si>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</si>
  <si>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</si>
  <si>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</si>
  <si>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</si>
  <si>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</si>
  <si>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</si>
  <si>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</si>
  <si>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</si>
  <si>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</si>
  <si>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</si>
  <si>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</si>
  <si>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</si>
  <si>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</si>
  <si>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</si>
  <si>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</si>
  <si>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</si>
  <si>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</si>
  <si>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</si>
  <si>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</si>
  <si>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</si>
  <si>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</si>
  <si>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</si>
  <si>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</si>
  <si>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</si>
  <si>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</si>
  <si>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</si>
  <si>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</si>
  <si>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</si>
  <si>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</si>
  <si>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</si>
  <si>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</si>
  <si>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</si>
  <si>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</si>
  <si>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</si>
  <si>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</si>
  <si>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</si>
  <si>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</si>
  <si>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</si>
  <si>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</si>
  <si>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</si>
  <si>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</si>
  <si>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</si>
  <si>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</si>
  <si>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</si>
  <si>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</si>
  <si>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</si>
  <si>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</si>
  <si>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</si>
  <si>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</si>
  <si>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</si>
  <si>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</si>
  <si>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</si>
  <si>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</si>
  <si>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</si>
  <si>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</si>
  <si>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</si>
  <si>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</si>
  <si>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</si>
  <si>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</si>
  <si>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</si>
  <si>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</si>
  <si>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</si>
  <si>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</si>
  <si>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</si>
  <si>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</si>
  <si>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</si>
  <si>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</si>
  <si>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</si>
  <si>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</si>
  <si>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</si>
  <si>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</si>
  <si>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</si>
  <si>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</si>
  <si>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</si>
  <si>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</si>
  <si>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</si>
  <si>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</si>
  <si>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</si>
  <si>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</si>
  <si>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</si>
  <si>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</si>
  <si>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</si>
  <si>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</si>
  <si>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</si>
  <si>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</si>
  <si>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</si>
  <si>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</si>
  <si>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</si>
  <si>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</si>
  <si>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</si>
  <si>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</si>
  <si>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</si>
  <si>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</si>
  <si>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</si>
  <si>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</si>
  <si>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</si>
  <si>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</si>
  <si>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</si>
  <si>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</si>
  <si>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</si>
  <si>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</si>
  <si>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</si>
  <si>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</si>
  <si>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</si>
  <si>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</si>
  <si>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</si>
  <si>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</si>
  <si>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</si>
  <si>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</si>
  <si>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</si>
  <si>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</si>
  <si>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</si>
  <si>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</si>
  <si>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</si>
  <si>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</si>
  <si>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</si>
  <si>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</si>
  <si>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</si>
  <si>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</si>
  <si>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</si>
  <si>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</si>
  <si>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</si>
  <si>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</si>
  <si>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</si>
  <si>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</si>
  <si>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</si>
  <si>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</si>
  <si>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</si>
  <si>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</si>
  <si>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</si>
  <si>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</si>
  <si>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</si>
  <si>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</si>
  <si>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</si>
  <si>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</si>
  <si>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</si>
  <si>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</si>
  <si>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</si>
  <si>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</si>
  <si>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</si>
  <si>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</si>
  <si>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</si>
  <si>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</si>
  <si>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</si>
  <si>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</si>
  <si>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</si>
  <si>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</si>
  <si>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</si>
  <si>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</si>
  <si>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</si>
  <si>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</si>
  <si>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</si>
  <si>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</si>
  <si>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</si>
  <si>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</si>
  <si>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</si>
  <si>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</si>
  <si>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</si>
  <si>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</si>
  <si>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</si>
  <si>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</si>
  <si>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</si>
  <si>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</si>
  <si>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</si>
  <si>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</si>
  <si>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</si>
  <si>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</si>
  <si>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</si>
  <si>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</si>
  <si>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</si>
  <si>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</si>
  <si>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</si>
  <si>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</si>
  <si>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</si>
  <si>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</si>
  <si>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</si>
  <si>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</si>
  <si>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</si>
  <si>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</si>
  <si>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</si>
  <si>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</si>
  <si>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</si>
  <si>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</si>
  <si>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</si>
  <si>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</si>
  <si>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</si>
  <si>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</si>
  <si>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</si>
  <si>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</si>
  <si>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</si>
  <si>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</si>
  <si>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</si>
  <si>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</si>
  <si>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</si>
  <si>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</si>
  <si>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</si>
  <si>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</si>
  <si>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</si>
  <si>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</si>
  <si>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</si>
  <si>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</si>
  <si>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</si>
  <si>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</si>
  <si>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</si>
  <si>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</si>
  <si>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</si>
  <si>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</si>
  <si>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</si>
  <si>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</si>
  <si>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</si>
  <si>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</si>
  <si>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</si>
  <si>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</si>
  <si>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</si>
  <si>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</si>
  <si>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</si>
  <si>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</si>
  <si>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</si>
  <si>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</si>
  <si>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</si>
  <si>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</si>
  <si>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</si>
  <si>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</si>
  <si>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</si>
  <si>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</si>
  <si>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</si>
  <si>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</si>
  <si>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</si>
  <si>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</si>
  <si>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</si>
  <si>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</si>
  <si>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</si>
  <si>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</si>
  <si>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</si>
  <si>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</si>
  <si>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</si>
  <si>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</si>
  <si>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</si>
  <si>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</si>
  <si>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</si>
  <si>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</si>
  <si>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</si>
  <si>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</si>
  <si>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</si>
  <si>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</si>
  <si>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</si>
  <si>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</si>
  <si>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</si>
  <si>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</si>
  <si>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</si>
  <si>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</si>
  <si>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</si>
  <si>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</si>
  <si>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</si>
  <si>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</si>
  <si>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</si>
  <si>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</si>
  <si>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</si>
  <si>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</si>
  <si>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</si>
  <si>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</si>
  <si>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</si>
  <si>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</si>
  <si>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</si>
  <si>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</si>
  <si>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</si>
  <si>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</si>
  <si>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</si>
  <si>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</si>
  <si>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</si>
  <si>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</si>
  <si>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</si>
  <si>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</si>
  <si>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</si>
  <si>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</si>
  <si>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</si>
  <si>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</si>
  <si>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</si>
  <si>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</si>
  <si>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</si>
  <si>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</si>
  <si>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</si>
  <si>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</si>
  <si>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</si>
  <si>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</si>
  <si>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</si>
  <si>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</si>
  <si>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</si>
  <si>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</si>
  <si>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</si>
  <si>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</si>
  <si>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</si>
  <si>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</si>
  <si>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</si>
  <si>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</si>
  <si>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</si>
  <si>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</si>
  <si>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</si>
  <si>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</si>
  <si>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</si>
  <si>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</si>
  <si>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</si>
  <si>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</si>
  <si>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</si>
  <si>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</si>
  <si>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</si>
  <si>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</si>
  <si>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</si>
  <si>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</si>
  <si>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</si>
  <si>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</si>
  <si>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</si>
  <si>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</si>
  <si>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</si>
  <si>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</si>
  <si>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</si>
  <si>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</si>
  <si>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</si>
  <si>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</si>
  <si>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</si>
  <si>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</si>
  <si>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</si>
  <si>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</si>
  <si>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</si>
  <si>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</si>
  <si>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</si>
  <si>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</si>
  <si>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</si>
  <si>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</si>
  <si>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</si>
  <si>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</si>
  <si>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</si>
  <si>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</si>
  <si>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</si>
  <si>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</si>
  <si>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</si>
  <si>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</si>
  <si>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</si>
  <si>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</si>
  <si>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</si>
  <si>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</si>
  <si>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</si>
  <si>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</si>
  <si>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</si>
  <si>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</si>
  <si>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</si>
  <si>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</si>
  <si>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</si>
  <si>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</si>
  <si>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</si>
  <si>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</si>
  <si>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</si>
  <si>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</si>
  <si>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</si>
  <si>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</si>
  <si>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</si>
  <si>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</si>
  <si>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</si>
  <si>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</si>
  <si>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</si>
  <si>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</si>
  <si>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</si>
  <si>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</si>
  <si>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</si>
  <si>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</si>
  <si>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</si>
  <si>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</si>
  <si>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</si>
  <si>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</si>
  <si>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</si>
  <si>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</si>
  <si>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</si>
  <si>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</si>
  <si>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</si>
  <si>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</si>
  <si>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</si>
  <si>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</si>
  <si>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</si>
  <si>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</si>
  <si>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</si>
  <si>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</si>
  <si>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</si>
  <si>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</si>
  <si>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</si>
  <si>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</si>
  <si>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</si>
  <si>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</si>
  <si>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</si>
  <si>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</si>
  <si>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</si>
  <si>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</si>
  <si>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</si>
  <si>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</si>
  <si>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</si>
  <si>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</si>
  <si>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</si>
  <si>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</si>
  <si>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</si>
  <si>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</si>
  <si>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</si>
  <si>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</si>
  <si>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</si>
  <si>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</si>
  <si>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</si>
  <si>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</si>
  <si>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</si>
  <si>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</si>
  <si>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</si>
  <si>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</si>
  <si>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</si>
  <si>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</si>
  <si>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</si>
  <si>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</si>
  <si>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</si>
  <si>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</si>
  <si>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</si>
  <si>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</si>
  <si>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</si>
  <si>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</si>
  <si>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</si>
  <si>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</si>
  <si>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</si>
  <si>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</si>
  <si>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</si>
  <si>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</si>
  <si>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</si>
  <si>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</si>
  <si>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</si>
  <si>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</si>
  <si>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</si>
  <si>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</si>
  <si>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</si>
  <si>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</si>
  <si>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</si>
  <si>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</si>
  <si>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</si>
  <si>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</si>
  <si>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</si>
  <si>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</si>
  <si>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</si>
  <si>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</si>
  <si>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</si>
  <si>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</si>
  <si>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</si>
  <si>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</si>
  <si>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</si>
  <si>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</si>
  <si>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</si>
  <si>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</si>
  <si>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</si>
  <si>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</si>
  <si>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</si>
  <si>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</si>
  <si>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</si>
  <si>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</si>
  <si>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</si>
  <si>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</si>
  <si>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</si>
  <si>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</si>
  <si>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</si>
  <si>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</si>
  <si>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</si>
  <si>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</si>
  <si>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</si>
  <si>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</si>
  <si>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</si>
  <si>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</si>
  <si>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</si>
  <si>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</si>
  <si>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</si>
  <si>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</si>
  <si>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</si>
  <si>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</si>
  <si>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</si>
  <si>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</si>
  <si>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</si>
  <si>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</si>
  <si>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</si>
  <si>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</si>
  <si>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</si>
  <si>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</si>
  <si>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</si>
  <si>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</si>
  <si>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</si>
  <si>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</si>
  <si>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</si>
  <si>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</si>
  <si>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</si>
  <si>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</si>
  <si>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</si>
  <si>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</si>
  <si>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</si>
  <si>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</si>
  <si>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</si>
  <si>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</si>
  <si>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</si>
  <si>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</si>
  <si>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</si>
  <si>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</si>
  <si>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</si>
  <si>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</si>
  <si>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</si>
  <si>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</si>
  <si>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</si>
  <si>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</si>
  <si>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</si>
  <si>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</si>
  <si>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</si>
  <si>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</si>
  <si>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</si>
  <si>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</si>
  <si>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</si>
  <si>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</si>
  <si>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</si>
  <si>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</si>
  <si>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</si>
  <si>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</si>
  <si>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</si>
  <si>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</si>
  <si>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</si>
  <si>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</si>
  <si>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</si>
  <si>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</si>
  <si>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</si>
  <si>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</si>
  <si>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</si>
  <si>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</si>
  <si>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</si>
  <si>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</si>
  <si>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</si>
  <si>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</si>
  <si>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</si>
  <si>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</si>
  <si>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</si>
  <si>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</si>
  <si>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</si>
  <si>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</si>
  <si>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</si>
  <si>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</si>
  <si>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</si>
  <si>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</si>
  <si>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</si>
  <si>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</si>
  <si>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</si>
  <si>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</si>
  <si>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</si>
  <si>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</si>
  <si>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</si>
  <si>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</si>
  <si>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</si>
  <si>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</si>
  <si>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</si>
  <si>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</si>
  <si>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</si>
  <si>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</si>
  <si>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</si>
  <si>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</si>
  <si>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</si>
  <si>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</si>
  <si>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</si>
  <si>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</si>
  <si>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</si>
  <si>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</si>
  <si>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</si>
  <si>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</si>
  <si>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</si>
  <si>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</si>
  <si>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</si>
  <si>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</si>
  <si>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</si>
  <si>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</si>
  <si>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</si>
  <si>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</si>
  <si>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</si>
  <si>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</si>
  <si>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</si>
  <si>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</si>
  <si>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</si>
  <si>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</si>
  <si>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</si>
  <si>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</si>
  <si>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</si>
  <si>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</si>
  <si>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</si>
  <si>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</si>
  <si>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</si>
  <si>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</si>
  <si>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</si>
  <si>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</si>
  <si>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</si>
  <si>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</si>
  <si>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</si>
  <si>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</si>
  <si>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</si>
  <si>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</si>
  <si>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</si>
  <si>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</si>
  <si>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</si>
  <si>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</si>
  <si>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</si>
  <si>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</si>
  <si>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</si>
  <si>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</si>
  <si>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</si>
  <si>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</si>
  <si>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</si>
  <si>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</si>
  <si>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</si>
  <si>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</si>
  <si>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</si>
  <si>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</si>
  <si>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</si>
  <si>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</si>
  <si>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</si>
  <si>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</si>
  <si>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</si>
  <si>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</si>
  <si>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</si>
  <si>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</si>
  <si>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</si>
  <si>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</si>
  <si>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</si>
  <si>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</si>
  <si>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</si>
  <si>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</si>
  <si>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</si>
  <si>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</si>
  <si>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</si>
  <si>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</si>
  <si>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</si>
  <si>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</si>
  <si>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</si>
  <si>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</si>
  <si>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</si>
  <si>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</si>
  <si>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</si>
  <si>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</si>
  <si>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</si>
  <si>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</si>
  <si>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</si>
  <si>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</si>
  <si>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</si>
  <si>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</si>
  <si>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</si>
  <si>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</si>
  <si>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</si>
  <si>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</si>
  <si>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</si>
  <si>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</si>
  <si>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</si>
  <si>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</si>
  <si>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</si>
  <si>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</si>
  <si>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</si>
  <si>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</si>
  <si>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</si>
  <si>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</si>
  <si>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</si>
  <si>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</si>
  <si>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</si>
  <si>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</si>
  <si>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</si>
  <si>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</si>
  <si>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</si>
  <si>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</si>
  <si>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</si>
  <si>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</si>
  <si>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</si>
  <si>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</si>
  <si>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</si>
  <si>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</si>
  <si>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</si>
  <si>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</si>
  <si>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</si>
  <si>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</si>
  <si>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</si>
  <si>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</si>
  <si>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</si>
  <si>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</si>
  <si>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</si>
  <si>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</si>
  <si>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</si>
  <si>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</si>
  <si>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</si>
  <si>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</si>
  <si>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</si>
  <si>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</si>
  <si>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</si>
  <si>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</si>
  <si>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</si>
  <si>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</si>
  <si>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</si>
  <si>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</si>
  <si>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</si>
  <si>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</si>
  <si>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</si>
  <si>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</si>
  <si>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</si>
  <si>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</si>
  <si>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</si>
  <si>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</si>
  <si>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</si>
  <si>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</si>
  <si>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</si>
  <si>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</si>
  <si>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</si>
  <si>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</si>
  <si>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</si>
  <si>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</si>
  <si>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</si>
  <si>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</si>
  <si>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</si>
  <si>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</si>
  <si>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</si>
  <si>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</si>
  <si>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</si>
  <si>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</si>
  <si>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</si>
  <si>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</si>
  <si>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</si>
  <si>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</si>
  <si>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</si>
  <si>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</si>
  <si>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</si>
  <si>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</si>
  <si>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</si>
  <si>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</si>
  <si>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</si>
  <si>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</si>
  <si>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</si>
  <si>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</si>
  <si>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</si>
  <si>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</si>
  <si>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</si>
  <si>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</si>
  <si>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</si>
  <si>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</si>
  <si>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</si>
  <si>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</si>
  <si>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</si>
  <si>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</si>
  <si>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</si>
  <si>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</si>
  <si>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</si>
  <si>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</si>
  <si>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</si>
  <si>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</si>
  <si>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</si>
  <si>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</si>
  <si>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</si>
  <si>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</si>
  <si>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</si>
  <si>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</si>
  <si>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</si>
  <si>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</si>
  <si>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</si>
  <si>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</si>
  <si>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</si>
  <si>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</si>
  <si>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</si>
  <si>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</si>
  <si>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</si>
  <si>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</si>
  <si>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</si>
  <si>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</si>
  <si>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</si>
  <si>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</si>
  <si>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</si>
  <si>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</si>
  <si>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</si>
  <si>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</si>
  <si>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</si>
  <si>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</si>
  <si>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</si>
  <si>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</si>
  <si>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</si>
  <si>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</si>
  <si>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</si>
  <si>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</si>
  <si>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</si>
  <si>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</si>
  <si>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</si>
  <si>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</si>
  <si>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</si>
  <si>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</si>
  <si>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</si>
  <si>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</si>
  <si>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</si>
  <si>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</si>
  <si>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</si>
  <si>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</si>
  <si>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</si>
  <si>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</si>
  <si>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</si>
  <si>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</si>
  <si>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</si>
  <si>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</si>
  <si>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</si>
  <si>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</si>
  <si>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</si>
  <si>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</si>
  <si>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</si>
  <si>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</si>
  <si>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</si>
  <si>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</si>
  <si>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</si>
  <si>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</si>
  <si>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</si>
  <si>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</si>
  <si>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</si>
  <si>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</si>
  <si>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</si>
  <si>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</si>
  <si>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</si>
  <si>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</si>
  <si>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</si>
  <si>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</si>
  <si>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</si>
  <si>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</si>
  <si>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</si>
  <si>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</si>
  <si>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</si>
  <si>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</si>
  <si>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</si>
  <si>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</si>
  <si>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</si>
  <si>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</si>
  <si>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</si>
  <si>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</si>
  <si>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</si>
  <si>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</si>
  <si>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</si>
  <si>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</si>
  <si>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</si>
  <si>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</si>
  <si>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</si>
  <si>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</si>
  <si>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</si>
  <si>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</si>
  <si>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</si>
  <si>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</si>
  <si>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</si>
  <si>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</si>
  <si>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</si>
  <si>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</si>
  <si>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</si>
  <si>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</si>
  <si>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</si>
  <si>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</si>
  <si>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</si>
  <si>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</si>
  <si>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</si>
  <si>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</si>
  <si>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</si>
  <si>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</si>
  <si>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</si>
  <si>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</si>
  <si>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</si>
  <si>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</si>
  <si>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</si>
  <si>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</si>
  <si>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</si>
  <si>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</si>
  <si>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</si>
  <si>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</si>
  <si>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</si>
  <si>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</si>
  <si>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</si>
  <si>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</si>
  <si>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</si>
  <si>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</si>
  <si>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</si>
  <si>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</si>
  <si>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</si>
  <si>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</si>
  <si>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</si>
  <si>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</si>
  <si>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</si>
  <si>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</si>
  <si>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</si>
  <si>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</si>
  <si>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</si>
  <si>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</si>
  <si>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</si>
  <si>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</si>
  <si>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</si>
  <si>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</si>
  <si>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</si>
  <si>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</si>
  <si>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</si>
  <si>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</si>
  <si>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</si>
  <si>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</si>
  <si>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</si>
  <si>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</si>
  <si>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</si>
  <si>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</si>
  <si>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</si>
  <si>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</si>
  <si>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</si>
  <si>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</si>
  <si>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</si>
  <si>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</si>
  <si>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</si>
  <si>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</si>
  <si>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</si>
  <si>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</si>
  <si>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</si>
  <si>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</si>
  <si>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</si>
  <si>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</si>
  <si>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</si>
  <si>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</si>
  <si>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</si>
  <si>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</si>
  <si>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</si>
  <si>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</si>
  <si>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</si>
  <si>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</si>
  <si>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</si>
  <si>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</si>
  <si>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</si>
  <si>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</si>
  <si>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</si>
  <si>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</si>
  <si>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</si>
  <si>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</si>
  <si>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</si>
  <si>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</si>
  <si>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</si>
  <si>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</si>
  <si>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</si>
  <si>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</si>
  <si>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</si>
  <si>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</si>
  <si>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</si>
  <si>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</si>
  <si>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</si>
  <si>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</si>
  <si>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</si>
  <si>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</si>
  <si>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</si>
  <si>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</si>
  <si>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</si>
  <si>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</si>
  <si>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</si>
  <si>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</si>
  <si>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</si>
  <si>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</si>
  <si>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</si>
  <si>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</si>
  <si>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</si>
  <si>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</si>
  <si>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</si>
  <si>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</si>
  <si>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</si>
  <si>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</si>
  <si>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</si>
  <si>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</si>
  <si>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</si>
  <si>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</si>
  <si>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</si>
  <si>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</si>
  <si>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</si>
  <si>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</si>
  <si>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</si>
  <si>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</si>
  <si>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</si>
  <si>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</si>
  <si>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</si>
  <si>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</si>
  <si>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</si>
  <si>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</si>
  <si>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</si>
  <si>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</si>
  <si>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</si>
  <si>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</si>
  <si>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</si>
  <si>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</si>
  <si>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</si>
  <si>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</si>
  <si>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</si>
  <si>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</si>
  <si>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</si>
  <si>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</si>
  <si>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</si>
  <si>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</si>
  <si>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</si>
  <si>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</si>
  <si>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</si>
  <si>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</si>
  <si>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</si>
  <si>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</si>
  <si>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</si>
  <si>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</si>
  <si>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</si>
  <si>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</si>
  <si>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</si>
  <si>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</si>
  <si>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</si>
  <si>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</si>
  <si>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</si>
  <si>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</si>
  <si>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</si>
  <si>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</si>
  <si>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</si>
  <si>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</si>
  <si>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</si>
  <si>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</si>
  <si>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</si>
  <si>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</si>
  <si>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</si>
  <si>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</si>
  <si>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</si>
  <si>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</si>
  <si>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</si>
  <si>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</si>
  <si>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</si>
  <si>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</si>
  <si>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</si>
  <si>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</si>
  <si>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</si>
  <si>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</si>
  <si>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</si>
  <si>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</si>
  <si>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</si>
  <si>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</si>
  <si>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</si>
  <si>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</si>
  <si>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</si>
  <si>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</si>
  <si>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</si>
  <si>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</si>
  <si>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</si>
  <si>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</si>
  <si>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</si>
  <si>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</si>
  <si>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</si>
  <si>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</si>
  <si>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</si>
  <si>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</si>
  <si>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</si>
  <si>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</si>
  <si>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</si>
  <si>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</si>
  <si>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</si>
  <si>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</si>
  <si>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</si>
  <si>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</si>
  <si>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</si>
  <si>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</si>
  <si>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</si>
  <si>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</si>
  <si>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</si>
  <si>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</si>
  <si>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</si>
  <si>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</si>
  <si>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</si>
  <si>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</si>
  <si>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</si>
  <si>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</si>
  <si>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</si>
  <si>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</si>
  <si>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</si>
  <si>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</si>
  <si>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</si>
  <si>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</si>
  <si>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</si>
  <si>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</si>
  <si>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</si>
  <si>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</si>
  <si>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</si>
  <si>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</si>
  <si>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</si>
  <si>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</si>
  <si>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</si>
  <si>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</si>
  <si>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</si>
  <si>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</si>
  <si>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</si>
  <si>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</si>
  <si>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</si>
  <si>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</si>
  <si>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</si>
  <si>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</si>
  <si>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</si>
  <si>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</si>
  <si>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</si>
  <si>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</si>
  <si>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</si>
  <si>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</si>
  <si>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</si>
  <si>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</si>
  <si>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</si>
  <si>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</si>
  <si>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</si>
  <si>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</si>
  <si>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</si>
  <si>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</si>
  <si>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</si>
  <si>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</si>
  <si>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</si>
  <si>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</si>
  <si>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</si>
  <si>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</si>
  <si>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</si>
  <si>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</si>
  <si>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</si>
  <si>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</si>
  <si>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</si>
  <si>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</si>
  <si>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</si>
  <si>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</si>
  <si>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</si>
  <si>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</si>
  <si>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</si>
  <si>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</si>
  <si>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</si>
  <si>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</si>
  <si>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</si>
  <si>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</si>
  <si>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</si>
  <si>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</si>
  <si>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</si>
  <si>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</si>
  <si>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</si>
  <si>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</si>
  <si>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</si>
  <si>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</si>
  <si>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</si>
  <si>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</si>
  <si>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</si>
  <si>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</si>
  <si>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</si>
  <si>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</si>
  <si>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</si>
  <si>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</si>
  <si>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</si>
  <si>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</si>
  <si>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</si>
  <si>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</si>
  <si>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</si>
  <si>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</si>
  <si>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</si>
  <si>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</si>
  <si>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</si>
  <si>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</si>
  <si>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</si>
  <si>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</si>
  <si>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</si>
  <si>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</si>
  <si>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</si>
  <si>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</si>
  <si>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</si>
  <si>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</si>
  <si>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</si>
  <si>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</si>
  <si>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</si>
  <si>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</si>
  <si>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</si>
  <si>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</si>
  <si>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</si>
  <si>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</si>
  <si>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</si>
  <si>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</si>
  <si>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</si>
  <si>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</si>
  <si>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</si>
  <si>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</si>
  <si>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</si>
  <si>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</si>
  <si>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</si>
  <si>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</si>
  <si>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</si>
  <si>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</si>
  <si>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</si>
  <si>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</si>
  <si>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</si>
  <si>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</si>
  <si>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</si>
  <si>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</si>
  <si>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</si>
  <si>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</si>
  <si>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</si>
  <si>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</si>
  <si>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</si>
  <si>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</si>
  <si>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</si>
  <si>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</si>
  <si>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</si>
  <si>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</si>
  <si>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</si>
  <si>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</si>
  <si>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</si>
  <si>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</si>
  <si>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</si>
  <si>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</si>
  <si>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</si>
  <si>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</si>
  <si>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</si>
  <si>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</si>
  <si>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</si>
  <si>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</si>
  <si>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</si>
  <si>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</si>
  <si>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</si>
  <si>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</si>
  <si>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</si>
  <si>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</si>
  <si>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</si>
  <si>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</si>
  <si>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</si>
  <si>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</si>
  <si>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</si>
  <si>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</si>
  <si>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</si>
  <si>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</si>
  <si>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</si>
  <si>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</si>
  <si>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</si>
  <si>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</si>
  <si>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</si>
  <si>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</si>
  <si>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</si>
  <si>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</si>
  <si>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</si>
  <si>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</si>
  <si>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</si>
  <si>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</si>
  <si>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</si>
  <si>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</si>
  <si>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</si>
  <si>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</si>
  <si>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</si>
  <si>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</si>
  <si>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</si>
  <si>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</si>
  <si>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</si>
  <si>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</si>
  <si>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</si>
  <si>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</si>
  <si>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</si>
  <si>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</si>
  <si>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</si>
  <si>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</si>
  <si>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</si>
  <si>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</si>
  <si>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</si>
  <si>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</si>
  <si>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</si>
  <si>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</si>
  <si>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</si>
  <si>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</si>
  <si>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</si>
  <si>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</si>
  <si>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</si>
  <si>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</si>
  <si>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</si>
  <si>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</si>
  <si>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</si>
  <si>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</si>
  <si>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</si>
  <si>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</si>
  <si>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</si>
  <si>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</si>
  <si>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</si>
  <si>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</si>
  <si>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</si>
  <si>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</si>
  <si>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</si>
  <si>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</si>
  <si>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</si>
  <si>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</si>
  <si>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</si>
  <si>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</si>
  <si>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</si>
  <si>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</si>
  <si>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</si>
  <si>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</si>
  <si>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</si>
  <si>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</si>
  <si>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</si>
  <si>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</si>
  <si>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</si>
  <si>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</si>
  <si>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</si>
  <si>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</si>
  <si>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</si>
  <si>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</si>
  <si>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</si>
  <si>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</si>
  <si>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</si>
  <si>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</si>
  <si>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</si>
  <si>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</si>
  <si>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</si>
  <si>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</si>
  <si>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</si>
  <si>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</si>
  <si>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</si>
  <si>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</si>
  <si>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</si>
  <si>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</si>
  <si>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</si>
  <si>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</si>
  <si>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</si>
  <si>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</si>
  <si>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</si>
  <si>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</si>
  <si>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</si>
  <si>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</si>
  <si>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</si>
  <si>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</si>
  <si>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</si>
  <si>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</si>
  <si>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</si>
  <si>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</si>
  <si>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</si>
  <si>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</si>
  <si>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</si>
  <si>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</si>
  <si>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</si>
  <si>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</si>
  <si>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</si>
  <si>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</si>
  <si>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</si>
  <si>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</si>
  <si>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</si>
  <si>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</si>
  <si>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</si>
  <si>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</si>
  <si>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</si>
  <si>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</si>
  <si>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</si>
  <si>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</si>
  <si>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</si>
  <si>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</si>
  <si>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</si>
  <si>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</si>
  <si>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</si>
  <si>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</si>
  <si>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</si>
  <si>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</si>
  <si>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</si>
  <si>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</si>
  <si>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</si>
  <si>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</si>
  <si>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</si>
  <si>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</si>
  <si>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</si>
  <si>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</si>
  <si>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</si>
  <si>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</si>
  <si>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</si>
  <si>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</si>
  <si>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</si>
  <si>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</si>
  <si>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</si>
  <si>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</si>
  <si>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</si>
  <si>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</si>
  <si>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</si>
  <si>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</si>
  <si>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</si>
  <si>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</si>
  <si>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</si>
  <si>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</si>
  <si>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</si>
  <si>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</si>
  <si>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</si>
  <si>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</si>
  <si>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</si>
  <si>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</si>
  <si>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</si>
  <si>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</si>
  <si>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</si>
  <si>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</si>
  <si>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</si>
  <si>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</si>
  <si>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</si>
  <si>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</si>
  <si>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</si>
  <si>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</si>
  <si>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</si>
  <si>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</si>
  <si>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</si>
  <si>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</si>
  <si>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</si>
  <si>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</si>
  <si>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</si>
  <si>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</si>
  <si>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</si>
  <si>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</si>
  <si>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</si>
  <si>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</si>
  <si>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</si>
  <si>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</si>
  <si>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</si>
  <si>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</si>
  <si>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</si>
  <si>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</si>
  <si>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</si>
  <si>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</si>
  <si>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</si>
  <si>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</si>
  <si>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</si>
  <si>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</si>
  <si>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</si>
  <si>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</si>
  <si>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</si>
  <si>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</si>
  <si>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</si>
  <si>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</si>
  <si>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</si>
  <si>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</si>
  <si>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</si>
  <si>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</si>
  <si>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</si>
  <si>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</si>
  <si>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</si>
  <si>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</si>
  <si>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</si>
  <si>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</si>
  <si>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</si>
  <si>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</si>
  <si>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</si>
  <si>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</si>
  <si>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</si>
  <si>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</si>
  <si>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</si>
  <si>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</si>
  <si>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</si>
  <si>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</si>
  <si>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</si>
  <si>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</si>
  <si>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</si>
  <si>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</si>
  <si>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</si>
  <si>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</si>
  <si>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</si>
  <si>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</si>
  <si>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</si>
  <si>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</si>
  <si>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</si>
  <si>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</si>
  <si>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</si>
  <si>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</si>
  <si>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</si>
  <si>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</si>
  <si>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</si>
  <si>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</si>
  <si>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</si>
  <si>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</si>
  <si>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</si>
  <si>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</si>
  <si>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</si>
  <si>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</si>
  <si>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</si>
  <si>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</si>
  <si>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</si>
  <si>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</si>
  <si>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</si>
  <si>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</si>
  <si>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</si>
  <si>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</si>
  <si>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</si>
  <si>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</si>
  <si>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</si>
  <si>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</si>
  <si>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</si>
  <si>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</si>
  <si>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</si>
  <si>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</si>
  <si>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</si>
  <si>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</si>
  <si>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</si>
  <si>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</si>
  <si>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</si>
  <si>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</si>
  <si>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</si>
  <si>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</si>
  <si>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</si>
  <si>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</si>
  <si>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</si>
  <si>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</si>
  <si>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</si>
  <si>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</si>
  <si>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</si>
  <si>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</si>
  <si>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</si>
  <si>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</si>
  <si>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</si>
  <si>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</si>
  <si>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</si>
  <si>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</si>
  <si>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</si>
  <si>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</si>
  <si>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</si>
  <si>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</si>
  <si>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</si>
  <si>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</si>
  <si>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</si>
  <si>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</si>
  <si>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</si>
  <si>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</si>
  <si>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</si>
  <si>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</si>
  <si>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</si>
  <si>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</si>
  <si>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</si>
  <si>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</si>
  <si>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</si>
  <si>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</si>
  <si>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</si>
  <si>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</si>
  <si>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</si>
  <si>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</si>
  <si>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</si>
  <si>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</si>
  <si>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</si>
  <si>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</si>
  <si>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</si>
  <si>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</si>
  <si>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</si>
  <si>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</si>
  <si>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</si>
  <si>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</si>
  <si>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</si>
  <si>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</si>
  <si>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</si>
  <si>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</si>
  <si>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</si>
  <si>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</si>
  <si>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</si>
  <si>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</si>
  <si>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</si>
  <si>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</si>
  <si>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</si>
  <si>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</si>
  <si>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</si>
  <si>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</si>
  <si>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</si>
  <si>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</si>
  <si>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</si>
  <si>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</si>
  <si>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</si>
  <si>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</si>
  <si>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</si>
  <si>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</si>
  <si>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</si>
  <si>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</si>
  <si>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</si>
  <si>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</si>
  <si>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</si>
  <si>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</si>
  <si>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</si>
  <si>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</si>
  <si>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</si>
  <si>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</si>
  <si>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</si>
  <si>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</si>
  <si>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</si>
  <si>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</si>
  <si>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</si>
  <si>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</si>
  <si>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</si>
  <si>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</si>
  <si>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</si>
  <si>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</si>
  <si>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</si>
  <si>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</si>
  <si>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</si>
  <si>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</si>
  <si>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</si>
  <si>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</si>
  <si>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</si>
  <si>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</si>
  <si>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</si>
  <si>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</si>
  <si>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</si>
  <si>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</si>
  <si>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</si>
  <si>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</si>
  <si>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</si>
  <si>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</si>
  <si>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</si>
  <si>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</si>
  <si>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</si>
  <si>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</si>
  <si>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</si>
  <si>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</si>
  <si>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</si>
  <si>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</si>
  <si>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</si>
  <si>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</si>
  <si>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</si>
  <si>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</si>
  <si>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</si>
  <si>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</si>
  <si>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</si>
  <si>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</si>
  <si>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</si>
  <si>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</si>
  <si>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</si>
  <si>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</si>
  <si>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</si>
  <si>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</si>
  <si>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</si>
  <si>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</si>
  <si>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</si>
  <si>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</si>
  <si>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</si>
  <si>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</si>
  <si>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</si>
  <si>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</si>
  <si>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</si>
  <si>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</si>
  <si>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</si>
  <si>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</si>
  <si>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</si>
  <si>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</si>
  <si>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</si>
  <si>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</si>
  <si>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</si>
  <si>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</si>
  <si>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</si>
  <si>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</si>
  <si>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</si>
  <si>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</si>
  <si>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</si>
  <si>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</si>
  <si>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</si>
  <si>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</si>
  <si>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</si>
  <si>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</si>
  <si>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</si>
  <si>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</si>
  <si>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</si>
  <si>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</si>
  <si>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</si>
  <si>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</si>
  <si>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</si>
  <si>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</si>
  <si>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</si>
  <si>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</si>
  <si>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</si>
  <si>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</si>
  <si>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</si>
  <si>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</si>
  <si>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</si>
  <si>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</si>
  <si>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</si>
  <si>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</si>
  <si>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</si>
  <si>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</si>
  <si>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</si>
  <si>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</si>
  <si>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</si>
  <si>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</si>
  <si>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</si>
  <si>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</si>
  <si>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</si>
  <si>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</si>
  <si>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</si>
  <si>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</si>
  <si>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</si>
  <si>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</si>
  <si>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</si>
  <si>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</si>
  <si>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</si>
  <si>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</si>
  <si>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</si>
  <si>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</si>
  <si>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</si>
  <si>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</si>
  <si>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</si>
  <si>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</si>
  <si>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</si>
  <si>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</si>
  <si>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</si>
  <si>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</si>
  <si>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</si>
  <si>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</si>
  <si>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</si>
  <si>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</si>
  <si>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</si>
  <si>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</si>
  <si>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</si>
  <si>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</si>
  <si>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</si>
  <si>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</si>
  <si>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</si>
  <si>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</si>
  <si>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</si>
  <si>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</si>
  <si>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</si>
  <si>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</si>
  <si>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</si>
  <si>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</si>
  <si>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</si>
  <si>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</si>
  <si>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</si>
  <si>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</si>
  <si>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</si>
  <si>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</si>
  <si>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</si>
  <si>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</si>
  <si>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</si>
  <si>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</si>
  <si>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</si>
  <si>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</si>
  <si>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</si>
  <si>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</si>
  <si>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</si>
  <si>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</si>
  <si>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</si>
  <si>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</si>
  <si>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</si>
  <si>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</si>
  <si>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</si>
  <si>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</si>
  <si>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</si>
  <si>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</si>
  <si>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</si>
  <si>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</si>
  <si>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</si>
  <si>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</si>
  <si>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</si>
  <si>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</si>
  <si>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</si>
  <si>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</si>
  <si>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</si>
  <si>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</si>
  <si>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</si>
  <si>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</si>
  <si>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</si>
  <si>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</si>
  <si>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</si>
  <si>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</si>
  <si>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</si>
  <si>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</si>
  <si>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</si>
  <si>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</si>
  <si>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</si>
  <si>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</si>
  <si>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</si>
  <si>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</si>
  <si>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</si>
  <si>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</si>
  <si>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</si>
  <si>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</si>
  <si>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</si>
  <si>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</si>
  <si>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</si>
  <si>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</si>
  <si>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</si>
  <si>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</si>
  <si>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</si>
  <si>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</si>
  <si>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</si>
  <si>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</si>
  <si>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</si>
  <si>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</si>
  <si>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</si>
  <si>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</si>
  <si>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</si>
  <si>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</si>
  <si>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</si>
  <si>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</si>
  <si>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</si>
  <si>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</si>
  <si>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</si>
  <si>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</si>
  <si>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</si>
  <si>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</si>
  <si>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</si>
  <si>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</si>
  <si>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</si>
  <si>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</si>
  <si>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</si>
  <si>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</si>
  <si>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</si>
  <si>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</si>
  <si>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</si>
  <si>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</si>
  <si>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</si>
  <si>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</si>
  <si>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</si>
  <si>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</si>
  <si>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</si>
  <si>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</si>
  <si>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</si>
  <si>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</si>
  <si>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</si>
  <si>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</si>
  <si>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</si>
  <si>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</si>
  <si>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</si>
  <si>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</si>
  <si>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</si>
  <si>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</si>
  <si>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</si>
  <si>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</si>
  <si>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</si>
  <si>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</si>
  <si>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</si>
  <si>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</si>
  <si>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</si>
  <si>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</si>
  <si>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</si>
  <si>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</si>
  <si>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</si>
  <si>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</si>
  <si>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</si>
  <si>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</si>
  <si>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</si>
  <si>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</si>
  <si>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</si>
  <si>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</si>
  <si>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</si>
  <si>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</si>
  <si>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</si>
  <si>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</si>
  <si>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</si>
  <si>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</si>
  <si>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</si>
  <si>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</si>
  <si>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</si>
  <si>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</si>
  <si>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</si>
  <si>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</si>
  <si>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</si>
  <si>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</si>
  <si>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</si>
  <si>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</si>
  <si>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</si>
  <si>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</si>
  <si>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</si>
  <si>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</si>
  <si>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</si>
  <si>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</si>
  <si>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</si>
  <si>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</si>
  <si>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</si>
  <si>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</si>
  <si>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</si>
  <si>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</si>
  <si>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</si>
  <si>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</si>
  <si>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</si>
  <si>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</si>
  <si>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</si>
  <si>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</si>
  <si>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</si>
  <si>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</si>
  <si>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</si>
  <si>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</si>
  <si>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</si>
  <si>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</si>
  <si>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</si>
  <si>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</si>
  <si>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</si>
  <si>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</si>
  <si>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</si>
  <si>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</si>
  <si>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</si>
  <si>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</si>
  <si>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</si>
  <si>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</si>
  <si>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</si>
  <si>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</si>
  <si>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</si>
  <si>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</si>
  <si>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</si>
  <si>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</si>
  <si>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</si>
  <si>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</si>
  <si>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</si>
  <si>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</si>
  <si>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</si>
  <si>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</si>
  <si>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</si>
  <si>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</si>
  <si>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</si>
  <si>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</si>
  <si>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</si>
  <si>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</si>
  <si>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</si>
  <si>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</si>
  <si>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</si>
  <si>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</si>
  <si>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</si>
  <si>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</si>
  <si>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</si>
  <si>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</si>
  <si>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</si>
  <si>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</si>
  <si>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</si>
  <si>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</si>
  <si>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</si>
  <si>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</si>
  <si>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</si>
  <si>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</si>
  <si>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</si>
  <si>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</si>
  <si>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</si>
  <si>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</si>
  <si>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</si>
  <si>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</si>
  <si>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</si>
  <si>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</si>
  <si>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</si>
  <si>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</si>
  <si>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</si>
  <si>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</si>
  <si>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</si>
  <si>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</si>
  <si>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</si>
  <si>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</si>
  <si>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</si>
  <si>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</si>
  <si>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</si>
  <si>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</si>
  <si>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</si>
  <si>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</si>
  <si>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</si>
  <si>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</si>
  <si>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</si>
  <si>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</si>
  <si>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</si>
  <si>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</si>
  <si>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</si>
  <si>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</si>
  <si>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</si>
  <si>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</si>
  <si>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</si>
  <si>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</si>
  <si>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</si>
  <si>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</si>
  <si>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</si>
  <si>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</si>
  <si>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</si>
  <si>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</si>
  <si>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</si>
  <si>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</si>
  <si>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</si>
  <si>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</si>
  <si>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</si>
  <si>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</si>
  <si>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</si>
  <si>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</si>
  <si>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</si>
  <si>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</si>
  <si>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</si>
  <si>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</si>
  <si>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</si>
  <si>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</si>
  <si>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</si>
  <si>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</si>
  <si>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</si>
  <si>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</si>
  <si>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</si>
  <si>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</si>
  <si>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</si>
  <si>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</si>
  <si>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</si>
  <si>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</si>
  <si>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</si>
  <si>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</si>
  <si>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</si>
  <si>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</si>
  <si>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</si>
  <si>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</si>
  <si>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</si>
  <si>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</si>
  <si>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</si>
  <si>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</si>
  <si>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</si>
  <si>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</si>
  <si>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</si>
  <si>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</si>
  <si>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</si>
  <si>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</si>
  <si>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</si>
  <si>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</si>
  <si>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</si>
  <si>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</si>
  <si>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</si>
  <si>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</si>
  <si>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</si>
  <si>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</si>
  <si>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</si>
  <si>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</si>
  <si>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</si>
  <si>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</si>
  <si>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</si>
  <si>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</si>
  <si>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</si>
  <si>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</si>
  <si>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</si>
  <si>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</si>
  <si>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</si>
  <si>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</si>
  <si>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</si>
  <si>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</si>
  <si>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</si>
  <si>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</si>
  <si>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</si>
  <si>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</si>
  <si>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</si>
  <si>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</si>
  <si>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</si>
  <si>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</si>
  <si>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</si>
  <si>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</si>
  <si>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</si>
  <si>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</si>
  <si>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</si>
  <si>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</si>
  <si>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</si>
  <si>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</si>
  <si>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</si>
  <si>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</si>
  <si>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</si>
  <si>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</si>
  <si>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</si>
  <si>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</si>
  <si>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</si>
  <si>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</si>
  <si>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</si>
  <si>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</si>
  <si>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</si>
  <si>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</si>
  <si>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</si>
  <si>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</si>
  <si>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</si>
  <si>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</si>
  <si>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</si>
  <si>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</si>
  <si>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</si>
  <si>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</si>
  <si>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</si>
  <si>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</si>
  <si>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</si>
  <si>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</si>
  <si>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</si>
  <si>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</si>
  <si>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</si>
  <si>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</si>
  <si>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</si>
  <si>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</si>
  <si>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</si>
  <si>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</si>
  <si>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</si>
  <si>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</si>
  <si>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</si>
  <si>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</si>
  <si>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</si>
  <si>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</si>
  <si>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</si>
  <si>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</si>
  <si>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</si>
  <si>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</si>
  <si>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</si>
  <si>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</si>
  <si>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</si>
  <si>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</si>
  <si>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</si>
  <si>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</si>
  <si>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</si>
  <si>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</si>
  <si>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</si>
  <si>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</si>
  <si>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</si>
  <si>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</si>
  <si>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</si>
  <si>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</si>
  <si>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</si>
  <si>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</si>
  <si>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</si>
  <si>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</si>
  <si>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</si>
  <si>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</si>
  <si>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</si>
  <si>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</si>
  <si>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</si>
  <si>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</si>
  <si>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</si>
  <si>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</si>
  <si>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</si>
  <si>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</si>
  <si>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</si>
  <si>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</si>
  <si>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</si>
  <si>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</si>
  <si>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</si>
  <si>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</si>
  <si>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</si>
  <si>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</si>
  <si>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</si>
  <si>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</si>
  <si>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</si>
  <si>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</si>
  <si>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</si>
  <si>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</si>
  <si>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</si>
  <si>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</si>
  <si>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</si>
  <si>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</si>
  <si>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</si>
  <si>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</si>
  <si>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</si>
  <si>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</si>
  <si>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</si>
  <si>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</si>
  <si>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</si>
  <si>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</si>
  <si>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</si>
  <si>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</si>
  <si>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</si>
  <si>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</si>
  <si>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</si>
  <si>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</si>
  <si>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</si>
  <si>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</si>
  <si>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</si>
  <si>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</si>
  <si>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</si>
  <si>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</si>
  <si>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</si>
  <si>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</si>
  <si>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</si>
  <si>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</si>
  <si>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</si>
  <si>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</si>
  <si>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</si>
  <si>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</si>
  <si>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</si>
  <si>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</si>
  <si>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</si>
  <si>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</si>
  <si>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</si>
  <si>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</si>
  <si>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</si>
  <si>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</si>
  <si>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</si>
  <si>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</si>
  <si>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</si>
  <si>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</si>
  <si>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</si>
  <si>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</si>
  <si>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</si>
  <si>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</si>
  <si>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</si>
  <si>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</si>
  <si>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</si>
  <si>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</si>
  <si>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</si>
  <si>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</si>
  <si>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</si>
  <si>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</si>
  <si>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</si>
  <si>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</si>
  <si>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</si>
  <si>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</si>
  <si>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</si>
  <si>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</si>
  <si>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</si>
  <si>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</si>
  <si>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</si>
  <si>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</si>
  <si>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</si>
  <si>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</si>
  <si>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</si>
  <si>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</si>
  <si>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</si>
  <si>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</si>
  <si>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</si>
  <si>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</si>
  <si>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</si>
  <si>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</si>
  <si>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</si>
  <si>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</si>
  <si>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</si>
  <si>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</si>
  <si>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</si>
  <si>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</si>
  <si>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</si>
  <si>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</si>
  <si>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</si>
  <si>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</si>
  <si>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</si>
  <si>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</si>
  <si>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</si>
  <si>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</si>
  <si>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</si>
  <si>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</si>
  <si>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</si>
  <si>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</si>
  <si>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</si>
  <si>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</si>
  <si>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</si>
  <si>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</si>
  <si>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</si>
  <si>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</si>
  <si>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</si>
  <si>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</si>
  <si>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</si>
  <si>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</si>
  <si>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</si>
  <si>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</si>
  <si>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</si>
  <si>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</si>
  <si>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</si>
  <si>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</si>
  <si>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</si>
  <si>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</si>
  <si>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</si>
  <si>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</si>
  <si>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</si>
  <si>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</si>
  <si>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</si>
  <si>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</si>
  <si>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</si>
  <si>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</si>
  <si>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</si>
  <si>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</si>
  <si>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</si>
  <si>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</si>
  <si>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</si>
  <si>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</si>
  <si>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</si>
  <si>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</si>
  <si>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</si>
  <si>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</si>
  <si>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</si>
  <si>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</si>
  <si>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</si>
  <si>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</si>
  <si>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</si>
  <si>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</si>
  <si>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</si>
  <si>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</si>
  <si>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</si>
  <si>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</si>
  <si>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</si>
  <si>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</si>
  <si>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</si>
  <si>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</si>
  <si>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</si>
  <si>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</si>
  <si>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</si>
  <si>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</si>
  <si>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</si>
  <si>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</si>
  <si>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</si>
  <si>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</si>
  <si>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</si>
  <si>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</si>
  <si>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</si>
  <si>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</si>
  <si>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</si>
  <si>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</si>
  <si>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</si>
  <si>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</si>
  <si>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</si>
  <si>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</si>
  <si>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</si>
  <si>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</si>
  <si>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</si>
  <si>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</si>
  <si>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</si>
  <si>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</si>
  <si>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</si>
  <si>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</si>
  <si>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</si>
  <si>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</si>
  <si>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</si>
  <si>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</si>
  <si>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</si>
  <si>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</si>
  <si>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</si>
  <si>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</si>
  <si>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</si>
  <si>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</si>
  <si>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</si>
  <si>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</si>
  <si>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</si>
  <si>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</si>
  <si>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</si>
  <si>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</si>
  <si>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</si>
  <si>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</si>
  <si>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</si>
  <si>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</si>
  <si>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</si>
  <si>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</si>
  <si>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</si>
  <si>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</si>
  <si>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</si>
  <si>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</si>
  <si>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</si>
  <si>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</si>
  <si>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</si>
  <si>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</si>
  <si>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</si>
  <si>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</si>
  <si>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</si>
  <si>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</si>
  <si>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</si>
  <si>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</si>
  <si>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</si>
  <si>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</si>
  <si>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</si>
  <si>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</si>
  <si>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</si>
  <si>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</si>
  <si>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</si>
  <si>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</si>
  <si>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</si>
  <si>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</si>
  <si>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</si>
  <si>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</si>
  <si>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</si>
  <si>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</si>
  <si>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</si>
  <si>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</si>
  <si>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</si>
  <si>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</si>
  <si>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</si>
  <si>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</si>
  <si>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</si>
  <si>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</si>
  <si>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</si>
  <si>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</si>
  <si>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</si>
  <si>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</si>
  <si>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</si>
  <si>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</si>
  <si>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</si>
  <si>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</si>
  <si>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</si>
  <si>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</si>
  <si>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</si>
  <si>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</si>
  <si>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</si>
  <si>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</si>
  <si>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</si>
  <si>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</si>
  <si>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</si>
  <si>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</si>
  <si>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</si>
  <si>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</si>
  <si>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</si>
  <si>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</si>
  <si>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</si>
  <si>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</si>
  <si>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</si>
  <si>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</si>
  <si>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</si>
  <si>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</si>
  <si>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</si>
  <si>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</si>
  <si>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</si>
  <si>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</si>
  <si>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</si>
  <si>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</si>
  <si>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</si>
  <si>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</si>
  <si>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</si>
  <si>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</si>
  <si>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</si>
  <si>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</si>
  <si>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</si>
  <si>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</si>
  <si>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</si>
  <si>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</si>
  <si>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</si>
  <si>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</si>
  <si>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</si>
  <si>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</si>
  <si>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</si>
  <si>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</si>
  <si>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</si>
  <si>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</si>
  <si>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</si>
  <si>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</si>
  <si>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</si>
  <si>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</si>
  <si>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</si>
  <si>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</si>
  <si>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</si>
  <si>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</si>
  <si>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</si>
  <si>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</si>
  <si>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</si>
  <si>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</si>
  <si>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</si>
  <si>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</si>
  <si>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</si>
  <si>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</si>
  <si>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</si>
  <si>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</si>
  <si>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</si>
  <si>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</si>
  <si>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</si>
  <si>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</si>
  <si>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</si>
  <si>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</si>
  <si>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</si>
  <si>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</si>
  <si>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</si>
  <si>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</si>
  <si>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</si>
  <si>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</si>
  <si>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</si>
  <si>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</si>
  <si>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</si>
  <si>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</si>
  <si>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</si>
  <si>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</si>
  <si>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</si>
  <si>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</si>
  <si>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</si>
  <si>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</si>
  <si>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</si>
  <si>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</si>
  <si>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</si>
  <si>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</si>
  <si>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</si>
  <si>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</si>
  <si>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</si>
  <si>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</si>
  <si>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</si>
  <si>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</si>
  <si>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</si>
  <si>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</si>
  <si>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</si>
  <si>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</si>
  <si>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</si>
  <si>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</si>
  <si>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</si>
  <si>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</si>
  <si>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</si>
  <si>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</si>
  <si>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</si>
  <si>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</si>
  <si>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</si>
  <si>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</si>
  <si>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</si>
  <si>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</si>
  <si>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</si>
  <si>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</si>
  <si>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</si>
  <si>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</si>
  <si>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</si>
  <si>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</si>
  <si>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</si>
  <si>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</si>
  <si>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</si>
  <si>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</si>
  <si>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</si>
  <si>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</si>
  <si>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</si>
  <si>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</si>
  <si>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</si>
  <si>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</si>
  <si>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</si>
  <si>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</si>
  <si>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</si>
  <si>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</si>
  <si>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</si>
  <si>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</si>
  <si>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</si>
  <si>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</si>
  <si>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</si>
  <si>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</si>
  <si>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</si>
  <si>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</si>
  <si>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</si>
  <si>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</si>
  <si>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</si>
  <si>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</si>
  <si>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</si>
  <si>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</si>
  <si>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</si>
  <si>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</si>
  <si>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</si>
  <si>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</si>
  <si>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</si>
  <si>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</si>
  <si>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</si>
  <si>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</si>
  <si>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</si>
  <si>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</si>
  <si>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</si>
  <si>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</si>
  <si>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</si>
  <si>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</si>
  <si>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</si>
  <si>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</si>
  <si>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</si>
  <si>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</si>
  <si>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</si>
  <si>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</si>
  <si>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</si>
  <si>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</si>
  <si>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</si>
  <si>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</si>
  <si>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</si>
  <si>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</si>
  <si>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</si>
  <si>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</si>
  <si>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</si>
  <si>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</si>
  <si>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</si>
  <si>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</si>
  <si>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</si>
  <si>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</si>
  <si>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</si>
  <si>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</si>
  <si>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</si>
  <si>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</si>
  <si>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</si>
  <si>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</si>
  <si>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</si>
  <si>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</si>
  <si>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</si>
  <si>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</si>
  <si>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</si>
  <si>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</si>
  <si>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</si>
  <si>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</si>
  <si>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</si>
  <si>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</si>
  <si>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</si>
  <si>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</si>
  <si>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</si>
  <si>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</si>
  <si>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</si>
  <si>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</si>
  <si>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</si>
  <si>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</si>
  <si>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</si>
  <si>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</si>
  <si>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</si>
  <si>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</si>
  <si>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</si>
  <si>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</si>
  <si>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</si>
  <si>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</si>
  <si>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</si>
  <si>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</si>
  <si>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</si>
  <si>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</si>
  <si>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</si>
  <si>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</si>
  <si>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</si>
  <si>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</si>
  <si>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</si>
  <si>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</si>
  <si>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</si>
  <si>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</si>
  <si>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</si>
  <si>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</si>
  <si>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</si>
  <si>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</si>
  <si>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</si>
  <si>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</si>
  <si>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</si>
  <si>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</si>
  <si>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</si>
  <si>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</si>
  <si>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</si>
  <si>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</si>
  <si>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</si>
  <si>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</si>
  <si>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</si>
  <si>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</si>
  <si>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</si>
  <si>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</si>
  <si>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</si>
  <si>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</si>
  <si>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</si>
  <si>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</si>
  <si>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</si>
  <si>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</si>
  <si>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</si>
  <si>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</si>
  <si>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</si>
  <si>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</si>
  <si>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</si>
  <si>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</si>
  <si>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</si>
  <si>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</si>
  <si>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</si>
  <si>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</si>
  <si>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</si>
  <si>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</si>
  <si>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</si>
  <si>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</si>
  <si>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</si>
  <si>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</si>
  <si>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</si>
  <si>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</si>
  <si>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</si>
  <si>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</si>
  <si>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</si>
  <si>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</si>
  <si>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</si>
  <si>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</si>
  <si>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</si>
  <si>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</si>
  <si>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</si>
  <si>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</si>
  <si>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</si>
  <si>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</si>
  <si>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</si>
  <si>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</si>
  <si>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</si>
  <si>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</si>
  <si>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</si>
  <si>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</si>
  <si>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</si>
  <si>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</si>
  <si>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</si>
  <si>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</si>
  <si>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</si>
  <si>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</si>
  <si>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</si>
  <si>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</si>
  <si>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</si>
  <si>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</si>
  <si>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</si>
  <si>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</si>
  <si>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</si>
  <si>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</si>
  <si>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</si>
  <si>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</si>
  <si>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</si>
  <si>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</si>
  <si>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</si>
  <si>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</si>
  <si>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</si>
  <si>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</si>
  <si>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</si>
  <si>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</si>
  <si>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</si>
  <si>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</si>
  <si>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</si>
  <si>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</si>
  <si>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</si>
  <si>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</si>
  <si>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</si>
  <si>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</si>
  <si>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</si>
  <si>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</si>
  <si>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</si>
  <si>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</si>
  <si>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</si>
  <si>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</si>
  <si>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</si>
  <si>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</si>
  <si>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</si>
  <si>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</si>
  <si>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</si>
  <si>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</si>
  <si>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</si>
  <si>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</si>
  <si>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</si>
  <si>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</si>
  <si>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</si>
  <si>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</si>
  <si>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</si>
  <si>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</si>
  <si>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</si>
  <si>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</si>
  <si>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</si>
  <si>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</si>
  <si>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</si>
  <si>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</si>
  <si>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</si>
  <si>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</si>
  <si>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</si>
  <si>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</si>
  <si>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</si>
  <si>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</si>
  <si>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</si>
  <si>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</si>
  <si>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</si>
  <si>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</si>
  <si>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</si>
  <si>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</si>
  <si>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</si>
  <si>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</si>
  <si>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</si>
  <si>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</si>
  <si>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</si>
  <si>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</si>
  <si>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</si>
  <si>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</si>
  <si>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</si>
  <si>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</si>
  <si>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</si>
  <si>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</si>
  <si>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</si>
  <si>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</si>
  <si>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</si>
  <si>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</si>
  <si>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</si>
  <si>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</si>
  <si>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</si>
  <si>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</si>
  <si>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</si>
  <si>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</si>
  <si>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</si>
  <si>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</si>
  <si>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</si>
  <si>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</si>
  <si>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</si>
  <si>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</si>
  <si>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</si>
  <si>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</si>
  <si>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</si>
  <si>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</si>
  <si>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</si>
  <si>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</si>
  <si>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</si>
  <si>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</si>
  <si>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</si>
  <si>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</si>
  <si>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</si>
  <si>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</si>
  <si>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</si>
  <si>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</si>
  <si>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</si>
  <si>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</si>
  <si>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</si>
  <si>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</si>
  <si>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</si>
  <si>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</si>
  <si>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</si>
  <si>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</si>
  <si>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</si>
  <si>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</si>
  <si>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</si>
  <si>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</si>
  <si>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</si>
  <si>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</si>
  <si>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</si>
  <si>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</si>
  <si>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</si>
  <si>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</si>
  <si>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</si>
  <si>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</si>
  <si>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</si>
  <si>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</si>
  <si>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</si>
  <si>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</si>
  <si>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</si>
  <si>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</si>
  <si>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</si>
  <si>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</si>
  <si>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</si>
  <si>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</si>
  <si>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</si>
  <si>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</si>
  <si>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</si>
  <si>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</si>
  <si>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</si>
  <si>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</si>
  <si>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</si>
  <si>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</si>
  <si>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</si>
  <si>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</si>
  <si>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</si>
  <si>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</si>
  <si>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</si>
  <si>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</si>
  <si>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</si>
  <si>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</si>
  <si>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</si>
  <si>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</si>
  <si>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</si>
  <si>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</si>
  <si>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</si>
  <si>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</si>
  <si>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</si>
  <si>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</si>
  <si>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</si>
  <si>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</si>
  <si>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</si>
  <si>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</si>
  <si>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</si>
  <si>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</si>
  <si>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</si>
  <si>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</si>
  <si>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</si>
  <si>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</si>
  <si>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</si>
  <si>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</si>
  <si>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</si>
  <si>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</si>
  <si>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</si>
  <si>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</si>
  <si>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</si>
  <si>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</si>
  <si>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</si>
  <si>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</si>
  <si>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</si>
  <si>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</si>
  <si>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</si>
  <si>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</si>
  <si>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</si>
  <si>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</si>
  <si>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</si>
  <si>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</si>
  <si>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</si>
  <si>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</si>
  <si>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</si>
  <si>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</si>
  <si>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</si>
  <si>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</si>
  <si>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</si>
  <si>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</si>
  <si>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</si>
  <si>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</si>
  <si>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</si>
  <si>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</si>
  <si>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</si>
  <si>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</si>
  <si>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</si>
  <si>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</si>
  <si>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</si>
  <si>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</si>
  <si>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</si>
  <si>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</si>
  <si>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</si>
  <si>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</si>
  <si>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</si>
  <si>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</si>
  <si>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</si>
  <si>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</si>
  <si>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</si>
  <si>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</si>
  <si>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</si>
  <si>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</si>
  <si>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</si>
  <si>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</si>
  <si>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</si>
  <si>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</si>
  <si>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</si>
  <si>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</si>
  <si>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</si>
  <si>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</si>
  <si>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</si>
  <si>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</si>
  <si>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</si>
  <si>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</si>
  <si>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</si>
  <si>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</si>
  <si>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</si>
  <si>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</si>
  <si>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</si>
  <si>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</si>
  <si>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</si>
  <si>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</si>
  <si>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</si>
  <si>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</si>
  <si>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</si>
  <si>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</si>
  <si>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</si>
  <si>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</si>
  <si>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</si>
  <si>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</si>
  <si>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</si>
  <si>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</si>
  <si>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</si>
  <si>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</si>
  <si>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</si>
  <si>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</si>
  <si>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</si>
  <si>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</si>
  <si>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</si>
  <si>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</si>
  <si>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</si>
  <si>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</si>
  <si>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</si>
  <si>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</si>
  <si>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</si>
  <si>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</si>
  <si>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</si>
  <si>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</si>
  <si>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</si>
  <si>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</si>
  <si>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</si>
  <si>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</si>
  <si>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</si>
  <si>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</si>
  <si>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</si>
  <si>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</si>
  <si>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</si>
  <si>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</si>
  <si>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</si>
  <si>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</si>
  <si>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</si>
  <si>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</si>
  <si>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</si>
  <si>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</si>
  <si>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</si>
  <si>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</si>
  <si>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</si>
  <si>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</si>
  <si>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</si>
  <si>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</si>
  <si>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</si>
  <si>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</si>
  <si>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</si>
  <si>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</si>
  <si>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</si>
  <si>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</si>
  <si>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</si>
  <si>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</si>
  <si>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</si>
  <si>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</si>
  <si>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</si>
  <si>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</si>
  <si>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</si>
  <si>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</si>
  <si>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</si>
  <si>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</si>
  <si>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</si>
  <si>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</si>
  <si>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</si>
  <si>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</si>
  <si>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</si>
  <si>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</si>
  <si>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</si>
  <si>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</si>
  <si>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</si>
  <si>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</si>
  <si>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</si>
  <si>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</si>
  <si>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</si>
  <si>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</si>
  <si>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</si>
  <si>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</si>
  <si>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</si>
  <si>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</si>
  <si>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</si>
  <si>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</si>
  <si>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</si>
  <si>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</si>
  <si>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</si>
  <si>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</si>
  <si>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</si>
  <si>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</si>
  <si>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</si>
  <si>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</si>
  <si>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</si>
  <si>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</si>
  <si>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</si>
  <si>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</si>
  <si>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</si>
  <si>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</si>
  <si>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</si>
  <si>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</si>
  <si>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</si>
  <si>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</si>
  <si>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</si>
  <si>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</si>
  <si>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</si>
  <si>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</si>
  <si>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</si>
  <si>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</si>
  <si>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</si>
  <si>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</si>
  <si>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</si>
  <si>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</si>
  <si>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</si>
  <si>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</si>
  <si>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</si>
  <si>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</si>
  <si>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</si>
  <si>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</si>
  <si>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</si>
  <si>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</si>
  <si>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</si>
  <si>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</si>
  <si>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</si>
  <si>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</si>
  <si>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</si>
  <si>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</si>
  <si>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</si>
  <si>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</si>
  <si>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</si>
  <si>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</si>
  <si>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</si>
  <si>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</si>
  <si>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</si>
  <si>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</si>
  <si>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</si>
  <si>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</si>
  <si>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</si>
  <si>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</si>
  <si>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</si>
  <si>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</si>
  <si>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</si>
  <si>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</si>
  <si>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</si>
  <si>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</si>
  <si>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</si>
  <si>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</si>
  <si>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</si>
  <si>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</si>
  <si>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</si>
  <si>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</si>
  <si>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</si>
  <si>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</si>
  <si>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</si>
  <si>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</si>
  <si>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</si>
  <si>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</si>
  <si>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</si>
  <si>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</si>
  <si>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</si>
  <si>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</si>
  <si>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</si>
  <si>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</si>
  <si>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</si>
  <si>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</si>
  <si>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</si>
  <si>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</si>
  <si>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</si>
  <si>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</si>
  <si>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</si>
  <si>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</si>
  <si>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</si>
  <si>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</si>
  <si>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</si>
  <si>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</si>
  <si>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</si>
  <si>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</si>
  <si>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</si>
  <si>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</si>
  <si>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</si>
  <si>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</si>
  <si>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</si>
  <si>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</si>
  <si>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</si>
  <si>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</si>
  <si>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</si>
  <si>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</si>
  <si>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</si>
  <si>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</si>
  <si>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</si>
  <si>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</si>
  <si>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</si>
  <si>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</si>
  <si>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</si>
  <si>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</si>
  <si>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</si>
  <si>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</si>
  <si>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</si>
  <si>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</si>
  <si>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</si>
  <si>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</si>
  <si>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</si>
  <si>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</si>
  <si>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</si>
  <si>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</si>
  <si>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</si>
  <si>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</si>
  <si>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</si>
  <si>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</si>
  <si>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</si>
  <si>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</si>
  <si>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</si>
  <si>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</si>
  <si>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</si>
  <si>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</si>
  <si>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</si>
  <si>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</si>
  <si>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</si>
  <si>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</si>
  <si>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</si>
  <si>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</si>
  <si>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</si>
  <si>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</si>
  <si>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</si>
  <si>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</si>
  <si>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</si>
  <si>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</si>
  <si>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</si>
  <si>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</si>
  <si>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</si>
  <si>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</si>
  <si>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</si>
  <si>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</si>
  <si>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</si>
  <si>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</si>
  <si>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</si>
  <si>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</si>
  <si>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</si>
  <si>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</si>
  <si>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</si>
  <si>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</si>
  <si>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</si>
  <si>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</si>
  <si>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</si>
  <si>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</si>
  <si>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</si>
  <si>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</si>
  <si>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</si>
  <si>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</si>
  <si>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</si>
  <si>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</si>
  <si>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</si>
  <si>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</si>
  <si>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</si>
  <si>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</si>
  <si>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</si>
  <si>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</si>
  <si>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</si>
  <si>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</si>
  <si>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</si>
  <si>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</si>
  <si>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</si>
  <si>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</si>
  <si>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</si>
  <si>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</si>
  <si>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</si>
  <si>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</si>
  <si>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</si>
  <si>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</si>
  <si>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</si>
  <si>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</si>
  <si>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</si>
  <si>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</si>
  <si>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</si>
  <si>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</si>
  <si>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</si>
  <si>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</si>
  <si>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</si>
  <si>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</si>
  <si>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</si>
  <si>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</si>
  <si>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</si>
  <si>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</si>
  <si>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</si>
  <si>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</si>
  <si>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</si>
  <si>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</si>
  <si>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</si>
  <si>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</si>
  <si>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</si>
  <si>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</si>
  <si>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</si>
  <si>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</si>
  <si>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</si>
  <si>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</si>
  <si>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</si>
  <si>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</si>
  <si>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</si>
  <si>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</si>
  <si>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</si>
  <si>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</si>
  <si>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</si>
  <si>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</si>
  <si>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</si>
  <si>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</si>
  <si>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</si>
  <si>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</si>
  <si>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</si>
  <si>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</si>
  <si>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</si>
  <si>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</si>
  <si>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</si>
  <si>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</si>
  <si>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</si>
  <si>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</si>
  <si>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</si>
  <si>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</si>
  <si>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</si>
  <si>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</si>
  <si>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</si>
  <si>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</si>
  <si>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</si>
  <si>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</si>
  <si>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</si>
  <si>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</si>
  <si>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</si>
  <si>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</si>
  <si>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</si>
  <si>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</si>
  <si>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</si>
  <si>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</si>
  <si>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</si>
  <si>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</si>
  <si>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</si>
  <si>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</si>
  <si>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</si>
  <si>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</si>
  <si>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</si>
  <si>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</si>
  <si>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</si>
  <si>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</si>
  <si>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</si>
  <si>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</si>
  <si>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</si>
  <si>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</si>
  <si>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</si>
  <si>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</si>
  <si>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</si>
  <si>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</si>
  <si>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</si>
  <si>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</si>
  <si>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</si>
  <si>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</si>
  <si>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</si>
  <si>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</si>
  <si>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</si>
  <si>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</si>
  <si>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</si>
  <si>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</si>
  <si>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</si>
  <si>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</si>
  <si>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</si>
  <si>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</si>
  <si>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</si>
  <si>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</si>
  <si>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</si>
  <si>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</si>
  <si>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</si>
  <si>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</si>
  <si>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</si>
  <si>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</si>
  <si>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</si>
  <si>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</si>
  <si>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</si>
  <si>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</si>
  <si>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</si>
  <si>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</si>
  <si>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</si>
  <si>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</si>
  <si>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</si>
  <si>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</si>
  <si>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</si>
  <si>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</si>
  <si>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</si>
  <si>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</si>
  <si>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</si>
  <si>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</si>
  <si>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</si>
  <si>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</si>
  <si>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</si>
  <si>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</si>
  <si>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</si>
  <si>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</si>
  <si>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</si>
  <si>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</si>
  <si>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</si>
  <si>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</si>
  <si>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</si>
  <si>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</si>
  <si>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</si>
  <si>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</si>
  <si>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</si>
  <si>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</si>
  <si>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</si>
  <si>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</si>
  <si>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</si>
  <si>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</si>
  <si>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</si>
  <si>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</si>
  <si>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</si>
  <si>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</si>
  <si>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</si>
  <si>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</si>
  <si>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</si>
  <si>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</si>
  <si>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</si>
  <si>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</si>
  <si>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</si>
  <si>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</si>
  <si>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</si>
  <si>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</si>
  <si>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</si>
  <si>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</si>
  <si>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</si>
  <si>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</si>
  <si>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</si>
  <si>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</si>
  <si>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</si>
  <si>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</si>
  <si>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</si>
  <si>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</si>
  <si>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</si>
  <si>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</si>
  <si>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</si>
  <si>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</si>
  <si>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</si>
  <si>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</si>
  <si>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</si>
  <si>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</si>
  <si>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</si>
  <si>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</si>
  <si>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</si>
  <si>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</si>
  <si>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</si>
  <si>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</si>
  <si>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</si>
  <si>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</si>
  <si>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</si>
  <si>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</si>
  <si>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</si>
  <si>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</si>
  <si>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</si>
  <si>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</si>
  <si>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</si>
  <si>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</si>
  <si>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</si>
  <si>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</si>
  <si>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</si>
  <si>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</si>
  <si>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</si>
  <si>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</si>
  <si>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</si>
  <si>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</si>
  <si>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</si>
  <si>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</si>
  <si>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</si>
  <si>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</si>
  <si>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</si>
  <si>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</si>
  <si>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</si>
  <si>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</si>
  <si>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</si>
  <si>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</si>
  <si>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</si>
  <si>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</si>
  <si>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</si>
  <si>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</si>
  <si>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</si>
  <si>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</si>
  <si>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</si>
  <si>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</si>
  <si>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</si>
  <si>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</si>
  <si>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</si>
  <si>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</si>
  <si>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</si>
  <si>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</si>
  <si>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</si>
  <si>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</si>
  <si>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</si>
  <si>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</si>
  <si>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</si>
  <si>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</si>
  <si>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</si>
  <si>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</si>
  <si>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</si>
  <si>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</si>
  <si>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</si>
  <si>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</si>
  <si>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</si>
  <si>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</si>
  <si>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</si>
  <si>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</si>
  <si>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</si>
  <si>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</si>
  <si>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</si>
  <si>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</si>
  <si>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</si>
  <si>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</si>
  <si>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</si>
  <si>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</si>
  <si>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</si>
  <si>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</si>
  <si>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</si>
  <si>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</si>
  <si>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</si>
  <si>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</si>
  <si>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</si>
  <si>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</si>
  <si>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</si>
  <si>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</si>
  <si>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</si>
  <si>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</si>
  <si>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</si>
  <si>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</si>
  <si>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</si>
  <si>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</si>
  <si>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</si>
  <si>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</si>
  <si>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</si>
  <si>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</si>
  <si>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</si>
  <si>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</si>
  <si>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</si>
  <si>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</si>
  <si>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</si>
  <si>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</si>
  <si>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</si>
  <si>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</si>
  <si>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</si>
  <si>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</si>
  <si>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</si>
  <si>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</si>
  <si>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</si>
  <si>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</si>
  <si>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</si>
  <si>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</si>
  <si>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</si>
  <si>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</si>
  <si>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</si>
  <si>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</si>
  <si>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</si>
  <si>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</si>
  <si>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</si>
  <si>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</si>
  <si>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</si>
  <si>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</si>
  <si>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</si>
  <si>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</si>
  <si>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</si>
  <si>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</si>
  <si>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</si>
  <si>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</si>
  <si>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</si>
  <si>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</si>
  <si>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</si>
  <si>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</si>
  <si>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</si>
  <si>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</si>
  <si>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</si>
  <si>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</si>
  <si>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</si>
  <si>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</si>
  <si>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</si>
  <si>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</si>
  <si>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</si>
  <si>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</si>
  <si>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</si>
  <si>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</si>
  <si>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</si>
  <si>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</si>
  <si>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</si>
  <si>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</si>
  <si>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</si>
  <si>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</si>
  <si>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</si>
  <si>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</si>
  <si>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</si>
  <si>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</si>
  <si>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</si>
  <si>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</si>
  <si>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</si>
  <si>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</si>
  <si>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</si>
  <si>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</si>
  <si>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</si>
  <si>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</si>
  <si>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</si>
  <si>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</si>
  <si>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</si>
  <si>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</si>
  <si>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</si>
  <si>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</si>
  <si>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</si>
  <si>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</si>
  <si>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</si>
  <si>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</si>
  <si>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</si>
  <si>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</si>
  <si>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</si>
  <si>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</si>
  <si>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</si>
  <si>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</si>
  <si>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</si>
  <si>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</si>
  <si>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</si>
  <si>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</si>
  <si>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</si>
  <si>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</si>
  <si>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</si>
  <si>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</si>
  <si>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</si>
  <si>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</si>
  <si>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</si>
  <si>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</si>
  <si>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</si>
  <si>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</si>
  <si>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</si>
  <si>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</si>
  <si>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</si>
  <si>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</si>
  <si>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</si>
  <si>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</si>
  <si>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</si>
  <si>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</si>
  <si>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</si>
  <si>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</si>
  <si>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</si>
  <si>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</si>
  <si>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</si>
  <si>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</si>
  <si>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</si>
  <si>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</si>
  <si>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</si>
  <si>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</si>
  <si>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</si>
  <si>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</si>
  <si>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</si>
  <si>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</si>
  <si>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</si>
  <si>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</si>
  <si>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</si>
  <si>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</si>
  <si>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</si>
  <si>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</si>
  <si>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</si>
  <si>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</si>
  <si>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</si>
  <si>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</si>
  <si>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</si>
  <si>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</si>
  <si>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</si>
  <si>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</si>
  <si>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</si>
  <si>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</si>
  <si>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</si>
  <si>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</si>
  <si>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</si>
  <si>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</si>
  <si>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</si>
  <si>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</si>
  <si>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</si>
  <si>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</si>
  <si>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</si>
  <si>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</si>
  <si>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</si>
  <si>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</si>
  <si>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</si>
  <si>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</si>
  <si>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</si>
  <si>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</si>
  <si>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</si>
  <si>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</si>
  <si>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</si>
  <si>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</si>
  <si>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</si>
  <si>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</si>
  <si>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</si>
  <si>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</si>
  <si>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</si>
  <si>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</si>
  <si>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</si>
  <si>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</si>
  <si>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</si>
  <si>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</si>
  <si>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</si>
  <si>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</si>
  <si>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</si>
  <si>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</si>
  <si>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</si>
  <si>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</si>
  <si>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</si>
  <si>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</si>
  <si>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</si>
  <si>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</si>
  <si>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</si>
  <si>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</si>
  <si>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</si>
  <si>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</si>
  <si>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</si>
  <si>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</si>
  <si>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</si>
  <si>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</si>
  <si>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</si>
  <si>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</si>
  <si>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</si>
  <si>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</si>
  <si>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</si>
  <si>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</si>
  <si>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</si>
  <si>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</si>
  <si>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</si>
  <si>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</si>
  <si>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</si>
  <si>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</si>
  <si>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</si>
  <si>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</si>
  <si>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</si>
  <si>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</si>
  <si>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</si>
  <si>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</si>
  <si>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</si>
  <si>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</si>
  <si>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</si>
  <si>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</si>
  <si>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</si>
  <si>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</si>
  <si>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</si>
  <si>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</si>
  <si>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</si>
  <si>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</si>
  <si>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</si>
  <si>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</si>
  <si>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</si>
  <si>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</si>
  <si>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</si>
  <si>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</si>
  <si>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</si>
  <si>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</si>
  <si>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</si>
  <si>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</si>
  <si>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</si>
  <si>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</si>
  <si>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</si>
  <si>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</si>
  <si>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</si>
  <si>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</si>
  <si>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</si>
  <si>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</si>
  <si>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</si>
  <si>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</si>
  <si>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</si>
  <si>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</si>
  <si>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</si>
  <si>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</si>
  <si>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</si>
  <si>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</si>
  <si>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</si>
  <si>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</si>
  <si>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</si>
  <si>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</si>
  <si>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</si>
  <si>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</si>
  <si>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</si>
  <si>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</si>
  <si>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</si>
  <si>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</si>
  <si>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</si>
  <si>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</si>
  <si>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</si>
  <si>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</si>
  <si>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</si>
  <si>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</si>
  <si>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</si>
  <si>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</si>
  <si>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</si>
  <si>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</si>
  <si>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</si>
  <si>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</si>
  <si>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</si>
  <si>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</si>
  <si>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</si>
  <si>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</si>
  <si>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</si>
  <si>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</si>
  <si>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</si>
  <si>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</si>
  <si>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</si>
  <si>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</si>
  <si>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</si>
  <si>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</si>
  <si>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</si>
  <si>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</si>
  <si>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</si>
  <si>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</si>
  <si>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</si>
  <si>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</si>
  <si>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</si>
  <si>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</si>
  <si>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</si>
  <si>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</si>
  <si>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</si>
  <si>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</si>
  <si>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</si>
  <si>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</si>
  <si>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</si>
  <si>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</si>
  <si>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</si>
  <si>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</si>
  <si>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</si>
  <si>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</si>
  <si>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</si>
  <si>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</si>
  <si>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</si>
  <si>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</si>
  <si>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</si>
  <si>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</si>
  <si>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</si>
  <si>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</si>
  <si>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</si>
  <si>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</si>
  <si>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</si>
  <si>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</si>
  <si>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</si>
  <si>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</si>
  <si>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</si>
  <si>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</si>
  <si>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</si>
  <si>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</si>
  <si>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</si>
  <si>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</si>
  <si>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</si>
  <si>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</si>
  <si>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</si>
  <si>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</si>
  <si>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</si>
  <si>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</si>
  <si>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</si>
  <si>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</si>
  <si>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</si>
  <si>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</si>
  <si>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</si>
  <si>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</si>
  <si>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</si>
  <si>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</si>
  <si>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</si>
  <si>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</si>
  <si>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</si>
  <si>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</si>
  <si>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</si>
  <si>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</si>
  <si>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</si>
  <si>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</si>
  <si>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</si>
  <si>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</si>
  <si>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</si>
  <si>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</si>
  <si>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</si>
  <si>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</si>
  <si>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</si>
  <si>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</si>
  <si>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</si>
  <si>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</si>
  <si>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</si>
  <si>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</si>
  <si>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</si>
  <si>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</si>
  <si>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</si>
  <si>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</si>
  <si>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</si>
  <si>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</si>
  <si>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</si>
  <si>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</si>
  <si>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</si>
  <si>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</si>
  <si>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</si>
  <si>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</si>
  <si>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</si>
  <si>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</si>
  <si>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</si>
  <si>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</si>
  <si>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</si>
  <si>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</si>
  <si>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</si>
  <si>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</si>
  <si>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</si>
  <si>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</si>
  <si>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</si>
  <si>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</si>
  <si>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</si>
  <si>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</si>
  <si>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</si>
  <si>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</si>
  <si>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</si>
  <si>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</si>
  <si>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</si>
  <si>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</si>
  <si>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</si>
  <si>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</si>
  <si>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</si>
  <si>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</si>
  <si>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</si>
  <si>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</si>
  <si>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</si>
  <si>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</si>
  <si>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</si>
  <si>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</si>
  <si>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</si>
  <si>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</si>
  <si>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</si>
  <si>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</si>
  <si>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</si>
  <si>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</si>
  <si>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</si>
  <si>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</si>
  <si>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</si>
  <si>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</si>
  <si>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</si>
  <si>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</si>
  <si>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</si>
  <si>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</si>
  <si>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</si>
  <si>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</si>
  <si>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</si>
  <si>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</si>
  <si>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</si>
  <si>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</si>
  <si>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</si>
  <si>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</si>
  <si>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</si>
  <si>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</si>
  <si>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</si>
  <si>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</si>
  <si>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</si>
  <si>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</si>
  <si>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</si>
  <si>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</si>
  <si>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</si>
  <si>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</si>
  <si>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</si>
  <si>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</si>
  <si>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</si>
  <si>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</si>
  <si>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</si>
  <si>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</si>
  <si>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</si>
  <si>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</si>
  <si>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</si>
  <si>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</si>
  <si>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</si>
  <si>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</si>
  <si>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</si>
  <si>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</si>
  <si>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</si>
  <si>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</si>
  <si>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</si>
  <si>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</si>
  <si>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</si>
  <si>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</si>
  <si>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</si>
  <si>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</si>
  <si>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</si>
  <si>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</si>
  <si>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</si>
  <si>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</si>
  <si>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</si>
  <si>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</si>
  <si>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</si>
  <si>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</si>
  <si>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</si>
  <si>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</si>
  <si>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</si>
  <si>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</si>
  <si>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</si>
  <si>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</si>
  <si>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</si>
  <si>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</si>
  <si>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</si>
  <si>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</si>
  <si>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</si>
  <si>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</si>
  <si>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</si>
  <si>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</si>
  <si>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</si>
  <si>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</si>
  <si>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</si>
  <si>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</si>
  <si>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</si>
  <si>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</si>
  <si>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</si>
  <si>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</si>
  <si>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</si>
  <si>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</si>
  <si>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</si>
  <si>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</si>
  <si>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</si>
  <si>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</si>
  <si>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</si>
  <si>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</si>
  <si>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</si>
  <si>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</si>
  <si>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</si>
  <si>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</si>
  <si>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</si>
  <si>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</si>
  <si>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</si>
  <si>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</si>
  <si>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</si>
  <si>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</si>
  <si>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</si>
  <si>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</si>
  <si>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</si>
  <si>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</si>
  <si>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</si>
  <si>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</si>
  <si>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</si>
  <si>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</si>
  <si>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</si>
  <si>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</si>
  <si>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</si>
  <si>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</si>
  <si>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</si>
  <si>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</si>
  <si>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</si>
  <si>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</si>
  <si>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</si>
  <si>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</si>
  <si>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</si>
  <si>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</si>
  <si>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</si>
  <si>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</si>
  <si>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</si>
  <si>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</si>
  <si>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</si>
  <si>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</si>
  <si>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</si>
  <si>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</si>
  <si>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</si>
  <si>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</si>
  <si>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</si>
  <si>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</si>
  <si>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</si>
  <si>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</si>
  <si>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</si>
  <si>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</si>
  <si>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</si>
  <si>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</si>
  <si>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</si>
  <si>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</si>
  <si>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</si>
  <si>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</si>
  <si>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</si>
  <si>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</si>
  <si>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</si>
  <si>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</si>
  <si>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</si>
  <si>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</si>
  <si>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</si>
  <si>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</si>
  <si>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</si>
  <si>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</si>
  <si>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</si>
  <si>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</si>
  <si>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</si>
  <si>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</si>
  <si>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</si>
  <si>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</si>
  <si>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</si>
  <si>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</si>
  <si>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</si>
  <si>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</si>
  <si>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</si>
  <si>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</si>
  <si>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</si>
  <si>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</si>
  <si>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</si>
  <si>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</si>
  <si>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</si>
  <si>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</si>
  <si>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</si>
  <si>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</si>
  <si>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</si>
  <si>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</si>
  <si>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</si>
  <si>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</si>
  <si>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</si>
  <si>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</si>
  <si>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</si>
  <si>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</si>
  <si>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</si>
  <si>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</si>
  <si>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</si>
  <si>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</si>
  <si>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</si>
  <si>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</si>
  <si>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</si>
  <si>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</si>
  <si>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</si>
  <si>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</si>
  <si>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</si>
  <si>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</si>
  <si>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</si>
  <si>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</si>
  <si>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</si>
  <si>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</si>
  <si>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</si>
  <si>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</si>
  <si>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</si>
  <si>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</si>
  <si>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</si>
  <si>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</si>
  <si>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</si>
  <si>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</si>
  <si>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</si>
  <si>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</si>
  <si>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</si>
  <si>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</si>
  <si>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</si>
  <si>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</si>
  <si>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</si>
  <si>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</si>
  <si>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</si>
  <si>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</si>
  <si>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</si>
  <si>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</si>
  <si>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</si>
  <si>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</si>
  <si>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</si>
  <si>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</si>
  <si>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</si>
  <si>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</si>
  <si>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</si>
  <si>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</si>
  <si>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</si>
  <si>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</si>
  <si>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</si>
  <si>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</si>
  <si>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</si>
  <si>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</si>
  <si>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</si>
  <si>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</si>
  <si>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</si>
  <si>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</si>
  <si>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</si>
  <si>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</si>
  <si>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</si>
  <si>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</si>
  <si>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</si>
  <si>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</si>
  <si>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</si>
  <si>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</si>
  <si>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</si>
  <si>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</si>
  <si>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</si>
  <si>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</si>
  <si>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</si>
  <si>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</si>
  <si>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</si>
  <si>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</si>
  <si>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</si>
  <si>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</si>
  <si>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</si>
  <si>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</si>
  <si>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</si>
  <si>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</si>
  <si>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</si>
  <si>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</si>
  <si>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</si>
  <si>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</si>
  <si>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</si>
  <si>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</si>
  <si>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</si>
  <si>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</si>
  <si>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</si>
  <si>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</si>
  <si>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</si>
  <si>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</si>
  <si>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</si>
  <si>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</si>
  <si>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</si>
  <si>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</si>
  <si>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</si>
  <si>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</si>
  <si>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</si>
  <si>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</si>
  <si>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</si>
  <si>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</si>
  <si>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</si>
  <si>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</si>
  <si>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</si>
  <si>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</si>
  <si>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</si>
  <si>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</si>
  <si>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</si>
  <si>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</si>
  <si>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</si>
  <si>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</si>
  <si>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</si>
  <si>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</si>
  <si>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</si>
  <si>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</si>
  <si>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</si>
  <si>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</si>
  <si>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</si>
  <si>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</si>
  <si>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</si>
  <si>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</si>
  <si>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</si>
  <si>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</si>
  <si>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</si>
  <si>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</si>
  <si>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</si>
  <si>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</si>
  <si>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</si>
  <si>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</si>
  <si>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</si>
  <si>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</si>
  <si>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</si>
  <si>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</si>
  <si>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</si>
  <si>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</si>
  <si>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</si>
  <si>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</si>
  <si>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</si>
  <si>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</si>
  <si>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</si>
  <si>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</si>
  <si>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</si>
  <si>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</si>
  <si>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</si>
  <si>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</si>
  <si>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</si>
  <si>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</si>
  <si>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</si>
  <si>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</si>
  <si>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</si>
  <si>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</si>
  <si>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</si>
  <si>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</si>
  <si>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</si>
  <si>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</si>
  <si>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</si>
  <si>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</si>
  <si>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</si>
  <si>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</si>
  <si>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</si>
  <si>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</si>
  <si>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</si>
  <si>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</si>
  <si>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</si>
  <si>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</si>
  <si>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</si>
  <si>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</si>
  <si>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</si>
  <si>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</si>
  <si>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</si>
  <si>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</si>
  <si>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</si>
  <si>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</si>
  <si>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</si>
  <si>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</si>
  <si>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</si>
  <si>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</si>
  <si>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</si>
  <si>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</si>
  <si>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</si>
  <si>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</si>
  <si>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</si>
  <si>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</si>
  <si>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</si>
  <si>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</si>
  <si>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</si>
  <si>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</si>
  <si>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</si>
  <si>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</si>
  <si>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</si>
  <si>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</si>
  <si>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</si>
  <si>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</si>
  <si>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</si>
  <si>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</si>
  <si>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</si>
  <si>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</si>
  <si>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</si>
  <si>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</si>
  <si>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</si>
  <si>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</si>
  <si>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</si>
  <si>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</si>
  <si>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</si>
  <si>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</si>
  <si>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</si>
  <si>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</si>
  <si>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</si>
  <si>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</si>
  <si>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</si>
  <si>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</si>
  <si>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</si>
  <si>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</si>
  <si>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</si>
  <si>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</si>
  <si>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</si>
  <si>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</si>
  <si>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</si>
  <si>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</si>
  <si>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</si>
  <si>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</si>
  <si>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</si>
  <si>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</si>
  <si>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</si>
  <si>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</si>
  <si>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</si>
  <si>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</si>
  <si>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</si>
  <si>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</si>
  <si>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</si>
  <si>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</si>
  <si>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</si>
  <si>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</si>
  <si>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</si>
  <si>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</si>
  <si>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</si>
  <si>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</si>
  <si>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</si>
  <si>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</si>
  <si>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</si>
  <si>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</si>
  <si>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</si>
  <si>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</si>
  <si>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</si>
  <si>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</si>
  <si>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</si>
  <si>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</si>
  <si>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</si>
  <si>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</si>
  <si>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</si>
  <si>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</si>
  <si>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</si>
  <si>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</si>
  <si>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</si>
  <si>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</si>
  <si>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</si>
  <si>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</si>
  <si>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</si>
  <si>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</si>
  <si>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</si>
  <si>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</si>
  <si>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</si>
  <si>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</si>
  <si>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</si>
  <si>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</si>
  <si>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</si>
  <si>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</si>
  <si>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</si>
  <si>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</si>
  <si>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</si>
  <si>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</si>
  <si>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</si>
  <si>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</si>
  <si>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</si>
  <si>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</si>
  <si>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</si>
  <si>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</si>
  <si>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</si>
  <si>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</si>
  <si>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</si>
  <si>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</si>
  <si>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</si>
  <si>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</si>
  <si>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</si>
  <si>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</si>
  <si>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</si>
  <si>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</si>
  <si>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</si>
  <si>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</si>
  <si>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</si>
  <si>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</si>
  <si>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</si>
  <si>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</si>
  <si>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</si>
  <si>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</si>
  <si>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</si>
  <si>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</si>
  <si>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</si>
  <si>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</si>
  <si>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</si>
  <si>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</si>
  <si>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</si>
  <si>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</si>
  <si>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</si>
  <si>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</si>
  <si>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</si>
  <si>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</si>
  <si>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</si>
  <si>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</si>
  <si>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</si>
  <si>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</si>
  <si>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</si>
  <si>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</si>
  <si>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</si>
  <si>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</si>
  <si>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</si>
  <si>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</si>
  <si>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</si>
  <si>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</si>
  <si>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</si>
  <si>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</si>
  <si>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</si>
  <si>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</si>
  <si>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</si>
  <si>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</si>
  <si>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</si>
  <si>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</si>
  <si>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</si>
  <si>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</si>
  <si>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</si>
  <si>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</si>
  <si>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</si>
  <si>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</si>
  <si>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</si>
  <si>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</si>
  <si>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</si>
  <si>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</si>
  <si>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</si>
  <si>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</si>
  <si>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</si>
  <si>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</si>
  <si>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</si>
  <si>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</si>
  <si>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</si>
  <si>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</si>
  <si>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</si>
  <si>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</si>
  <si>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</si>
  <si>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</si>
  <si>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</si>
  <si>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</si>
  <si>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</si>
  <si>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</si>
  <si>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</si>
  <si>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</si>
  <si>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</si>
  <si>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</si>
  <si>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</si>
  <si>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</si>
  <si>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</si>
  <si>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</si>
  <si>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</si>
  <si>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</si>
  <si>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</si>
  <si>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</si>
  <si>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</si>
  <si>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</si>
  <si>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</si>
  <si>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</si>
  <si>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</si>
  <si>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</si>
  <si>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</si>
  <si>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</si>
  <si>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</si>
  <si>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</si>
  <si>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</si>
  <si>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</si>
  <si>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</si>
  <si>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</si>
  <si>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</si>
  <si>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</si>
  <si>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</si>
  <si>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</si>
  <si>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</si>
  <si>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</si>
  <si>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</si>
  <si>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</si>
  <si>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</si>
  <si>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</si>
  <si>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</si>
  <si>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</si>
  <si>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</si>
  <si>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</si>
  <si>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</si>
  <si>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</si>
  <si>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</si>
  <si>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</si>
  <si>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</si>
  <si>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</si>
  <si>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</si>
  <si>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</si>
  <si>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</si>
  <si>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</si>
  <si>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</si>
  <si>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</si>
  <si>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</si>
  <si>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</si>
  <si>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</si>
  <si>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</si>
  <si>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</si>
  <si>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</si>
  <si>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</si>
  <si>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</si>
  <si>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</si>
  <si>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</si>
  <si>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</si>
  <si>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</si>
  <si>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</si>
  <si>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</si>
  <si>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</si>
  <si>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</si>
  <si>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</si>
  <si>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</si>
  <si>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</si>
  <si>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</si>
  <si>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</si>
  <si>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</si>
  <si>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</si>
  <si>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</si>
  <si>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</si>
  <si>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</si>
  <si>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</si>
  <si>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</si>
  <si>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</si>
  <si>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</si>
  <si>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</si>
  <si>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</si>
  <si>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</si>
  <si>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</si>
  <si>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</si>
  <si>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</si>
  <si>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</si>
  <si>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</si>
  <si>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</si>
  <si>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</si>
  <si>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</si>
  <si>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</si>
  <si>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</si>
  <si>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</si>
  <si>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</si>
  <si>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</si>
  <si>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</si>
  <si>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</si>
  <si>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</si>
  <si>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</si>
  <si>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</si>
  <si>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</si>
  <si>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</si>
  <si>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</si>
  <si>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</si>
  <si>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</si>
  <si>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</si>
  <si>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</si>
  <si>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</si>
  <si>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</si>
  <si>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</si>
  <si>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</si>
  <si>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</si>
  <si>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</si>
  <si>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</si>
  <si>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</si>
  <si>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</si>
  <si>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</si>
  <si>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</si>
  <si>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</si>
  <si>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</si>
  <si>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</si>
  <si>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</si>
  <si>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</si>
  <si>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</si>
  <si>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</si>
  <si>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</si>
  <si>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</si>
  <si>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</si>
  <si>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</si>
  <si>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</si>
  <si>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</si>
  <si>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</si>
  <si>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</si>
  <si>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</si>
  <si>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</si>
  <si>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</si>
  <si>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</si>
  <si>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</si>
  <si>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</si>
  <si>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</si>
  <si>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</si>
  <si>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</si>
  <si>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</si>
  <si>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</si>
  <si>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</si>
  <si>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</si>
  <si>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</si>
  <si>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</si>
  <si>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</si>
  <si>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</si>
  <si>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</si>
  <si>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</si>
  <si>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</si>
  <si>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</si>
  <si>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</si>
  <si>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</si>
  <si>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</si>
  <si>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</si>
  <si>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</si>
  <si>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</si>
  <si>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</si>
  <si>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</si>
  <si>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</si>
  <si>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</si>
  <si>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</si>
  <si>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</si>
  <si>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</si>
  <si>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</si>
  <si>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</si>
  <si>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</si>
  <si>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</si>
  <si>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</si>
  <si>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</si>
  <si>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</si>
  <si>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</si>
  <si>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</si>
  <si>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</si>
  <si>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</si>
  <si>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</si>
  <si>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</si>
  <si>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</si>
  <si>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</si>
  <si>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</si>
  <si>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</si>
  <si>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</si>
  <si>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</si>
  <si>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</si>
  <si>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</si>
  <si>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</si>
  <si>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</si>
  <si>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</si>
  <si>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</si>
  <si>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</si>
  <si>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</si>
  <si>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</si>
  <si>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</si>
  <si>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</si>
  <si>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</si>
  <si>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</si>
  <si>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</si>
  <si>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</si>
  <si>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</si>
  <si>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</si>
  <si>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</si>
  <si>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</si>
  <si>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</si>
  <si>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</si>
  <si>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</si>
  <si>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</si>
  <si>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</si>
  <si>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</si>
  <si>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</si>
  <si>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</si>
  <si>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</si>
  <si>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</si>
  <si>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</si>
  <si>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</si>
  <si>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</si>
  <si>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</si>
  <si>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</si>
  <si>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</si>
  <si>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</si>
  <si>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</si>
  <si>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</si>
  <si>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</si>
  <si>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</si>
  <si>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</si>
  <si>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</si>
  <si>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</si>
  <si>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</si>
  <si>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</si>
  <si>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</si>
  <si>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</si>
  <si>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</si>
  <si>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</si>
  <si>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</si>
  <si>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</si>
  <si>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</si>
  <si>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</si>
  <si>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</si>
  <si>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</si>
  <si>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</si>
  <si>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</si>
  <si>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</si>
  <si>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</si>
  <si>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</si>
  <si>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</si>
  <si>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</si>
  <si>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</si>
  <si>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</si>
  <si>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</si>
  <si>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</si>
  <si>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</si>
  <si>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</si>
  <si>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</si>
  <si>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</si>
  <si>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</si>
  <si>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</si>
  <si>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</si>
  <si>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</si>
  <si>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</si>
  <si>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</si>
  <si>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</si>
  <si>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</si>
  <si>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</si>
  <si>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</si>
  <si>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</si>
  <si>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</si>
  <si>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</si>
  <si>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</si>
  <si>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</si>
  <si>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</si>
  <si>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</si>
  <si>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</si>
  <si>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</si>
  <si>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</si>
  <si>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</si>
  <si>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</si>
  <si>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</si>
  <si>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</si>
  <si>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</si>
  <si>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</si>
  <si>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</si>
  <si>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</si>
  <si>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</si>
  <si>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</si>
  <si>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</si>
  <si>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</si>
  <si>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</si>
  <si>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</si>
  <si>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</si>
  <si>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</si>
  <si>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</si>
  <si>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</si>
  <si>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</si>
  <si>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</si>
  <si>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</si>
  <si>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</si>
  <si>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</si>
  <si>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</si>
  <si>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</si>
  <si>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</si>
  <si>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</si>
  <si>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</si>
  <si>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</si>
  <si>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</si>
  <si>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</si>
  <si>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</si>
  <si>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</si>
  <si>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</si>
  <si>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</si>
  <si>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</si>
  <si>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</si>
  <si>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</si>
  <si>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</si>
  <si>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</si>
  <si>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</si>
  <si>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</si>
  <si>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</si>
  <si>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</si>
  <si>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</si>
  <si>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</si>
  <si>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</si>
  <si>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</si>
  <si>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</si>
  <si>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</si>
  <si>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</si>
  <si>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</si>
  <si>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</si>
  <si>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</si>
  <si>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</si>
  <si>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</si>
  <si>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</si>
  <si>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</si>
  <si>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</si>
  <si>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</si>
  <si>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</si>
  <si>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</si>
  <si>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</si>
  <si>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</si>
  <si>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</si>
  <si>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</si>
  <si>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</si>
  <si>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</si>
  <si>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</si>
  <si>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</si>
  <si>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</si>
  <si>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</si>
  <si>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</si>
  <si>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</si>
  <si>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</si>
  <si>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</si>
  <si>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</si>
  <si>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</si>
  <si>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</si>
  <si>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</si>
  <si>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</si>
  <si>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</si>
  <si>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</si>
  <si>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</si>
  <si>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</si>
  <si>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</si>
  <si>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</si>
  <si>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</si>
  <si>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</si>
  <si>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</si>
  <si>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</si>
  <si>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</si>
  <si>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</si>
  <si>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</si>
  <si>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</si>
  <si>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</si>
  <si>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</si>
  <si>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</si>
  <si>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</si>
  <si>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</si>
  <si>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</si>
  <si>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</si>
  <si>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</si>
  <si>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</si>
  <si>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</si>
  <si>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</si>
  <si>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</si>
  <si>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</si>
  <si>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</si>
  <si>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</si>
  <si>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</si>
  <si>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</si>
  <si>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</si>
  <si>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</si>
  <si>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</si>
  <si>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</si>
  <si>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</si>
  <si>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</si>
  <si>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</si>
  <si>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</si>
  <si>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</si>
  <si>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</si>
  <si>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</si>
  <si>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</si>
  <si>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</si>
  <si>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</si>
  <si>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</si>
  <si>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</si>
  <si>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</si>
  <si>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</si>
  <si>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</si>
  <si>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</si>
  <si>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</si>
  <si>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</si>
  <si>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</si>
  <si>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</si>
  <si>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</si>
  <si>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</si>
  <si>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</si>
  <si>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</si>
  <si>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</si>
  <si>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</si>
  <si>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</si>
  <si>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</si>
  <si>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</si>
  <si>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</si>
  <si>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</si>
  <si>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</si>
  <si>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</si>
  <si>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</si>
  <si>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</si>
  <si>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</si>
  <si>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</si>
  <si>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</si>
  <si>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</si>
  <si>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</si>
  <si>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</si>
  <si>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</si>
  <si>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</si>
  <si>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</si>
  <si>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</si>
  <si>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</si>
  <si>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</si>
  <si>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</si>
  <si>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</si>
  <si>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</si>
  <si>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</si>
  <si>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</si>
  <si>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</si>
  <si>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</si>
  <si>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</si>
  <si>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</si>
  <si>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</si>
  <si>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</si>
  <si>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</si>
  <si>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</si>
  <si>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</si>
  <si>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</si>
  <si>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</si>
  <si>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</si>
  <si>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</si>
  <si>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</si>
  <si>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</si>
  <si>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</si>
  <si>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</si>
  <si>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</si>
  <si>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</si>
  <si>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</si>
  <si>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</si>
  <si>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</si>
  <si>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</si>
  <si>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</si>
  <si>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</si>
  <si>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</si>
  <si>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</si>
  <si>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</si>
  <si>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</si>
  <si>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</si>
  <si>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</si>
  <si>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</si>
  <si>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</si>
  <si>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</si>
  <si>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</si>
  <si>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</si>
  <si>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</si>
  <si>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</si>
  <si>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</si>
  <si>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</si>
  <si>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</si>
  <si>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</si>
  <si>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</si>
  <si>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</si>
  <si>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</si>
  <si>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</si>
  <si>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</si>
  <si>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</si>
  <si>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</si>
  <si>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</si>
  <si>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</si>
  <si>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</si>
  <si>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</si>
  <si>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</si>
  <si>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</si>
  <si>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</si>
  <si>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</si>
  <si>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</si>
  <si>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</si>
  <si>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</si>
  <si>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</si>
  <si>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</si>
  <si>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</si>
  <si>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</si>
  <si>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</si>
  <si>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</si>
  <si>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</si>
  <si>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</si>
  <si>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</si>
  <si>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</si>
  <si>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</si>
  <si>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</si>
  <si>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</si>
  <si>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</si>
  <si>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</si>
  <si>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</si>
  <si>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</si>
  <si>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</si>
  <si>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</si>
  <si>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</si>
  <si>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</si>
  <si>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</si>
  <si>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</si>
  <si>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</si>
  <si>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</si>
  <si>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</si>
  <si>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</si>
  <si>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</si>
  <si>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</si>
  <si>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</si>
  <si>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</si>
  <si>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</si>
  <si>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</si>
  <si>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</si>
  <si>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</si>
  <si>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</si>
  <si>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</si>
  <si>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</si>
  <si>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</si>
  <si>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</si>
  <si>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</si>
  <si>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</si>
  <si>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</si>
  <si>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</si>
  <si>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</si>
  <si>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</si>
  <si>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</si>
  <si>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</si>
  <si>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</si>
  <si>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</si>
  <si>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</si>
  <si>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</si>
  <si>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</si>
  <si>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</si>
  <si>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</si>
  <si>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</si>
  <si>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</si>
  <si>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</si>
  <si>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</si>
  <si>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</si>
  <si>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</si>
  <si>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</si>
  <si>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</si>
  <si>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</si>
  <si>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</si>
  <si>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</si>
  <si>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</si>
  <si>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</si>
  <si>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</si>
  <si>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</si>
  <si>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</si>
  <si>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</si>
  <si>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</si>
  <si>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</si>
  <si>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</si>
  <si>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</si>
  <si>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</si>
  <si>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</si>
  <si>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</si>
  <si>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</si>
  <si>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</si>
  <si>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</si>
  <si>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</si>
  <si>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</si>
  <si>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</si>
  <si>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</si>
  <si>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</si>
  <si>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</si>
  <si>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</si>
  <si>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</si>
  <si>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</si>
  <si>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</si>
  <si>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</si>
  <si>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</si>
  <si>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</si>
  <si>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</si>
  <si>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</si>
  <si>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</si>
  <si>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</si>
  <si>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</si>
  <si>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</si>
  <si>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</si>
  <si>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</si>
  <si>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</si>
  <si>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</si>
  <si>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</si>
  <si>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</si>
  <si>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</si>
  <si>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</si>
  <si>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</si>
  <si>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</si>
  <si>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</si>
  <si>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</si>
  <si>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</si>
  <si>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</si>
  <si>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</si>
  <si>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</si>
  <si>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</si>
  <si>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</si>
  <si>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</si>
  <si>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</si>
  <si>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</si>
  <si>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</si>
  <si>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</si>
  <si>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</si>
  <si>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</si>
  <si>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</si>
  <si>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</si>
  <si>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</si>
  <si>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</si>
  <si>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</si>
  <si>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</si>
  <si>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</si>
  <si>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</si>
  <si>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</si>
  <si>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</si>
  <si>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</si>
  <si>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</si>
  <si>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</si>
  <si>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</si>
  <si>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</si>
  <si>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</si>
  <si>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</si>
  <si>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</si>
  <si>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</si>
  <si>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</si>
  <si>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</si>
  <si>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</si>
  <si>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</si>
  <si>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</si>
  <si>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</si>
  <si>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</si>
  <si>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</si>
  <si>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</si>
  <si>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</si>
  <si>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</si>
  <si>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</si>
  <si>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</si>
  <si>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</si>
  <si>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</si>
  <si>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</si>
  <si>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</si>
  <si>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</si>
  <si>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</si>
  <si>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</si>
  <si>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</si>
  <si>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</si>
  <si>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</si>
  <si>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</si>
  <si>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</si>
  <si>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</si>
  <si>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</si>
  <si>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</si>
  <si>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</si>
  <si>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</si>
  <si>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</si>
  <si>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</si>
  <si>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</si>
  <si>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</si>
  <si>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</si>
  <si>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</si>
  <si>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</si>
  <si>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</si>
  <si>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</si>
  <si>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</si>
  <si>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</si>
  <si>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</si>
  <si>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</si>
  <si>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</si>
  <si>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</si>
  <si>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</si>
  <si>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</si>
  <si>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</si>
  <si>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</si>
  <si>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</si>
  <si>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</si>
  <si>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</si>
  <si>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</si>
  <si>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</si>
  <si>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</si>
  <si>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</si>
  <si>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</si>
  <si>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</si>
  <si>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</si>
  <si>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</si>
  <si>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</si>
  <si>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</si>
  <si>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</si>
  <si>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</si>
  <si>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</si>
  <si>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</si>
  <si>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</si>
  <si>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</si>
  <si>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</si>
  <si>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</si>
  <si>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</si>
  <si>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</si>
  <si>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</si>
  <si>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</si>
  <si>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</si>
  <si>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</si>
  <si>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</si>
  <si>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</si>
  <si>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</si>
  <si>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</si>
  <si>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</si>
  <si>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</si>
  <si>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</si>
  <si>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</si>
  <si>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</si>
  <si>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</si>
  <si>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</si>
  <si>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</si>
  <si>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</si>
  <si>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</si>
  <si>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</si>
  <si>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</si>
  <si>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</si>
  <si>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</si>
  <si>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</si>
  <si>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</si>
  <si>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</si>
  <si>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</si>
  <si>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</si>
  <si>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</si>
  <si>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</si>
  <si>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</si>
  <si>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</si>
  <si>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</si>
  <si>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</si>
  <si>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</si>
  <si>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</si>
  <si>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</si>
  <si>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</si>
  <si>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</si>
  <si>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</si>
  <si>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</si>
  <si>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</si>
  <si>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</si>
  <si>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</si>
  <si>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</si>
  <si>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</si>
  <si>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</si>
  <si>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</si>
  <si>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</si>
  <si>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</si>
  <si>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</si>
  <si>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</si>
  <si>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</si>
  <si>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</si>
  <si>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</si>
  <si>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</si>
  <si>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</si>
  <si>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</si>
  <si>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</si>
  <si>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</si>
  <si>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</si>
  <si>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</si>
  <si>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</si>
  <si>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</si>
  <si>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</si>
  <si>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</si>
  <si>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</si>
  <si>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</si>
  <si>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</si>
  <si>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</si>
  <si>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</si>
  <si>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</si>
  <si>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</si>
  <si>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</si>
  <si>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</si>
  <si>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</si>
  <si>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</si>
  <si>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</si>
  <si>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</si>
  <si>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</si>
  <si>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</si>
  <si>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</si>
  <si>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</si>
  <si>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</si>
  <si>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</si>
  <si>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</si>
  <si>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</si>
  <si>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</si>
  <si>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</si>
  <si>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</si>
  <si>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</si>
  <si>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</si>
  <si>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</si>
  <si>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</si>
  <si>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</si>
  <si>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</si>
  <si>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</si>
  <si>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</si>
  <si>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</si>
  <si>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</si>
  <si>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</si>
  <si>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</si>
  <si>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</si>
  <si>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</si>
  <si>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</si>
  <si>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</si>
  <si>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</si>
  <si>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</si>
  <si>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</si>
  <si>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</si>
  <si>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</si>
  <si>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</si>
  <si>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</si>
  <si>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</si>
  <si>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</si>
  <si>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</si>
  <si>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</si>
  <si>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</si>
  <si>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</si>
  <si>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</si>
  <si>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</si>
  <si>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</si>
  <si>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</si>
  <si>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</si>
  <si>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</si>
  <si>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</si>
  <si>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</si>
  <si>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</si>
  <si>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</si>
  <si>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</si>
  <si>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</si>
  <si>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</si>
  <si>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</si>
  <si>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</si>
  <si>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</si>
  <si>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</si>
  <si>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</si>
  <si>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</si>
  <si>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</si>
  <si>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</si>
  <si>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</si>
  <si>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</si>
  <si>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</si>
  <si>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</si>
  <si>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</si>
  <si>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</si>
  <si>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</si>
  <si>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</si>
  <si>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</si>
  <si>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</si>
  <si>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</si>
  <si>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</si>
  <si>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</si>
  <si>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</si>
  <si>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</si>
  <si>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</si>
  <si>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</si>
  <si>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</si>
  <si>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</si>
  <si>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</si>
  <si>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</si>
  <si>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</si>
  <si>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</si>
  <si>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</si>
  <si>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</si>
  <si>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</si>
  <si>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</si>
  <si>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</si>
  <si>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</si>
  <si>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</si>
  <si>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</si>
  <si>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</si>
  <si>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</si>
  <si>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</si>
  <si>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</si>
  <si>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</si>
  <si>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</si>
  <si>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</si>
  <si>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</si>
  <si>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</si>
  <si>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</si>
  <si>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</si>
  <si>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</si>
  <si>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</si>
  <si>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</si>
  <si>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</si>
  <si>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</si>
  <si>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</si>
  <si>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</si>
  <si>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</si>
  <si>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</si>
  <si>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</si>
  <si>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</si>
  <si>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</si>
  <si>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</si>
  <si>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</si>
  <si>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</si>
  <si>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</si>
  <si>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</si>
  <si>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</si>
  <si>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</si>
  <si>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</si>
  <si>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</si>
  <si>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</si>
  <si>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</si>
  <si>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</si>
  <si>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</si>
  <si>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</si>
  <si>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</si>
  <si>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</si>
  <si>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</si>
  <si>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</si>
  <si>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</si>
  <si>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</si>
  <si>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</si>
  <si>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</si>
  <si>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</si>
  <si>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</si>
  <si>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</si>
  <si>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</si>
  <si>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</si>
  <si>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</si>
  <si>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</si>
  <si>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</si>
  <si>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</si>
  <si>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</si>
  <si>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</si>
  <si>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</si>
  <si>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</si>
  <si>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</si>
  <si>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</si>
  <si>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</si>
  <si>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</si>
  <si>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</si>
  <si>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</si>
  <si>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</si>
  <si>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</si>
  <si>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</si>
  <si>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</si>
  <si>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</si>
  <si>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</si>
  <si>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</si>
  <si>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</si>
  <si>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</si>
  <si>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</si>
  <si>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</si>
  <si>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</si>
  <si>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</si>
  <si>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</si>
  <si>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</si>
  <si>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</si>
  <si>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</si>
  <si>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</si>
  <si>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</si>
  <si>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</si>
  <si>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</si>
  <si>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</si>
  <si>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</si>
  <si>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</si>
  <si>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</si>
  <si>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</si>
  <si>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</si>
  <si>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</si>
  <si>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</si>
  <si>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</si>
  <si>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</si>
  <si>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</si>
  <si>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</si>
  <si>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</si>
  <si>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</si>
  <si>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</si>
  <si>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</si>
  <si>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</si>
  <si>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</si>
  <si>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</si>
  <si>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</si>
  <si>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</si>
  <si>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</si>
  <si>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</si>
  <si>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</si>
  <si>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</si>
  <si>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</si>
  <si>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</si>
  <si>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</si>
  <si>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</si>
  <si>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</si>
  <si>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</si>
  <si>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</si>
  <si>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</si>
  <si>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</si>
  <si>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</si>
  <si>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</si>
  <si>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</si>
  <si>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</si>
  <si>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</si>
  <si>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</si>
  <si>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</si>
  <si>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</si>
  <si>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</si>
  <si>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</si>
  <si>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</si>
  <si>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</si>
  <si>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</si>
  <si>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</si>
  <si>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</si>
  <si>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</si>
  <si>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</si>
  <si>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</si>
  <si>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</si>
  <si>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</si>
  <si>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</si>
  <si>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</si>
  <si>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</si>
  <si>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</si>
  <si>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</si>
  <si>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</si>
  <si>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</si>
  <si>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</si>
  <si>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</si>
  <si>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</si>
  <si>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</si>
  <si>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</si>
  <si>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</si>
  <si>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</si>
  <si>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</si>
  <si>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</si>
  <si>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</si>
  <si>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</si>
  <si>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</si>
  <si>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</si>
  <si>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</si>
  <si>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</si>
  <si>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</si>
  <si>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</si>
  <si>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</si>
  <si>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</si>
  <si>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</si>
  <si>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</si>
  <si>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</si>
  <si>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</si>
  <si>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</si>
  <si>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</si>
  <si>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</si>
  <si>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</si>
  <si>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</si>
  <si>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</si>
  <si>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</si>
  <si>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</si>
  <si>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</si>
  <si>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</si>
  <si>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</si>
  <si>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</si>
  <si>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</si>
  <si>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</si>
  <si>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</si>
  <si>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</si>
  <si>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</si>
  <si>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</si>
  <si>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</si>
  <si>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</si>
  <si>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</si>
  <si>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</si>
  <si>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</si>
  <si>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</si>
  <si>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</si>
  <si>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</si>
  <si>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</si>
  <si>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</si>
  <si>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</si>
  <si>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</si>
  <si>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</si>
  <si>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</si>
  <si>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</si>
  <si>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</si>
  <si>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</si>
  <si>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</si>
  <si>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</si>
  <si>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</si>
  <si>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</si>
  <si>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</si>
  <si>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</si>
  <si>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</si>
  <si>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</si>
  <si>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</si>
  <si>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</si>
  <si>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</si>
  <si>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</si>
  <si>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</si>
  <si>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</si>
  <si>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</si>
  <si>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</si>
  <si>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</si>
  <si>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</si>
  <si>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</si>
  <si>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</si>
  <si>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</si>
  <si>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</si>
  <si>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</si>
  <si>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</si>
  <si>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</si>
  <si>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</si>
  <si>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</si>
  <si>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</si>
  <si>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</si>
  <si>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</si>
  <si>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</si>
  <si>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</si>
  <si>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</si>
  <si>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</si>
  <si>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</si>
  <si>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</si>
  <si>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</si>
  <si>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</si>
  <si>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</si>
  <si>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</si>
  <si>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</si>
  <si>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</si>
  <si>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</si>
  <si>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</si>
  <si>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</si>
  <si>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</si>
  <si>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</si>
  <si>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</si>
  <si>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</si>
  <si>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</si>
  <si>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</si>
  <si>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</si>
  <si>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</si>
  <si>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</si>
  <si>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</si>
  <si>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</si>
  <si>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</si>
  <si>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</si>
  <si>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</si>
  <si>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</si>
  <si>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</si>
  <si>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</si>
  <si>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</si>
  <si>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</si>
  <si>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</si>
  <si>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</si>
  <si>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</si>
  <si>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</si>
  <si>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</si>
  <si>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</si>
  <si>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</si>
  <si>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</si>
  <si>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</si>
  <si>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</si>
  <si>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</si>
  <si>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</si>
  <si>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</si>
  <si>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</si>
  <si>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</si>
  <si>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</si>
  <si>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</si>
  <si>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</si>
  <si>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</si>
  <si>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</si>
  <si>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</si>
  <si>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</si>
  <si>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</si>
  <si>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</si>
  <si>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</si>
  <si>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</si>
  <si>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</si>
  <si>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</si>
  <si>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</si>
  <si>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</si>
  <si>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</si>
  <si>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</si>
  <si>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</si>
  <si>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</si>
  <si>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</si>
  <si>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</si>
  <si>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</si>
  <si>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</si>
  <si>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</si>
  <si>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</si>
  <si>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</si>
  <si>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</si>
  <si>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</si>
  <si>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</si>
  <si>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</si>
  <si>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</si>
  <si>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</si>
  <si>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</si>
  <si>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</si>
  <si>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</si>
  <si>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</si>
  <si>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</si>
  <si>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</si>
  <si>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</si>
  <si>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</si>
  <si>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</si>
  <si>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</si>
  <si>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</si>
  <si>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</si>
  <si>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</si>
  <si>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</si>
  <si>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</si>
  <si>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</si>
  <si>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</si>
  <si>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</si>
  <si>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</si>
  <si>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</si>
  <si>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</si>
  <si>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</si>
  <si>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</si>
  <si>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</si>
  <si>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</si>
  <si>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</si>
  <si>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</si>
  <si>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</si>
  <si>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</si>
  <si>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</si>
  <si>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</si>
  <si>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</si>
  <si>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</si>
  <si>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</si>
  <si>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</si>
  <si>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</si>
  <si>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</si>
  <si>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</si>
  <si>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</si>
  <si>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</si>
  <si>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</si>
  <si>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</si>
  <si>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</si>
  <si>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</si>
  <si>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</si>
  <si>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</si>
  <si>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</si>
  <si>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</si>
  <si>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</si>
  <si>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</si>
  <si>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</si>
  <si>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</si>
  <si>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</si>
  <si>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II 02</t>
  </si>
  <si>
    <t>RP 01</t>
  </si>
  <si>
    <t>Total</t>
  </si>
  <si>
    <t>Cantidad de Mujeres Atendidas</t>
  </si>
  <si>
    <t>Cantidad de mujeres atendidas por establecimiento de apoyo || Chile || 2014-2019</t>
  </si>
  <si>
    <t>Cantidad de mujeres atendidas por tipo de procedimiento || Chile || 2014-2019</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</si>
  <si>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</si>
  <si>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</si>
  <si>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</si>
  <si>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</si>
  <si>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</si>
  <si>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</si>
  <si>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</si>
  <si>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</si>
  <si>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</si>
  <si>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</si>
  <si>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</si>
  <si>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</si>
  <si>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</si>
  <si>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</si>
  <si>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</si>
  <si>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</si>
  <si>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</si>
  <si>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</si>
  <si>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</si>
  <si>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</si>
  <si>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</si>
  <si>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</si>
  <si>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</si>
  <si>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</si>
  <si>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</si>
  <si>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</si>
  <si>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</si>
  <si>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</si>
  <si>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</si>
  <si>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</si>
  <si>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</si>
  <si>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</si>
  <si>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</si>
  <si>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</si>
  <si>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</si>
  <si>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</si>
  <si>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</si>
  <si>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</si>
  <si>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</si>
  <si>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</si>
  <si>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</si>
  <si>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</si>
  <si>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</si>
  <si>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</si>
  <si>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</si>
  <si>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</si>
  <si>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</si>
  <si>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</si>
  <si>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</si>
  <si>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</si>
  <si>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</si>
  <si>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</si>
  <si>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</si>
  <si>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</si>
  <si>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</si>
  <si>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</si>
  <si>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</si>
  <si>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</si>
  <si>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</si>
  <si>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</si>
  <si>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</si>
  <si>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</si>
  <si>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</si>
  <si>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</si>
  <si>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</si>
  <si>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</si>
  <si>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</si>
  <si>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</si>
  <si>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</si>
  <si>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</si>
  <si>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</si>
  <si>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</si>
  <si>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</si>
  <si>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</si>
  <si>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</si>
  <si>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</si>
  <si>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</si>
  <si>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</si>
  <si>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</si>
  <si>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</si>
  <si>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</si>
  <si>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</si>
  <si>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</si>
  <si>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</si>
  <si>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</si>
  <si>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</si>
  <si>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</si>
  <si>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</si>
  <si>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</si>
  <si>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</si>
  <si>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</si>
  <si>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</si>
  <si>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</si>
  <si>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</si>
  <si>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</si>
  <si>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</si>
  <si>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</si>
  <si>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</si>
  <si>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</si>
  <si>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</si>
  <si>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</si>
  <si>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</si>
  <si>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</si>
  <si>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</si>
  <si>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</si>
  <si>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</si>
  <si>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</si>
  <si>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</si>
  <si>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</si>
  <si>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</si>
  <si>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</si>
  <si>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</si>
  <si>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</si>
  <si>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</si>
  <si>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</si>
  <si>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</si>
  <si>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</si>
  <si>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</si>
  <si>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</si>
  <si>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</si>
  <si>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</si>
  <si>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</si>
  <si>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</si>
  <si>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</si>
  <si>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</si>
  <si>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</si>
  <si>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</si>
  <si>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</si>
  <si>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</si>
  <si>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</si>
  <si>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</si>
  <si>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</si>
  <si>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</si>
  <si>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</si>
  <si>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</si>
  <si>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</si>
  <si>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</si>
  <si>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</si>
  <si>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</si>
  <si>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</si>
  <si>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</si>
  <si>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</si>
  <si>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</si>
  <si>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</si>
  <si>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</si>
  <si>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</si>
  <si>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</si>
  <si>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</si>
  <si>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</si>
  <si>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</si>
  <si>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</si>
  <si>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</si>
  <si>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</si>
  <si>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Servicio Nacional de la Mujer, Ministerio de la Mujer y la Equidad de Género</t>
  </si>
  <si>
    <t>mujer, mujeres, género, violencia, MINMEG, SERNAMEG, ministerio de la mujer, centro de la mujer, casa de acogida, delitos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</si>
</sst>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0" fontId="13" fillId="0" borderId="5" xfId="0" applyFont="1" applyBorder="1" applyAlignment="1">
      <alignment horizontal="left" vertical="top" wrapText="1"/>
    </xf>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10" fillId="13" borderId="2" xfId="0" applyFont="1" applyFill="1" applyBorder="1" applyAlignment="1">
      <alignment horizontal="center" vertical="top"/>
    </xf>
    <xf numFmtId="0" fontId="6" fillId="13" borderId="6" xfId="0" applyFont="1" applyFill="1" applyBorder="1" applyAlignment="1">
      <alignment horizontal="left" vertical="top" wrapText="1"/>
    </xf>
    <xf numFmtId="0" fontId="6" fillId="13" borderId="2" xfId="0" applyFont="1" applyFill="1" applyBorder="1" applyAlignment="1">
      <alignment horizontal="left" vertical="top" wrapText="1"/>
    </xf>
  </cellXfs>
  <cellStyles count="2">
    <cellStyle name="Hipervínculo" xfId="1" builtinId="8"/>
    <cellStyle name="Normal" xfId="0" builtinId="0"/>
  </cellStyles>
  <dxfs count="24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8"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247">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246"/>
    <tableColumn id="2" xr3:uid="{D7247E34-E8BD-4BB5-90B3-F851BF420661}" name="Comuna"/>
    <tableColumn id="3" xr3:uid="{BB9A7BC0-B719-44A7-AAB8-0062F068C7C9}" name="Aux 2" dataDxfId="245"/>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228">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227"/>
    <tableColumn id="2" xr3:uid="{A9F2AA81-D299-422C-9CB0-25F9CB7CBE22}" name="Región"/>
    <tableColumn id="3" xr3:uid="{A9FFE74F-7C1A-41D9-BF42-0F1585D68482}" name="Aux 1" dataDxfId="226"/>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25" tableBorderDxfId="224">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23" tableBorderDxfId="222">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21" tableBorderDxfId="220">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219"/>
    <tableColumn id="3" xr3:uid="{C3068E04-FB23-4E70-A879-E69A9AB862D6}" uniqueName="3" name="descripcion" queryTableFieldId="3"/>
    <tableColumn id="4" xr3:uid="{588A68F9-BF4D-48D8-8C7B-3A93C4902BC1}" uniqueName="4" name="auxiliar" queryTableFieldId="4" dataDxfId="218"/>
    <tableColumn id="5" xr3:uid="{5AB17CBE-107C-4A8E-A05D-81EE2520FE75}" uniqueName="5" name="parametro" queryTableFieldId="5" dataDxfId="217"/>
    <tableColumn id="6" xr3:uid="{C4EF5471-F86F-4750-917B-AEF2D9B80FEE}" uniqueName="6" name="Columna1" queryTableFieldId="6" dataDxfId="216">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215"/>
    <tableColumn id="4" xr3:uid="{700B12AE-4E7C-4189-8E59-EF210F95B414}" uniqueName="4" name="auxiliar" queryTableFieldId="4" dataDxfId="214"/>
    <tableColumn id="5" xr3:uid="{0E332B85-18DA-4833-8E98-DF6283AB4B90}" uniqueName="5" name="fecha_inicio" queryTableFieldId="5" dataDxfId="213"/>
    <tableColumn id="6" xr3:uid="{10B55D18-C2D1-4845-934C-754F561CA644}" uniqueName="6" name="fecha_termino" queryTableFieldId="6" dataDxfId="212"/>
    <tableColumn id="7" xr3:uid="{C226911F-716F-43BC-973B-6B9F7FA4888F}" uniqueName="7" name="temporalidad" queryTableFieldId="7" dataDxfId="211"/>
    <tableColumn id="8" xr3:uid="{522A6B4E-5CA7-4D1D-84FF-E6CB70D37CB8}" uniqueName="8" name="Columna1" queryTableFieldId="8" dataDxfId="210">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09"/>
    <tableColumn id="3" xr3:uid="{22D30F4E-D1B3-410D-B0CF-1FE8EAEC55F3}" uniqueName="3" name="descripcion" queryTableFieldId="3" dataDxfId="208"/>
    <tableColumn id="4" xr3:uid="{7F5D3703-2D9F-4923-BF91-40C0C2BE8218}" uniqueName="4" name="auxiliar" queryTableFieldId="4" dataDxfId="207"/>
    <tableColumn id="5" xr3:uid="{C30C6A65-A83C-47E0-AD38-2562BEE51B7A}" uniqueName="5" name="iso_pais" queryTableFieldId="5" dataDxfId="206"/>
    <tableColumn id="6" xr3:uid="{27EF0653-983E-49AA-8E69-760F58B44179}" uniqueName="6" name="nivel_administrativo" queryTableFieldId="6" dataDxfId="205"/>
    <tableColumn id="7" xr3:uid="{4F02F62A-55C5-4159-8E89-404E2CF21410}" uniqueName="7" name="territorio" queryTableFieldId="7" dataDxfId="204"/>
    <tableColumn id="8" xr3:uid="{BCAB60B8-01B7-49AC-AB7F-291CE5D9DE8D}" uniqueName="8" name="Columna1" queryTableFieldId="8" dataDxfId="203">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20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201"/>
    <tableColumn id="3" xr3:uid="{2E7CB18B-5465-49F9-900E-3B2E3A41FB4F}" uniqueName="3" name="descripcion" queryTableFieldId="3" dataDxfId="200"/>
    <tableColumn id="4" xr3:uid="{25D3DE9F-C87A-4AF2-BDE2-3FC56D2627B3}" uniqueName="4" name="auxiliar" queryTableFieldId="4" dataDxfId="199"/>
    <tableColumn id="5" xr3:uid="{AC12715A-3FE3-4E96-B0D7-E45ACBB89D43}" uniqueName="5" name="unidad_medida" queryTableFieldId="5" dataDxfId="198"/>
    <tableColumn id="6" xr3:uid="{4BEA197A-7C33-4492-A455-FC45301EC0BF}" uniqueName="6" name="Columna1" queryTableFieldId="6" dataDxfId="197">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9" tableType="queryTable" totalsRowShown="0">
  <autoFilter ref="A12:M279" xr:uid="{DE29BC83-CD29-4327-9FC4-A77B17E0C74E}"/>
  <tableColumns count="13">
    <tableColumn id="1" xr3:uid="{1DA36940-51DB-456C-A120-50B5302A0098}" uniqueName="1" name="Id_industria" queryTableFieldId="1"/>
    <tableColumn id="2" xr3:uid="{936990BF-92F0-43B0-9D29-9704F291C87E}" uniqueName="2" name="Industria" queryTableFieldId="2" dataDxfId="7"/>
    <tableColumn id="3" xr3:uid="{AB314A36-2E4D-4D08-927C-60F217AB003C}" uniqueName="3" name="Id_sector" queryTableFieldId="3"/>
    <tableColumn id="4" xr3:uid="{67547EC7-6434-42E3-8A61-176E47B1CE5B}" uniqueName="4" name="Sector" queryTableFieldId="4" dataDxfId="6"/>
    <tableColumn id="5" xr3:uid="{1462F023-38AB-4340-BD9F-16058BFF6A02}" uniqueName="5" name="Id_producto" queryTableFieldId="5"/>
    <tableColumn id="6" xr3:uid="{EE9810DD-D554-429B-B13D-64C30AAA3BD2}" uniqueName="6" name="Producto" queryTableFieldId="6" dataDxfId="5"/>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4"/>
    <tableColumn id="10" xr3:uid="{6315F050-DF7A-4A62-8D20-0A681D06FF63}" uniqueName="10" name="Descripcion" queryTableFieldId="10" dataDxfId="3"/>
    <tableColumn id="11" xr3:uid="{A9ADA349-0DAC-4FFC-A1B6-2FD40DB0218E}" uniqueName="11" name="Auxiliar" queryTableFieldId="11" dataDxfId="2"/>
    <tableColumn id="12" xr3:uid="{3C35DC8D-D9F0-4574-900E-4A7FF050A206}" uniqueName="12" name="Carpeta GITHUB" queryTableFieldId="12" dataDxfId="1"/>
    <tableColumn id="13" xr3:uid="{2AE60936-6FA8-452F-B5A8-C34B4314B9B0}" uniqueName="13" name="Codigo" queryTableFieldId="13"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244">
  <autoFilter ref="K2:L12" xr:uid="{443FAC90-EE1F-4131-A0A4-5A30E75C04A3}"/>
  <tableColumns count="2">
    <tableColumn id="1" xr3:uid="{4876B7B9-7BFB-4D8D-A4E1-7DDEC9563EBC}" name="Id_Producto" dataDxfId="243"/>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96"/>
    <tableColumn id="2" xr3:uid="{477F9CF4-E7D2-4202-9E71-5E9AED7F97A3}" uniqueName="2" name="Responsable" queryTableFieldId="2" dataDxfId="195"/>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242">
  <autoFilter ref="O2:P60" xr:uid="{E0C26464-51C4-4BCE-A8F6-4DF43C15A91D}"/>
  <sortState xmlns:xlrd2="http://schemas.microsoft.com/office/spreadsheetml/2017/richdata2" ref="O3:P60">
    <sortCondition ref="O5:O62"/>
  </sortState>
  <tableColumns count="2">
    <tableColumn id="1" xr3:uid="{B850645B-8BD4-4CAA-9173-34547C5D2588}" name="Id_Categoria" dataDxfId="241"/>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240">
  <autoFilter ref="W2:Y13" xr:uid="{2CE39735-33FF-4D4E-A398-F080BD322D0B}"/>
  <tableColumns count="3">
    <tableColumn id="1" xr3:uid="{26DCF823-F3D3-423C-A759-4CF6F9FB57F5}" name="Mercado ID" dataDxfId="239"/>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238">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237"/>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236">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235"/>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234">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233"/>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232">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231"/>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230">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229"/>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1"/>
  <sheetViews>
    <sheetView showGridLines="0" tabSelected="1" zoomScale="90" zoomScaleNormal="90" workbookViewId="0">
      <pane xSplit="6" ySplit="3" topLeftCell="O4" activePane="bottomRight" state="frozen"/>
      <selection pane="topRight" activeCell="G1" sqref="G1"/>
      <selection pane="bottomLeft" activeCell="A4" sqref="A4"/>
      <selection pane="bottomRight" activeCell="Q4" sqref="Q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SUM(C4:C13)</f>
        <v>15</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13627</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2" t="str">
        <f>+D4&amp;"|FILT:"&amp;E4&amp;"| MUES:"&amp;G4&amp;"|"&amp;F4&amp;"|"&amp;O4&amp;"|"&amp;H4</f>
        <v>GR 01|FILT:Producto| MUES:Categoría|Cantidad de Mujeres Atendidas|periodo 2014-2019|</v>
      </c>
      <c r="B4" s="73"/>
      <c r="C4" s="74">
        <v>2</v>
      </c>
      <c r="D4" s="75" t="s">
        <v>13381</v>
      </c>
      <c r="E4" s="76" t="s">
        <v>9441</v>
      </c>
      <c r="F4" s="72" t="s">
        <v>13650</v>
      </c>
      <c r="G4" s="72" t="s">
        <v>9444</v>
      </c>
      <c r="H4" s="72"/>
      <c r="I4" s="77"/>
      <c r="J4" s="37" t="s">
        <v>13641</v>
      </c>
      <c r="K4" s="41"/>
      <c r="L4" s="41"/>
      <c r="M4" s="99" t="str">
        <f>"Mapa de Femicidios informados por el Ministerio de la Mujer y Equidad de Género por comuna en la Región de "&amp;J4&amp;" para el "&amp;O4</f>
        <v>Mapa de Femicidios informados por el Ministerio de la Mujer y Equidad de Género por comuna en la Región de Centro de la Mujer para el periodo 2014-2019</v>
      </c>
      <c r="N4" s="36" t="s">
        <v>151</v>
      </c>
      <c r="O4" s="22" t="s">
        <v>13654</v>
      </c>
      <c r="P4" s="22" t="s">
        <v>9329</v>
      </c>
      <c r="Q4" s="98" t="e">
        <f>+IF($E4="PRODUCTO",VLOOKUP(J4,#REF!,9,0)&amp;"000",IF($E4="CATEGORÍA",VLOOKUP(J4,#REF!,7,0),$Q$1))</f>
        <v>#REF!</v>
      </c>
      <c r="R4" s="22" t="s">
        <v>13377</v>
      </c>
      <c r="S4" s="36" t="str">
        <f>+F4&amp;" por el establecimiento de apoyo "&amp;J4</f>
        <v>Cantidad de Mujeres Atendidas por el establecimiento de apoyo Centro de la Mujer</v>
      </c>
      <c r="T4" s="55" t="str">
        <f>+S4</f>
        <v>Cantidad de Mujeres Atendidas por el establecimiento de apoyo Centro de la Mujer</v>
      </c>
      <c r="U4" s="57" t="str">
        <f>+E4&amp;": "&amp;J4</f>
        <v>Producto: Centro de la Mujer</v>
      </c>
      <c r="V4" s="36" t="s">
        <v>13807</v>
      </c>
      <c r="W4" s="23">
        <f t="shared" ref="W4:W5" si="0">HYPERLINK(B4,B4)</f>
        <v>0</v>
      </c>
      <c r="X4" s="50" t="s">
        <v>152</v>
      </c>
      <c r="Y4" s="22" t="s">
        <v>10694</v>
      </c>
      <c r="Z4" s="100" t="str">
        <f>+"El mapa muestra los "&amp;F4&amp;" por comuna en la región "&amp;J4&amp;" de acuerdo a los datos publicados por el "&amp;AL4&amp;" de Chile para el "&amp;O4</f>
        <v>El mapa muestra los Cantidad de Mujeres Atendidas por comuna en la región Centro de la Mujer de acuerdo a los datos publicados por el Servicio Nacional de la Mujer, Ministerio de la Mujer y la Equidad de Género de Chile para el periodo 2014-2019</v>
      </c>
      <c r="AA4" s="51">
        <v>44359</v>
      </c>
      <c r="AB4" s="50" t="s">
        <v>10445</v>
      </c>
      <c r="AC4" s="50" t="s">
        <v>10446</v>
      </c>
      <c r="AD4" s="49" t="s">
        <v>24</v>
      </c>
      <c r="AE4" s="49" t="s">
        <v>24</v>
      </c>
      <c r="AF4" s="49" t="s">
        <v>24</v>
      </c>
      <c r="AG4" s="53">
        <f>+VLOOKUP($P4,Parametros[[nombre]:[Columna1]],5,0)</f>
        <v>8</v>
      </c>
      <c r="AH4" s="53">
        <v>1</v>
      </c>
      <c r="AI4" s="53">
        <f>+VLOOKUP($N4,Territorio[[nombre]:[Columna1]],7,0)</f>
        <v>38</v>
      </c>
      <c r="AJ4" s="53" t="e">
        <f>+VLOOKUP(O4,Temporalidad[[nombre]:[Columna1]],7,0)</f>
        <v>#N/A</v>
      </c>
      <c r="AK4" s="53">
        <f>+VLOOKUP(LEFT($D4,2),Tipo_Gráfico[[id2]:[Tipo Gráfico]],3,0)</f>
        <v>1</v>
      </c>
      <c r="AL4" s="36" t="s">
        <v>13806</v>
      </c>
      <c r="AM4" s="49" t="s">
        <v>24</v>
      </c>
      <c r="AN4" s="49" t="s">
        <v>24</v>
      </c>
      <c r="AO4" s="49" t="s">
        <v>24</v>
      </c>
      <c r="AP4" s="54">
        <f>VLOOKUP($AC4,Responsables[],3,0)</f>
        <v>6</v>
      </c>
      <c r="AQ4" s="54">
        <f>VLOOKUP($R4,unidad_medida[[#All],[nombre]:[Columna1]],5,0)</f>
        <v>73</v>
      </c>
    </row>
    <row r="5" spans="1:43" ht="45" x14ac:dyDescent="0.25">
      <c r="A5" s="72" t="str">
        <f t="shared" ref="A5:A6" si="1">+D5&amp;"|FILT:"&amp;E5&amp;"| MUES:"&amp;G5&amp;"|"&amp;F5&amp;"|"&amp;O5&amp;"|"&amp;H5</f>
        <v>GR 02|FILT:Producto| MUES:Tipo de Procedimiento|Cantidad de Mujeres Atendidas|periodo 2014-2019|</v>
      </c>
      <c r="B5" s="73"/>
      <c r="C5" s="78">
        <v>2</v>
      </c>
      <c r="D5" s="79" t="s">
        <v>13382</v>
      </c>
      <c r="E5" s="80" t="s">
        <v>9441</v>
      </c>
      <c r="F5" s="72" t="s">
        <v>13650</v>
      </c>
      <c r="G5" s="81" t="s">
        <v>13632</v>
      </c>
      <c r="H5" s="81"/>
      <c r="I5" s="82"/>
      <c r="J5" s="37" t="s">
        <v>13641</v>
      </c>
      <c r="K5" s="41"/>
      <c r="L5" s="41"/>
      <c r="M5" s="99" t="str">
        <f>"Mapa de Femicidios informados por la Red Chilena contra la Violencia Hacia las Mujeres por comuna en la Región de "&amp;J5&amp;" para el "&amp;O5</f>
        <v>Mapa de Femicidios informados por la Red Chilena contra la Violencia Hacia las Mujeres por comuna en la Región de Centro de la Mujer para el periodo 2014-2019</v>
      </c>
      <c r="N5" s="36" t="s">
        <v>151</v>
      </c>
      <c r="O5" s="22" t="s">
        <v>13654</v>
      </c>
      <c r="P5" s="22" t="s">
        <v>9329</v>
      </c>
      <c r="Q5" s="98" t="e">
        <f>+IF($E5="PRODUCTO",VLOOKUP(J5,#REF!,9,0)&amp;"000",IF($E5="CATEGORÍA",VLOOKUP(J5,#REF!,7,0),$Q$1))</f>
        <v>#REF!</v>
      </c>
      <c r="R5" s="22" t="s">
        <v>13377</v>
      </c>
      <c r="S5" s="36" t="str">
        <f>+F5&amp;" por el establecimiento de apoyo "&amp;J5</f>
        <v>Cantidad de Mujeres Atendidas por el establecimiento de apoyo Centro de la Mujer</v>
      </c>
      <c r="T5" s="55" t="str">
        <f t="shared" ref="T5" si="2">+S5</f>
        <v>Cantidad de Mujeres Atendidas por el establecimiento de apoyo Centro de la Mujer</v>
      </c>
      <c r="U5" s="56" t="str">
        <f t="shared" ref="U5" si="3">+E5&amp;": "&amp;J5</f>
        <v>Producto: Centro de la Mujer</v>
      </c>
      <c r="V5" s="36" t="s">
        <v>13807</v>
      </c>
      <c r="W5" s="23">
        <f t="shared" si="0"/>
        <v>0</v>
      </c>
      <c r="X5" s="49" t="str">
        <f>+X4</f>
        <v>CHL</v>
      </c>
      <c r="Y5" s="22" t="s">
        <v>10694</v>
      </c>
      <c r="Z5" s="100" t="str">
        <f>+"El mapa muestra los "&amp;F5&amp;" por comuna en la región "&amp;J5&amp;" de acuerdo a los datos publicados por el "&amp;AL5&amp;" de Chile para el "&amp;O5</f>
        <v>El mapa muestra los Cantidad de Mujeres Atendidas por comuna en la región Centro de la Mujer de acuerdo a los datos publicados por el Servicio Nacional de la Mujer, Ministerio de la Mujer y la Equidad de Género de Chile para el periodo 2014-2019</v>
      </c>
      <c r="AA5" s="52">
        <f t="shared" ref="AA5:AF5" si="4">+AA4</f>
        <v>44359</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t="e">
        <f>+VLOOKUP(O5,Temporalidad[[nombre]:[Columna1]],7,0)</f>
        <v>#N/A</v>
      </c>
      <c r="AK5" s="53">
        <f>+VLOOKUP(LEFT($D5,2),Tipo_Gráfico[[id2]:[Tipo Gráfico]],3,0)</f>
        <v>1</v>
      </c>
      <c r="AL5" s="36" t="s">
        <v>13806</v>
      </c>
      <c r="AM5" s="49" t="str">
        <f>+AM4</f>
        <v>No Aplica</v>
      </c>
      <c r="AN5" s="49" t="str">
        <f>+AN4</f>
        <v>No Aplica</v>
      </c>
      <c r="AO5" s="49" t="str">
        <f>+AO4</f>
        <v>No Aplica</v>
      </c>
      <c r="AP5" s="54">
        <f>VLOOKUP($AC5,Responsables[],3,0)</f>
        <v>6</v>
      </c>
      <c r="AQ5" s="54">
        <f>VLOOKUP($R5,unidad_medida[[#All],[nombre]:[Columna1]],5,0)</f>
        <v>73</v>
      </c>
    </row>
    <row r="6" spans="1:43" ht="45" x14ac:dyDescent="0.25">
      <c r="A6" s="72" t="str">
        <f t="shared" si="1"/>
        <v>GR 03|FILT:Tipo de Procedimiento| MUES:Categoría|Cantidad de Mujeres Atendidas|periodo 2014-2019|</v>
      </c>
      <c r="B6" s="73"/>
      <c r="C6" s="78">
        <v>4</v>
      </c>
      <c r="D6" s="75" t="s">
        <v>13383</v>
      </c>
      <c r="E6" s="76" t="s">
        <v>13632</v>
      </c>
      <c r="F6" s="72" t="s">
        <v>13650</v>
      </c>
      <c r="G6" s="81" t="s">
        <v>9444</v>
      </c>
      <c r="H6" s="72"/>
      <c r="I6" s="82"/>
      <c r="J6" s="37" t="s">
        <v>13642</v>
      </c>
      <c r="K6" s="41"/>
      <c r="L6" s="41"/>
      <c r="M6" s="99" t="str">
        <f>"Mapa de Femicidios informados por el Ministerio de la Mujer y Equidad de Género por región "&amp;"para el "&amp;O6</f>
        <v>Mapa de Femicidios informados por el Ministerio de la Mujer y Equidad de Género por región para el periodo 2014-2019</v>
      </c>
      <c r="N6" s="36" t="s">
        <v>151</v>
      </c>
      <c r="O6" s="22" t="s">
        <v>13654</v>
      </c>
      <c r="P6" s="22" t="s">
        <v>9329</v>
      </c>
      <c r="Q6" s="98">
        <f>+IF($E6="PRODUCTO",VLOOKUP(J6,#REF!,9,0)&amp;"000",IF($E6="CATEGORÍA",VLOOKUP(J6,#REF!,7,0),$Q$1))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13807</v>
      </c>
      <c r="W6" s="23">
        <f t="shared" ref="W6" si="7">HYPERLINK(B6,B6)</f>
        <v>0</v>
      </c>
      <c r="X6" s="49" t="str">
        <f t="shared" ref="X6:X9" si="8">+X5</f>
        <v>CHL</v>
      </c>
      <c r="Y6" s="22" t="s">
        <v>10694</v>
      </c>
      <c r="Z6" s="100" t="str">
        <f>+"El mapa muestra los "&amp;F6&amp;" por región de "&amp;J6&amp;" basado en los datos publicados por el "&amp;AL6&amp;" de Chile para el "&amp;O6</f>
        <v>El mapa muestra los Cantidad de Mujeres Atendidas por región de Atención basado en los datos publicados por el Servicio Nacional de la Mujer, Ministerio de la Mujer y la Equidad de Género de Chile para el periodo 2014-2019</v>
      </c>
      <c r="AA6" s="52">
        <f t="shared" ref="AA6:AF6" si="9">+AA5</f>
        <v>44359</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9" si="10">AH5</f>
        <v>1</v>
      </c>
      <c r="AI6" s="53">
        <f>+VLOOKUP($N6,Territorio[[nombre]:[Columna1]],7,0)</f>
        <v>38</v>
      </c>
      <c r="AJ6" s="53" t="e">
        <f>+VLOOKUP(O6,Temporalidad[[nombre]:[Columna1]],7,0)</f>
        <v>#N/A</v>
      </c>
      <c r="AK6" s="53">
        <f>+VLOOKUP(LEFT($D6,2),Tipo_Gráfico[[id2]:[Tipo Gráfico]],3,0)</f>
        <v>1</v>
      </c>
      <c r="AL6" s="36" t="s">
        <v>13806</v>
      </c>
      <c r="AM6" s="49" t="str">
        <f t="shared" ref="AM6:AM9" si="11">+AM5</f>
        <v>No Aplica</v>
      </c>
      <c r="AN6" s="49" t="str">
        <f t="shared" ref="AN6:AN9" si="12">+AN5</f>
        <v>No Aplica</v>
      </c>
      <c r="AO6" s="49" t="str">
        <f t="shared" ref="AO6:AO9" si="13">+AO5</f>
        <v>No Aplica</v>
      </c>
      <c r="AP6" s="54">
        <f>VLOOKUP($AC6,Responsables[],3,0)</f>
        <v>6</v>
      </c>
      <c r="AQ6" s="54">
        <f>VLOOKUP($R6,unidad_medida[[#All],[nombre]:[Columna1]],5,0)</f>
        <v>73</v>
      </c>
    </row>
    <row r="7" spans="1:43" ht="57" customHeight="1" x14ac:dyDescent="0.25">
      <c r="A7" s="83" t="str">
        <f>+D7&amp;"|FILT:"&amp;E7&amp;"| MUES:"&amp;G7&amp;"|"&amp;F7&amp;"|"&amp;O7&amp;"|"&amp;H7</f>
        <v>II 01|FILT:Producto| MUES:Categoría|Cantidad de Mujeres Atendidas|periodo 2014-2019|Tipo de Procedimiento</v>
      </c>
      <c r="B7" s="84"/>
      <c r="C7" s="85">
        <v>2</v>
      </c>
      <c r="D7" s="86" t="s">
        <v>13612</v>
      </c>
      <c r="E7" s="87" t="s">
        <v>9441</v>
      </c>
      <c r="F7" s="83" t="s">
        <v>13650</v>
      </c>
      <c r="G7" s="88" t="s">
        <v>9444</v>
      </c>
      <c r="H7" s="88" t="s">
        <v>13632</v>
      </c>
      <c r="I7" s="89"/>
      <c r="J7" s="37" t="s">
        <v>13641</v>
      </c>
      <c r="K7" s="61" t="s">
        <v>13651</v>
      </c>
      <c r="L7" s="61" t="str">
        <f>"Cantidad de mujeres atendidas en "&amp;J7&amp;" || Chile || 2014-2019"</f>
        <v>Cantidad de mujeres atendidas en Centro de la Mujer || Chile || 2014-2019</v>
      </c>
      <c r="M7" s="99" t="str">
        <f>"Mapa de Femicidios de Chile por región y comuna"&amp;" en el "&amp;O7</f>
        <v>Mapa de Femicidios de Chile por región y comuna en el periodo 2014-2019</v>
      </c>
      <c r="N7" s="36" t="s">
        <v>151</v>
      </c>
      <c r="O7" s="22" t="s">
        <v>13654</v>
      </c>
      <c r="P7" s="22" t="s">
        <v>9329</v>
      </c>
      <c r="Q7" s="98" t="e">
        <f>+IF($E7="PRODUCTO",VLOOKUP(J7,#REF!,9,0)&amp;"000",IF($E7="CATEGORÍA",VLOOKUP(J7,#REF!,7,0),$Q$1))</f>
        <v>#REF!</v>
      </c>
      <c r="R7" s="22" t="s">
        <v>13377</v>
      </c>
      <c r="S7" s="36" t="str">
        <f t="shared" ref="S7:S9" si="14">+F7&amp;" en la fase de "&amp;J7</f>
        <v>Cantidad de Mujeres Atendidas en la fase de Centro de la Mujer</v>
      </c>
      <c r="T7" s="55" t="str">
        <f t="shared" ref="T7" si="15">+S7</f>
        <v>Cantidad de Mujeres Atendidas en la fase de Centro de la Mujer</v>
      </c>
      <c r="U7" s="56" t="str">
        <f t="shared" ref="U7" si="16">+E7&amp;": "&amp;J7</f>
        <v>Producto: Centro de la Mujer</v>
      </c>
      <c r="V7" s="36" t="s">
        <v>13807</v>
      </c>
      <c r="W7" s="23">
        <f t="shared" ref="W7" si="17">HYPERLINK(B7,B7)</f>
        <v>0</v>
      </c>
      <c r="X7" s="49" t="str">
        <f t="shared" si="8"/>
        <v>CHL</v>
      </c>
      <c r="Y7" s="22" t="s">
        <v>10694</v>
      </c>
      <c r="Z7" s="100" t="str">
        <f>+"El Informe Interactivo |"&amp;S7&amp;"| muestra los "&amp;F7&amp;" para las regiones y comunas de "&amp;J7&amp;" de acuerdo a los datos publicados por el "&amp;AL7&amp;" de Chile para el "&amp;O7&amp;". Se incluyen mapas y gráficos interactivos que detallan la frecuencia de casos para el periodo y la localización geográfica correspondiente."</f>
        <v>El Informe Interactivo |Cantidad de Mujeres Atendidas en la fase de Centro de la Mujer| muestra los Cantidad de Mujeres Atendidas para las regiones y comunas de Centro de la Mujer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7" s="52">
        <f t="shared" ref="AA7" si="18">+AA6</f>
        <v>44359</v>
      </c>
      <c r="AB7" s="49" t="str">
        <f t="shared" ref="AB7"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t="e">
        <f>+VLOOKUP(O7,Temporalidad[[nombre]:[Columna1]],7,0)</f>
        <v>#N/A</v>
      </c>
      <c r="AK7" s="53">
        <f>+VLOOKUP(LEFT($D7,2),Tipo_Gráfico[[id2]:[Tipo Gráfico]],3,0)</f>
        <v>3</v>
      </c>
      <c r="AL7" s="36" t="s">
        <v>13806</v>
      </c>
      <c r="AM7" s="49" t="str">
        <f t="shared" si="11"/>
        <v>No Aplica</v>
      </c>
      <c r="AN7" s="49" t="str">
        <f t="shared" si="12"/>
        <v>No Aplica</v>
      </c>
      <c r="AO7" s="49" t="str">
        <f t="shared" si="13"/>
        <v>No Aplica</v>
      </c>
      <c r="AP7" s="54">
        <f>VLOOKUP($AC7,Responsables[],3,0)</f>
        <v>6</v>
      </c>
      <c r="AQ7" s="54">
        <f>VLOOKUP($R7,unidad_medida[[#All],[nombre]:[Columna1]],5,0)</f>
        <v>73</v>
      </c>
    </row>
    <row r="8" spans="1:43" ht="78.75" x14ac:dyDescent="0.25">
      <c r="A8" s="83" t="str">
        <f>+D8&amp;"|FILT:"&amp;E8&amp;"| MUES:"&amp;G8&amp;"|"&amp;F8&amp;"|"&amp;O8&amp;"|"&amp;H8</f>
        <v>II 02|FILT:Tipo de Procedimiento| MUES:Producto|Cantidad de Mujeres Atendidas|periodo 2014-2019|Categoría</v>
      </c>
      <c r="B8" s="84"/>
      <c r="C8" s="85">
        <v>4</v>
      </c>
      <c r="D8" s="86" t="s">
        <v>13647</v>
      </c>
      <c r="E8" s="87" t="s">
        <v>13632</v>
      </c>
      <c r="F8" s="83" t="s">
        <v>13650</v>
      </c>
      <c r="G8" s="88" t="s">
        <v>9441</v>
      </c>
      <c r="H8" s="88" t="s">
        <v>9444</v>
      </c>
      <c r="I8" s="89"/>
      <c r="J8" s="37" t="s">
        <v>13642</v>
      </c>
      <c r="K8" s="61" t="s">
        <v>13652</v>
      </c>
      <c r="L8" s="61" t="str">
        <f>"Cantidad de mujeres atendidas para la fase de "&amp;J8&amp;" || Chile || 2014-2019"</f>
        <v>Cantidad de mujeres atendidas para la fase de Atención || Chile || 2014-2019</v>
      </c>
      <c r="M8" s="99" t="str">
        <f>"Mapa de Femicidios de Chile por región y comuna"&amp;" en el "&amp;O8</f>
        <v>Mapa de Femicidios de Chile por región y comuna en el periodo 2014-2019</v>
      </c>
      <c r="N8" s="36" t="s">
        <v>151</v>
      </c>
      <c r="O8" s="22" t="s">
        <v>13654</v>
      </c>
      <c r="P8" s="22" t="s">
        <v>9329</v>
      </c>
      <c r="Q8" s="98">
        <f>+IF($E8="PRODUCTO",VLOOKUP(J8,#REF!,9,0)&amp;"000",IF($E8="CATEGORÍA",VLOOKUP(J8,#REF!,7,0),$Q$1))</f>
        <v>270100000</v>
      </c>
      <c r="R8" s="22" t="s">
        <v>13377</v>
      </c>
      <c r="S8" s="36" t="str">
        <f t="shared" si="14"/>
        <v>Cantidad de Mujeres Atendidas en la fase de Atención</v>
      </c>
      <c r="T8" s="55" t="str">
        <f t="shared" ref="T8" si="21">+S8</f>
        <v>Cantidad de Mujeres Atendidas en la fase de Atención</v>
      </c>
      <c r="U8" s="56" t="str">
        <f t="shared" ref="U8" si="22">+E8&amp;": "&amp;J8</f>
        <v>Tipo de Procedimiento: Atención</v>
      </c>
      <c r="V8" s="36" t="s">
        <v>13807</v>
      </c>
      <c r="W8" s="23">
        <f t="shared" ref="W8" si="23">HYPERLINK(B8,B8)</f>
        <v>0</v>
      </c>
      <c r="X8" s="49" t="str">
        <f t="shared" si="8"/>
        <v>CHL</v>
      </c>
      <c r="Y8" s="22" t="s">
        <v>10694</v>
      </c>
      <c r="Z8" s="100" t="str">
        <f>+"El Informe Interactivo |"&amp;S8&amp;"| muestra los "&amp;F8&amp;" para las regiones y comunas de "&amp;J8&amp;" de acuerdo a los datos publicados por el "&amp;AL8&amp;" de Chile para el "&amp;O8&amp;". Se incluyen mapas y gráficos interactivos que detallan la frecuencia de casos para el periodo y la localización geográfica correspondiente."</f>
        <v>El Informe Interactivo |Cantidad de Mujeres Atendidas en la fase de Atención| muestra los Cantidad de Mujeres Atendidas para las regiones y comunas de Atención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8" s="52">
        <f t="shared" ref="AA8" si="24">+AA7</f>
        <v>44359</v>
      </c>
      <c r="AB8" s="49" t="str">
        <f t="shared" ref="AB8" si="25">+AB7</f>
        <v>Español</v>
      </c>
      <c r="AC8" s="49" t="str">
        <f t="shared" ref="AC8:AF8" si="26">+AC7</f>
        <v>Naty</v>
      </c>
      <c r="AD8" s="49" t="str">
        <f t="shared" si="26"/>
        <v>No Aplica</v>
      </c>
      <c r="AE8" s="49" t="str">
        <f t="shared" si="26"/>
        <v>No Aplica</v>
      </c>
      <c r="AF8" s="49" t="str">
        <f t="shared" si="26"/>
        <v>No Aplica</v>
      </c>
      <c r="AG8" s="53">
        <f>+VLOOKUP($P8,Parametros[[nombre]:[Columna1]],5,0)</f>
        <v>8</v>
      </c>
      <c r="AH8" s="53">
        <f t="shared" si="10"/>
        <v>1</v>
      </c>
      <c r="AI8" s="53">
        <f>+VLOOKUP($N8,Territorio[[nombre]:[Columna1]],7,0)</f>
        <v>38</v>
      </c>
      <c r="AJ8" s="53" t="e">
        <f>+VLOOKUP(O8,Temporalidad[[nombre]:[Columna1]],7,0)</f>
        <v>#N/A</v>
      </c>
      <c r="AK8" s="53">
        <f>+VLOOKUP(LEFT($D8,2),Tipo_Gráfico[[id2]:[Tipo Gráfico]],3,0)</f>
        <v>3</v>
      </c>
      <c r="AL8" s="36" t="s">
        <v>13806</v>
      </c>
      <c r="AM8" s="49" t="str">
        <f t="shared" si="11"/>
        <v>No Aplica</v>
      </c>
      <c r="AN8" s="49" t="str">
        <f t="shared" si="12"/>
        <v>No Aplica</v>
      </c>
      <c r="AO8" s="49" t="str">
        <f t="shared" si="13"/>
        <v>No Aplica</v>
      </c>
      <c r="AP8" s="54">
        <f>VLOOKUP($AC8,Responsables[],3,0)</f>
        <v>6</v>
      </c>
      <c r="AQ8" s="54">
        <f>VLOOKUP($R8,unidad_medida[[#All],[nombre]:[Columna1]],5,0)</f>
        <v>73</v>
      </c>
    </row>
    <row r="9" spans="1:43" ht="78.75" x14ac:dyDescent="0.25">
      <c r="A9" s="90" t="str">
        <f>+D9&amp;"|FILT:"&amp;E9&amp;"| MUES:"&amp;H9&amp;"|"&amp;F9&amp;"|"&amp;O9&amp;"|"&amp;I9</f>
        <v>RP 01|FILT:Nacional| MUES:Categoría|Cantidad de Mujeres Atendidas|periodo 2014-2019|Tipo de Procedimiento</v>
      </c>
      <c r="B9" s="91"/>
      <c r="C9" s="92">
        <v>1</v>
      </c>
      <c r="D9" s="93" t="s">
        <v>13648</v>
      </c>
      <c r="E9" s="94" t="s">
        <v>10694</v>
      </c>
      <c r="F9" s="90" t="s">
        <v>13650</v>
      </c>
      <c r="G9" s="90" t="s">
        <v>9441</v>
      </c>
      <c r="H9" s="95" t="s">
        <v>9444</v>
      </c>
      <c r="I9" s="95" t="s">
        <v>13632</v>
      </c>
      <c r="J9" s="37" t="s">
        <v>13649</v>
      </c>
      <c r="K9" s="96" t="s">
        <v>13653</v>
      </c>
      <c r="L9" s="97" t="str">
        <f>+K9</f>
        <v>Cantidad de mujeres atendidas</v>
      </c>
      <c r="M9" s="99" t="str">
        <f>"Mapa de Femicidios de Chile por región y comuna"&amp;" en el "&amp;O9</f>
        <v>Mapa de Femicidios de Chile por región y comuna en el periodo 2014-2019</v>
      </c>
      <c r="N9" s="36" t="s">
        <v>151</v>
      </c>
      <c r="O9" s="22" t="s">
        <v>13654</v>
      </c>
      <c r="P9" s="22" t="s">
        <v>9329</v>
      </c>
      <c r="Q9" s="98">
        <f>+IF($E9="PRODUCTO",VLOOKUP(J9,#REF!,9,0)&amp;"000",IF($E9="CATEGORÍA",VLOOKUP(J9,#REF!,7,0),$Q$1))</f>
        <v>270100000</v>
      </c>
      <c r="R9" s="22" t="s">
        <v>13377</v>
      </c>
      <c r="S9" s="36" t="str">
        <f t="shared" si="14"/>
        <v>Cantidad de Mujeres Atendidas en la fase de Total</v>
      </c>
      <c r="T9" s="55" t="str">
        <f t="shared" ref="T9" si="27">+S9</f>
        <v>Cantidad de Mujeres Atendidas en la fase de Total</v>
      </c>
      <c r="U9" s="56" t="str">
        <f t="shared" ref="U9" si="28">+E9&amp;": "&amp;J9</f>
        <v>Nacional: Total</v>
      </c>
      <c r="V9" s="36" t="s">
        <v>13807</v>
      </c>
      <c r="W9" s="23">
        <f t="shared" ref="W9" si="29">HYPERLINK(B9,B9)</f>
        <v>0</v>
      </c>
      <c r="X9" s="49" t="str">
        <f t="shared" si="8"/>
        <v>CHL</v>
      </c>
      <c r="Y9" s="22" t="s">
        <v>10694</v>
      </c>
      <c r="Z9" s="100" t="str">
        <f>+"El Informe Interactivo |"&amp;S9&amp;"| muestra los "&amp;F9&amp;" para las regiones y comunas de "&amp;J9&amp;" de acuerdo a los datos publicados por el "&amp;AL9&amp;" de Chile para el "&amp;O9&amp;". Se incluyen mapas y gráficos interactivos que detallan la frecuencia de casos para el periodo y la localización geográfica correspondiente."</f>
        <v>El Informe Interactivo |Cantidad de Mujeres Atendidas en la fase de Total| muestra los Cantidad de Mujeres Atendidas para las regiones y comunas de Total de acuerdo a los datos publicados por el Servicio Nacional de la Mujer, Ministerio de la Mujer y la Equidad de Género de Chile para el periodo 2014-2019. Se incluyen mapas y gráficos interactivos que detallan la frecuencia de casos para el periodo y la localización geográfica correspondiente.</v>
      </c>
      <c r="AA9" s="52">
        <f t="shared" ref="AA9" si="30">+AA8</f>
        <v>44359</v>
      </c>
      <c r="AB9" s="49" t="str">
        <f t="shared" ref="AB9" si="31">+AB8</f>
        <v>Español</v>
      </c>
      <c r="AC9" s="49" t="str">
        <f t="shared" ref="AC9:AF9" si="32">+AC8</f>
        <v>Naty</v>
      </c>
      <c r="AD9" s="49" t="str">
        <f t="shared" si="32"/>
        <v>No Aplica</v>
      </c>
      <c r="AE9" s="49" t="str">
        <f t="shared" si="32"/>
        <v>No Aplica</v>
      </c>
      <c r="AF9" s="49" t="str">
        <f t="shared" si="32"/>
        <v>No Aplica</v>
      </c>
      <c r="AG9" s="53">
        <f>+VLOOKUP($P9,Parametros[[nombre]:[Columna1]],5,0)</f>
        <v>8</v>
      </c>
      <c r="AH9" s="53">
        <f t="shared" si="10"/>
        <v>1</v>
      </c>
      <c r="AI9" s="53">
        <f>+VLOOKUP($N9,Territorio[[nombre]:[Columna1]],7,0)</f>
        <v>38</v>
      </c>
      <c r="AJ9" s="53" t="e">
        <f>+VLOOKUP(O9,Temporalidad[[nombre]:[Columna1]],7,0)</f>
        <v>#N/A</v>
      </c>
      <c r="AK9" s="53">
        <f>+VLOOKUP(LEFT($D9,2),Tipo_Gráfico[[id2]:[Tipo Gráfico]],3,0)</f>
        <v>4</v>
      </c>
      <c r="AL9" s="36" t="s">
        <v>13806</v>
      </c>
      <c r="AM9" s="49" t="str">
        <f t="shared" si="11"/>
        <v>No Aplica</v>
      </c>
      <c r="AN9" s="49" t="str">
        <f t="shared" si="12"/>
        <v>No Aplica</v>
      </c>
      <c r="AO9" s="49" t="str">
        <f t="shared" si="13"/>
        <v>No Aplica</v>
      </c>
      <c r="AP9" s="54">
        <f>VLOOKUP($AC9,Responsables[],3,0)</f>
        <v>6</v>
      </c>
      <c r="AQ9" s="54">
        <f>VLOOKUP($R9,unidad_medida[[#All],[nombre]:[Columna1]],5,0)</f>
        <v>73</v>
      </c>
    </row>
    <row r="22" spans="6:6" x14ac:dyDescent="0.25">
      <c r="F22" s="3"/>
    </row>
    <row r="23" spans="6:6" x14ac:dyDescent="0.25">
      <c r="F23"/>
    </row>
    <row r="24" spans="6:6" x14ac:dyDescent="0.25">
      <c r="F24" s="3"/>
    </row>
    <row r="25" spans="6:6" x14ac:dyDescent="0.25">
      <c r="F25"/>
    </row>
    <row r="26" spans="6:6" x14ac:dyDescent="0.25">
      <c r="F26" s="3"/>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sheetData>
  <phoneticPr fontId="9" type="noConversion"/>
  <conditionalFormatting sqref="V4:W4 Y4:Z6 Y7:Y9 M4:R9 T5:W9">
    <cfRule type="expression" dxfId="194" priority="15066">
      <formula>$Z4="Reporte 2"</formula>
    </cfRule>
    <cfRule type="expression" dxfId="193" priority="15067">
      <formula>$Z4="Reporte 1"</formula>
    </cfRule>
    <cfRule type="expression" dxfId="192" priority="15068">
      <formula>$Z4="Informe 10"</formula>
    </cfRule>
    <cfRule type="expression" dxfId="191" priority="15069">
      <formula>$Z4="Informe 9"</formula>
    </cfRule>
    <cfRule type="expression" dxfId="190" priority="15070">
      <formula>$Z4="Informe 8"</formula>
    </cfRule>
    <cfRule type="expression" dxfId="189" priority="15071">
      <formula>$Z4="Informe 7"</formula>
    </cfRule>
    <cfRule type="expression" dxfId="188" priority="15072">
      <formula>$Z4="Informe 6"</formula>
    </cfRule>
    <cfRule type="expression" dxfId="187" priority="15073">
      <formula>$Z4="Informe 5"</formula>
    </cfRule>
    <cfRule type="expression" dxfId="186" priority="15074">
      <formula>$Z4="Informe 4"</formula>
    </cfRule>
    <cfRule type="expression" dxfId="185" priority="15075">
      <formula>$Z4="Informe 3"</formula>
    </cfRule>
    <cfRule type="expression" dxfId="184" priority="15076">
      <formula>$Z4="Informe 2"</formula>
    </cfRule>
    <cfRule type="expression" dxfId="183" priority="15077">
      <formula>$Z4="Informe 1"</formula>
    </cfRule>
    <cfRule type="expression" dxfId="182" priority="15078">
      <formula>$Z4="Gráfico 10"</formula>
    </cfRule>
    <cfRule type="expression" dxfId="181" priority="15079">
      <formula>$Z4="Gráfico 25"</formula>
    </cfRule>
    <cfRule type="expression" dxfId="180" priority="15080">
      <formula>$Z4="Gráfico 24"</formula>
    </cfRule>
    <cfRule type="expression" dxfId="179" priority="15081">
      <formula>$Z4="Gráfico 23"</formula>
    </cfRule>
    <cfRule type="expression" dxfId="178" priority="15082">
      <formula>$Z4="Gráfico 22"</formula>
    </cfRule>
    <cfRule type="expression" dxfId="177" priority="15083">
      <formula>$Z4="Gráfico 21"</formula>
    </cfRule>
    <cfRule type="expression" dxfId="176" priority="15084">
      <formula>$Z4="Gráfico 20"</formula>
    </cfRule>
    <cfRule type="expression" dxfId="175" priority="15085">
      <formula>$Z4="Gráfico 18"</formula>
    </cfRule>
    <cfRule type="expression" dxfId="174" priority="15086">
      <formula>$Z4="Gráfico 19"</formula>
    </cfRule>
    <cfRule type="expression" dxfId="173" priority="15087">
      <formula>$Z4="Gráfico 17"</formula>
    </cfRule>
    <cfRule type="expression" dxfId="172" priority="15088">
      <formula>$Z4="Gráfico 16"</formula>
    </cfRule>
    <cfRule type="expression" dxfId="171" priority="15089">
      <formula>$Z4="Gráfico 15"</formula>
    </cfRule>
    <cfRule type="expression" dxfId="170" priority="15090">
      <formula>$Z4="Gráfico 14"</formula>
    </cfRule>
    <cfRule type="expression" dxfId="169" priority="15091">
      <formula>$Z4="Gráfico 12"</formula>
    </cfRule>
    <cfRule type="expression" dxfId="168" priority="15092">
      <formula>$Z4="Gráfico 13"</formula>
    </cfRule>
    <cfRule type="expression" dxfId="167" priority="15093">
      <formula>$Z4="Gráfico 11"</formula>
    </cfRule>
    <cfRule type="expression" dxfId="166" priority="15094">
      <formula>$Z4="Gráfico 9"</formula>
    </cfRule>
    <cfRule type="expression" dxfId="165" priority="15095">
      <formula>$Z4="Gráfico 8"</formula>
    </cfRule>
    <cfRule type="expression" dxfId="164" priority="15096">
      <formula>$Z4="Gráfico 7"</formula>
    </cfRule>
    <cfRule type="expression" dxfId="163" priority="15097">
      <formula>$Z4="Gráfico 6"</formula>
    </cfRule>
    <cfRule type="expression" dxfId="162" priority="15098">
      <formula>$Z4="Gráfico 4"</formula>
    </cfRule>
    <cfRule type="expression" dxfId="161" priority="15099">
      <formula>$Z4="Gráfico 3"</formula>
    </cfRule>
    <cfRule type="expression" dxfId="160" priority="15100">
      <formula>$Z4="Gráfico 2"</formula>
    </cfRule>
    <cfRule type="expression" dxfId="159" priority="15101">
      <formula>$Z4="Gráfico 1"</formula>
    </cfRule>
    <cfRule type="expression" dxfId="158" priority="15102">
      <formula>$Z4="Gráfico 5"</formula>
    </cfRule>
  </conditionalFormatting>
  <conditionalFormatting sqref="S4:T4 S5:S9">
    <cfRule type="expression" dxfId="157" priority="14992">
      <formula>$Z4="Reporte 2"</formula>
    </cfRule>
    <cfRule type="expression" dxfId="156" priority="14993">
      <formula>$Z4="Reporte 1"</formula>
    </cfRule>
    <cfRule type="expression" dxfId="155" priority="14994">
      <formula>$Z4="Informe 10"</formula>
    </cfRule>
    <cfRule type="expression" dxfId="154" priority="14995">
      <formula>$Z4="Informe 9"</formula>
    </cfRule>
    <cfRule type="expression" dxfId="153" priority="14996">
      <formula>$Z4="Informe 8"</formula>
    </cfRule>
    <cfRule type="expression" dxfId="152" priority="14997">
      <formula>$Z4="Informe 7"</formula>
    </cfRule>
    <cfRule type="expression" dxfId="151" priority="14998">
      <formula>$Z4="Informe 6"</formula>
    </cfRule>
    <cfRule type="expression" dxfId="150" priority="14999">
      <formula>$Z4="Informe 5"</formula>
    </cfRule>
    <cfRule type="expression" dxfId="149" priority="15000">
      <formula>$Z4="Informe 4"</formula>
    </cfRule>
    <cfRule type="expression" dxfId="148" priority="15001">
      <formula>$Z4="Informe 3"</formula>
    </cfRule>
    <cfRule type="expression" dxfId="147" priority="15002">
      <formula>$Z4="Informe 2"</formula>
    </cfRule>
    <cfRule type="expression" dxfId="146" priority="15003">
      <formula>$Z4="Informe 1"</formula>
    </cfRule>
    <cfRule type="expression" dxfId="145" priority="15004">
      <formula>$Z4="Gráfico 10"</formula>
    </cfRule>
    <cfRule type="expression" dxfId="144" priority="15005">
      <formula>$Z4="Gráfico 25"</formula>
    </cfRule>
    <cfRule type="expression" dxfId="143" priority="15006">
      <formula>$Z4="Gráfico 24"</formula>
    </cfRule>
    <cfRule type="expression" dxfId="142" priority="15007">
      <formula>$Z4="Gráfico 23"</formula>
    </cfRule>
    <cfRule type="expression" dxfId="141" priority="15008">
      <formula>$Z4="Gráfico 22"</formula>
    </cfRule>
    <cfRule type="expression" dxfId="140" priority="15009">
      <formula>$Z4="Gráfico 21"</formula>
    </cfRule>
    <cfRule type="expression" dxfId="139" priority="15010">
      <formula>$Z4="Gráfico 20"</formula>
    </cfRule>
    <cfRule type="expression" dxfId="138" priority="15011">
      <formula>$Z4="Gráfico 18"</formula>
    </cfRule>
    <cfRule type="expression" dxfId="137" priority="15012">
      <formula>$Z4="Gráfico 19"</formula>
    </cfRule>
    <cfRule type="expression" dxfId="136" priority="15013">
      <formula>$Z4="Gráfico 17"</formula>
    </cfRule>
    <cfRule type="expression" dxfId="135" priority="15014">
      <formula>$Z4="Gráfico 16"</formula>
    </cfRule>
    <cfRule type="expression" dxfId="134" priority="15015">
      <formula>$Z4="Gráfico 15"</formula>
    </cfRule>
    <cfRule type="expression" dxfId="133" priority="15016">
      <formula>$Z4="Gráfico 14"</formula>
    </cfRule>
    <cfRule type="expression" dxfId="132" priority="15017">
      <formula>$Z4="Gráfico 12"</formula>
    </cfRule>
    <cfRule type="expression" dxfId="131" priority="15018">
      <formula>$Z4="Gráfico 13"</formula>
    </cfRule>
    <cfRule type="expression" dxfId="130" priority="15019">
      <formula>$Z4="Gráfico 11"</formula>
    </cfRule>
    <cfRule type="expression" dxfId="129" priority="15020">
      <formula>$Z4="Gráfico 9"</formula>
    </cfRule>
    <cfRule type="expression" dxfId="128" priority="15021">
      <formula>$Z4="Gráfico 8"</formula>
    </cfRule>
    <cfRule type="expression" dxfId="127" priority="15022">
      <formula>$Z4="Gráfico 7"</formula>
    </cfRule>
    <cfRule type="expression" dxfId="126" priority="15023">
      <formula>$Z4="Gráfico 6"</formula>
    </cfRule>
    <cfRule type="expression" dxfId="125" priority="15024">
      <formula>$Z4="Gráfico 4"</formula>
    </cfRule>
    <cfRule type="expression" dxfId="124" priority="15025">
      <formula>$Z4="Gráfico 3"</formula>
    </cfRule>
    <cfRule type="expression" dxfId="123" priority="15026">
      <formula>$Z4="Gráfico 2"</formula>
    </cfRule>
    <cfRule type="expression" dxfId="122" priority="15027">
      <formula>$Z4="Gráfico 1"</formula>
    </cfRule>
    <cfRule type="expression" dxfId="121" priority="15028">
      <formula>$Z4="Gráfico 5"</formula>
    </cfRule>
  </conditionalFormatting>
  <conditionalFormatting sqref="AL4:AL9">
    <cfRule type="expression" dxfId="120" priority="488">
      <formula>$Z4="Reporte 2"</formula>
    </cfRule>
    <cfRule type="expression" dxfId="119" priority="489">
      <formula>$Z4="Reporte 1"</formula>
    </cfRule>
    <cfRule type="expression" dxfId="118" priority="490">
      <formula>$Z4="Informe 10"</formula>
    </cfRule>
    <cfRule type="expression" dxfId="117" priority="491">
      <formula>$Z4="Informe 9"</formula>
    </cfRule>
    <cfRule type="expression" dxfId="116" priority="492">
      <formula>$Z4="Informe 8"</formula>
    </cfRule>
    <cfRule type="expression" dxfId="115" priority="493">
      <formula>$Z4="Informe 7"</formula>
    </cfRule>
    <cfRule type="expression" dxfId="114" priority="494">
      <formula>$Z4="Informe 6"</formula>
    </cfRule>
    <cfRule type="expression" dxfId="113" priority="495">
      <formula>$Z4="Informe 5"</formula>
    </cfRule>
    <cfRule type="expression" dxfId="112" priority="496">
      <formula>$Z4="Informe 4"</formula>
    </cfRule>
    <cfRule type="expression" dxfId="111" priority="497">
      <formula>$Z4="Informe 3"</formula>
    </cfRule>
    <cfRule type="expression" dxfId="110" priority="498">
      <formula>$Z4="Informe 2"</formula>
    </cfRule>
    <cfRule type="expression" dxfId="109" priority="499">
      <formula>$Z4="Informe 1"</formula>
    </cfRule>
    <cfRule type="expression" dxfId="108" priority="500">
      <formula>$Z4="Gráfico 10"</formula>
    </cfRule>
    <cfRule type="expression" dxfId="107" priority="501">
      <formula>$Z4="Gráfico 25"</formula>
    </cfRule>
    <cfRule type="expression" dxfId="106" priority="502">
      <formula>$Z4="Gráfico 24"</formula>
    </cfRule>
    <cfRule type="expression" dxfId="105" priority="503">
      <formula>$Z4="Gráfico 23"</formula>
    </cfRule>
    <cfRule type="expression" dxfId="104" priority="504">
      <formula>$Z4="Gráfico 22"</formula>
    </cfRule>
    <cfRule type="expression" dxfId="103" priority="505">
      <formula>$Z4="Gráfico 21"</formula>
    </cfRule>
    <cfRule type="expression" dxfId="102" priority="506">
      <formula>$Z4="Gráfico 20"</formula>
    </cfRule>
    <cfRule type="expression" dxfId="101" priority="507">
      <formula>$Z4="Gráfico 18"</formula>
    </cfRule>
    <cfRule type="expression" dxfId="100" priority="508">
      <formula>$Z4="Gráfico 19"</formula>
    </cfRule>
    <cfRule type="expression" dxfId="99" priority="509">
      <formula>$Z4="Gráfico 17"</formula>
    </cfRule>
    <cfRule type="expression" dxfId="98" priority="510">
      <formula>$Z4="Gráfico 16"</formula>
    </cfRule>
    <cfRule type="expression" dxfId="97" priority="511">
      <formula>$Z4="Gráfico 15"</formula>
    </cfRule>
    <cfRule type="expression" dxfId="96" priority="512">
      <formula>$Z4="Gráfico 14"</formula>
    </cfRule>
    <cfRule type="expression" dxfId="95" priority="513">
      <formula>$Z4="Gráfico 12"</formula>
    </cfRule>
    <cfRule type="expression" dxfId="94" priority="514">
      <formula>$Z4="Gráfico 13"</formula>
    </cfRule>
    <cfRule type="expression" dxfId="93" priority="515">
      <formula>$Z4="Gráfico 11"</formula>
    </cfRule>
    <cfRule type="expression" dxfId="92" priority="516">
      <formula>$Z4="Gráfico 9"</formula>
    </cfRule>
    <cfRule type="expression" dxfId="91" priority="517">
      <formula>$Z4="Gráfico 8"</formula>
    </cfRule>
    <cfRule type="expression" dxfId="90" priority="518">
      <formula>$Z4="Gráfico 7"</formula>
    </cfRule>
    <cfRule type="expression" dxfId="89" priority="519">
      <formula>$Z4="Gráfico 6"</formula>
    </cfRule>
    <cfRule type="expression" dxfId="88" priority="520">
      <formula>$Z4="Gráfico 4"</formula>
    </cfRule>
    <cfRule type="expression" dxfId="87" priority="521">
      <formula>$Z4="Gráfico 3"</formula>
    </cfRule>
    <cfRule type="expression" dxfId="86" priority="522">
      <formula>$Z4="Gráfico 2"</formula>
    </cfRule>
    <cfRule type="expression" dxfId="85" priority="523">
      <formula>$Z4="Gráfico 1"</formula>
    </cfRule>
    <cfRule type="expression" dxfId="84" priority="524">
      <formula>$Z4="Gráfico 5"</formula>
    </cfRule>
  </conditionalFormatting>
  <conditionalFormatting sqref="K4:K9 L7:L8">
    <cfRule type="expression" dxfId="83" priority="487">
      <formula>+LEFT(D4,2)="GR"</formula>
    </cfRule>
  </conditionalFormatting>
  <conditionalFormatting sqref="L4:L6 L9">
    <cfRule type="expression" dxfId="82" priority="486">
      <formula>+LEFT(D4,2)="GR"</formula>
    </cfRule>
  </conditionalFormatting>
  <conditionalFormatting sqref="Z7:Z9">
    <cfRule type="expression" dxfId="44" priority="1">
      <formula>$Z7="Reporte 2"</formula>
    </cfRule>
    <cfRule type="expression" dxfId="43" priority="2">
      <formula>$Z7="Reporte 1"</formula>
    </cfRule>
    <cfRule type="expression" dxfId="42" priority="3">
      <formula>$Z7="Informe 10"</formula>
    </cfRule>
    <cfRule type="expression" dxfId="41" priority="4">
      <formula>$Z7="Informe 9"</formula>
    </cfRule>
    <cfRule type="expression" dxfId="40" priority="5">
      <formula>$Z7="Informe 8"</formula>
    </cfRule>
    <cfRule type="expression" dxfId="39" priority="6">
      <formula>$Z7="Informe 7"</formula>
    </cfRule>
    <cfRule type="expression" dxfId="38" priority="7">
      <formula>$Z7="Informe 6"</formula>
    </cfRule>
    <cfRule type="expression" dxfId="37" priority="8">
      <formula>$Z7="Informe 5"</formula>
    </cfRule>
    <cfRule type="expression" dxfId="36" priority="9">
      <formula>$Z7="Informe 4"</formula>
    </cfRule>
    <cfRule type="expression" dxfId="35" priority="10">
      <formula>$Z7="Informe 3"</formula>
    </cfRule>
    <cfRule type="expression" dxfId="34" priority="11">
      <formula>$Z7="Informe 2"</formula>
    </cfRule>
    <cfRule type="expression" dxfId="33" priority="12">
      <formula>$Z7="Informe 1"</formula>
    </cfRule>
    <cfRule type="expression" dxfId="32" priority="13">
      <formula>$Z7="Gráfico 10"</formula>
    </cfRule>
    <cfRule type="expression" dxfId="31" priority="14">
      <formula>$Z7="Gráfico 25"</formula>
    </cfRule>
    <cfRule type="expression" dxfId="30" priority="15">
      <formula>$Z7="Gráfico 24"</formula>
    </cfRule>
    <cfRule type="expression" dxfId="29" priority="16">
      <formula>$Z7="Gráfico 23"</formula>
    </cfRule>
    <cfRule type="expression" dxfId="28" priority="17">
      <formula>$Z7="Gráfico 22"</formula>
    </cfRule>
    <cfRule type="expression" dxfId="27" priority="18">
      <formula>$Z7="Gráfico 21"</formula>
    </cfRule>
    <cfRule type="expression" dxfId="26" priority="19">
      <formula>$Z7="Gráfico 20"</formula>
    </cfRule>
    <cfRule type="expression" dxfId="25" priority="20">
      <formula>$Z7="Gráfico 18"</formula>
    </cfRule>
    <cfRule type="expression" dxfId="24" priority="21">
      <formula>$Z7="Gráfico 19"</formula>
    </cfRule>
    <cfRule type="expression" dxfId="23" priority="22">
      <formula>$Z7="Gráfico 17"</formula>
    </cfRule>
    <cfRule type="expression" dxfId="22" priority="23">
      <formula>$Z7="Gráfico 16"</formula>
    </cfRule>
    <cfRule type="expression" dxfId="21" priority="24">
      <formula>$Z7="Gráfico 15"</formula>
    </cfRule>
    <cfRule type="expression" dxfId="20" priority="25">
      <formula>$Z7="Gráfico 14"</formula>
    </cfRule>
    <cfRule type="expression" dxfId="19" priority="26">
      <formula>$Z7="Gráfico 12"</formula>
    </cfRule>
    <cfRule type="expression" dxfId="18" priority="27">
      <formula>$Z7="Gráfico 13"</formula>
    </cfRule>
    <cfRule type="expression" dxfId="17" priority="28">
      <formula>$Z7="Gráfico 11"</formula>
    </cfRule>
    <cfRule type="expression" dxfId="16" priority="29">
      <formula>$Z7="Gráfico 9"</formula>
    </cfRule>
    <cfRule type="expression" dxfId="15" priority="30">
      <formula>$Z7="Gráfico 8"</formula>
    </cfRule>
    <cfRule type="expression" dxfId="14" priority="31">
      <formula>$Z7="Gráfico 7"</formula>
    </cfRule>
    <cfRule type="expression" dxfId="13" priority="32">
      <formula>$Z7="Gráfico 6"</formula>
    </cfRule>
    <cfRule type="expression" dxfId="12" priority="33">
      <formula>$Z7="Gráfico 4"</formula>
    </cfRule>
    <cfRule type="expression" dxfId="11" priority="34">
      <formula>$Z7="Gráfico 3"</formula>
    </cfRule>
    <cfRule type="expression" dxfId="10" priority="35">
      <formula>$Z7="Gráfico 2"</formula>
    </cfRule>
    <cfRule type="expression" dxfId="9" priority="36">
      <formula>$Z7="Gráfico 1"</formula>
    </cfRule>
    <cfRule type="expression" dxfId="8" priority="37">
      <formula>$Z7="Gráfico 5"</formula>
    </cfRule>
  </conditionalFormatting>
  <dataValidations count="2">
    <dataValidation type="list" allowBlank="1" showInputMessage="1" showErrorMessage="1" sqref="J4:J5 J7" xr:uid="{517A45EE-BE40-43EE-9E18-C15DACE3CC9A}">
      <formula1>Establecimientos</formula1>
    </dataValidation>
    <dataValidation type="list" allowBlank="1" showInputMessage="1" showErrorMessage="1" sqref="J6 J8" xr:uid="{13AFA19C-4C34-43B7-B9E5-3E952FD534F2}">
      <formula1>Tipo_Procedimientos</formula1>
    </dataValidation>
  </dataValidations>
  <pageMargins left="0.7" right="0.7" top="0.75" bottom="0.75" header="0.3" footer="0.3"/>
  <ignoredErrors>
    <ignoredError sqref="Q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12" activePane="bottomLeft" state="frozen"/>
      <selection pane="bottomLeft" activeCell="B1782" sqref="B1782"/>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44356</v>
      </c>
      <c r="F1771" s="2">
        <v>44356</v>
      </c>
      <c r="G1771" s="1" t="s">
        <v>13595</v>
      </c>
      <c r="H1771" s="1">
        <f>+Temporalidad[[#This Row],[ID]]</f>
        <v>1760</v>
      </c>
    </row>
    <row r="1772" spans="1:8" x14ac:dyDescent="0.25">
      <c r="A1772">
        <v>1761</v>
      </c>
      <c r="B1772" t="s">
        <v>10704</v>
      </c>
      <c r="C1772" s="1" t="s">
        <v>10621</v>
      </c>
      <c r="D1772" s="1" t="s">
        <v>10707</v>
      </c>
      <c r="E1772" s="2">
        <v>44349</v>
      </c>
      <c r="F1772" s="2">
        <v>44356</v>
      </c>
      <c r="G1772" s="1" t="s">
        <v>13596</v>
      </c>
      <c r="H1772" s="1">
        <f>+Temporalidad[[#This Row],[ID]]</f>
        <v>1761</v>
      </c>
    </row>
    <row r="1773" spans="1:8" x14ac:dyDescent="0.25">
      <c r="A1773">
        <v>1762</v>
      </c>
      <c r="B1773" t="s">
        <v>10705</v>
      </c>
      <c r="C1773" s="1" t="s">
        <v>8340</v>
      </c>
      <c r="D1773" s="1" t="s">
        <v>8341</v>
      </c>
      <c r="E1773" s="2">
        <v>44326</v>
      </c>
      <c r="F1773" s="2">
        <v>44356</v>
      </c>
      <c r="G1773" s="1" t="s">
        <v>13597</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13598</v>
      </c>
      <c r="C1782" s="1" t="s">
        <v>10449</v>
      </c>
      <c r="D1782" s="1" t="s">
        <v>10449</v>
      </c>
      <c r="E1782" s="2">
        <v>43831</v>
      </c>
      <c r="F1782" s="2">
        <v>44561</v>
      </c>
      <c r="G1782" s="1" t="s">
        <v>13599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13628</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13601</v>
      </c>
      <c r="C85" s="1" t="s">
        <v>13601</v>
      </c>
      <c r="D85" s="1" t="s">
        <v>10488</v>
      </c>
      <c r="E85" s="1" t="s">
        <v>13602</v>
      </c>
      <c r="F85" s="1">
        <f>+unidad_medida[[#This Row],[id]]</f>
        <v>75</v>
      </c>
    </row>
    <row r="86" spans="1:6" x14ac:dyDescent="0.25">
      <c r="A86">
        <v>76</v>
      </c>
      <c r="B86" s="1" t="s">
        <v>13600</v>
      </c>
      <c r="C86" s="1" t="s">
        <v>13603</v>
      </c>
      <c r="D86" s="1" t="s">
        <v>13604</v>
      </c>
      <c r="E86" s="1" t="s">
        <v>13605</v>
      </c>
      <c r="F86" s="1">
        <f>+unidad_medida[[#This Row],[id]]</f>
        <v>76</v>
      </c>
    </row>
    <row r="87" spans="1:6" x14ac:dyDescent="0.25">
      <c r="A87">
        <v>77</v>
      </c>
      <c r="B87" s="1" t="s">
        <v>13606</v>
      </c>
      <c r="C87" s="1" t="s">
        <v>13607</v>
      </c>
      <c r="D87" s="1" t="s">
        <v>13604</v>
      </c>
      <c r="E87" s="1" t="s">
        <v>13608</v>
      </c>
      <c r="F87" s="1">
        <f>+unidad_medida[[#This Row],[id]]</f>
        <v>77</v>
      </c>
    </row>
    <row r="88" spans="1:6" x14ac:dyDescent="0.25">
      <c r="A88">
        <v>78</v>
      </c>
      <c r="B88" s="1" t="s">
        <v>13609</v>
      </c>
      <c r="C88" s="1" t="s">
        <v>13610</v>
      </c>
      <c r="D88" s="1" t="s">
        <v>13604</v>
      </c>
      <c r="E88" s="1" t="s">
        <v>13611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9"/>
  <sheetViews>
    <sheetView showGridLines="0" workbookViewId="0">
      <pane ySplit="12" topLeftCell="A212" activePane="bottomLeft" state="frozen"/>
      <selection pane="bottomLeft" activeCell="G232" sqref="G23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3" x14ac:dyDescent="0.25">
      <c r="A12" t="s">
        <v>9437</v>
      </c>
      <c r="B12" t="s">
        <v>9382</v>
      </c>
      <c r="C12" t="s">
        <v>9438</v>
      </c>
      <c r="D12" t="s">
        <v>9439</v>
      </c>
      <c r="E12" t="s">
        <v>9440</v>
      </c>
      <c r="F12" t="s">
        <v>9441</v>
      </c>
      <c r="G12" t="s">
        <v>9442</v>
      </c>
      <c r="H12" t="s">
        <v>9443</v>
      </c>
      <c r="I12" t="s">
        <v>9444</v>
      </c>
      <c r="J12" t="s">
        <v>9445</v>
      </c>
      <c r="K12" t="s">
        <v>9446</v>
      </c>
      <c r="L12" t="s">
        <v>9447</v>
      </c>
      <c r="M12" t="s">
        <v>9448</v>
      </c>
    </row>
    <row r="13" spans="1:13"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row>
    <row r="14" spans="1:13"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row>
    <row r="15" spans="1:13"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row>
    <row r="16" spans="1:13"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row>
    <row r="17" spans="1:13" x14ac:dyDescent="0.25">
      <c r="A17">
        <v>10</v>
      </c>
      <c r="B17" s="1" t="s">
        <v>9449</v>
      </c>
      <c r="C17">
        <v>1001</v>
      </c>
      <c r="D17" s="1" t="s">
        <v>9450</v>
      </c>
      <c r="E17">
        <v>100101</v>
      </c>
      <c r="F17" s="1" t="s">
        <v>9451</v>
      </c>
      <c r="G17">
        <v>100101005</v>
      </c>
      <c r="H17">
        <v>5</v>
      </c>
      <c r="I17" s="1" t="s">
        <v>9452</v>
      </c>
      <c r="J17" s="1" t="s">
        <v>9453</v>
      </c>
      <c r="K17" s="1" t="s">
        <v>9454</v>
      </c>
      <c r="L17" s="1" t="s">
        <v>9455</v>
      </c>
      <c r="M17" s="1" t="s">
        <v>9456</v>
      </c>
    </row>
    <row r="18" spans="1:13" x14ac:dyDescent="0.25">
      <c r="A18">
        <v>10</v>
      </c>
      <c r="B18" s="1" t="s">
        <v>9449</v>
      </c>
      <c r="C18">
        <v>1001</v>
      </c>
      <c r="D18" s="1" t="s">
        <v>9450</v>
      </c>
      <c r="E18">
        <v>100101</v>
      </c>
      <c r="F18" s="1" t="s">
        <v>9451</v>
      </c>
      <c r="G18">
        <v>100101006</v>
      </c>
      <c r="H18">
        <v>6</v>
      </c>
      <c r="I18" s="1" t="s">
        <v>9457</v>
      </c>
      <c r="J18" s="1" t="s">
        <v>9458</v>
      </c>
      <c r="K18" s="1" t="s">
        <v>9459</v>
      </c>
      <c r="L18" s="1" t="s">
        <v>9460</v>
      </c>
      <c r="M18" s="1" t="s">
        <v>9461</v>
      </c>
    </row>
    <row r="19" spans="1:13" x14ac:dyDescent="0.25">
      <c r="A19">
        <v>10</v>
      </c>
      <c r="B19" s="1" t="s">
        <v>9449</v>
      </c>
      <c r="C19">
        <v>1001</v>
      </c>
      <c r="D19" s="1" t="s">
        <v>9450</v>
      </c>
      <c r="E19">
        <v>100101</v>
      </c>
      <c r="F19" s="1" t="s">
        <v>9451</v>
      </c>
      <c r="G19">
        <v>100101007</v>
      </c>
      <c r="H19">
        <v>7</v>
      </c>
      <c r="I19" s="1" t="s">
        <v>9462</v>
      </c>
      <c r="J19" s="1" t="s">
        <v>9463</v>
      </c>
      <c r="K19" s="1" t="s">
        <v>9464</v>
      </c>
      <c r="L19" s="1" t="s">
        <v>9465</v>
      </c>
      <c r="M19" s="1" t="s">
        <v>9466</v>
      </c>
    </row>
    <row r="20" spans="1:13" x14ac:dyDescent="0.25">
      <c r="A20">
        <v>10</v>
      </c>
      <c r="B20" s="1" t="s">
        <v>9449</v>
      </c>
      <c r="C20">
        <v>1001</v>
      </c>
      <c r="D20" s="1" t="s">
        <v>9450</v>
      </c>
      <c r="E20">
        <v>100101</v>
      </c>
      <c r="F20" s="1" t="s">
        <v>9451</v>
      </c>
      <c r="G20">
        <v>100101008</v>
      </c>
      <c r="H20">
        <v>8</v>
      </c>
      <c r="I20" s="1" t="s">
        <v>2107</v>
      </c>
      <c r="J20" s="1" t="s">
        <v>9467</v>
      </c>
      <c r="K20" s="1" t="s">
        <v>9468</v>
      </c>
      <c r="L20" s="1" t="s">
        <v>9469</v>
      </c>
      <c r="M20" s="1" t="s">
        <v>9470</v>
      </c>
    </row>
    <row r="21" spans="1:13" x14ac:dyDescent="0.25">
      <c r="A21">
        <v>10</v>
      </c>
      <c r="B21" s="1" t="s">
        <v>9449</v>
      </c>
      <c r="C21">
        <v>1001</v>
      </c>
      <c r="D21" s="1" t="s">
        <v>9450</v>
      </c>
      <c r="E21">
        <v>100101</v>
      </c>
      <c r="F21" s="1" t="s">
        <v>9451</v>
      </c>
      <c r="G21">
        <v>100101009</v>
      </c>
      <c r="H21">
        <v>9</v>
      </c>
      <c r="I21" s="1" t="s">
        <v>9471</v>
      </c>
      <c r="J21" s="1" t="s">
        <v>9472</v>
      </c>
      <c r="K21" s="1" t="s">
        <v>9473</v>
      </c>
      <c r="L21" s="1" t="s">
        <v>9474</v>
      </c>
      <c r="M21" s="1" t="s">
        <v>9475</v>
      </c>
    </row>
    <row r="22" spans="1:13" x14ac:dyDescent="0.25">
      <c r="A22">
        <v>10</v>
      </c>
      <c r="B22" s="1" t="s">
        <v>9449</v>
      </c>
      <c r="C22">
        <v>1001</v>
      </c>
      <c r="D22" s="1" t="s">
        <v>9450</v>
      </c>
      <c r="E22">
        <v>100101</v>
      </c>
      <c r="F22" s="1" t="s">
        <v>9451</v>
      </c>
      <c r="G22">
        <v>100101010</v>
      </c>
      <c r="H22">
        <v>10</v>
      </c>
      <c r="I22" s="1" t="s">
        <v>9476</v>
      </c>
      <c r="J22" s="1" t="s">
        <v>9477</v>
      </c>
      <c r="K22" s="1" t="s">
        <v>9478</v>
      </c>
      <c r="L22" s="1" t="s">
        <v>9479</v>
      </c>
      <c r="M22" s="1" t="s">
        <v>9480</v>
      </c>
    </row>
    <row r="23" spans="1:13" x14ac:dyDescent="0.25">
      <c r="A23">
        <v>10</v>
      </c>
      <c r="B23" s="1" t="s">
        <v>9449</v>
      </c>
      <c r="C23">
        <v>1001</v>
      </c>
      <c r="D23" s="1" t="s">
        <v>9450</v>
      </c>
      <c r="E23">
        <v>100101</v>
      </c>
      <c r="F23" s="1" t="s">
        <v>9451</v>
      </c>
      <c r="G23">
        <v>100101011</v>
      </c>
      <c r="H23">
        <v>11</v>
      </c>
      <c r="I23" s="1" t="s">
        <v>9481</v>
      </c>
      <c r="J23" s="1" t="s">
        <v>9482</v>
      </c>
      <c r="K23" s="1" t="s">
        <v>9483</v>
      </c>
      <c r="L23" s="1" t="s">
        <v>9484</v>
      </c>
      <c r="M23" s="1" t="s">
        <v>9485</v>
      </c>
    </row>
    <row r="24" spans="1:13" x14ac:dyDescent="0.25">
      <c r="A24">
        <v>10</v>
      </c>
      <c r="B24" s="1" t="s">
        <v>9449</v>
      </c>
      <c r="C24">
        <v>1001</v>
      </c>
      <c r="D24" s="1" t="s">
        <v>9450</v>
      </c>
      <c r="E24">
        <v>100101</v>
      </c>
      <c r="F24" s="1" t="s">
        <v>9451</v>
      </c>
      <c r="G24">
        <v>100101012</v>
      </c>
      <c r="H24">
        <v>12</v>
      </c>
      <c r="I24" s="1" t="s">
        <v>9486</v>
      </c>
      <c r="J24" s="1" t="s">
        <v>9487</v>
      </c>
      <c r="K24" s="1" t="s">
        <v>9488</v>
      </c>
      <c r="L24" s="1" t="s">
        <v>9489</v>
      </c>
      <c r="M24" s="1" t="s">
        <v>9490</v>
      </c>
    </row>
    <row r="25" spans="1:13" x14ac:dyDescent="0.25">
      <c r="A25">
        <v>10</v>
      </c>
      <c r="B25" s="1" t="s">
        <v>9449</v>
      </c>
      <c r="C25">
        <v>1001</v>
      </c>
      <c r="D25" s="1" t="s">
        <v>9450</v>
      </c>
      <c r="E25">
        <v>100101</v>
      </c>
      <c r="F25" s="1" t="s">
        <v>9451</v>
      </c>
      <c r="G25">
        <v>100101013</v>
      </c>
      <c r="H25">
        <v>13</v>
      </c>
      <c r="I25" s="1" t="s">
        <v>9491</v>
      </c>
      <c r="J25" s="1" t="s">
        <v>9492</v>
      </c>
      <c r="K25" s="1" t="s">
        <v>9493</v>
      </c>
      <c r="L25" s="1" t="s">
        <v>9494</v>
      </c>
      <c r="M25" s="1" t="s">
        <v>9495</v>
      </c>
    </row>
    <row r="26" spans="1:13" x14ac:dyDescent="0.25">
      <c r="A26">
        <v>10</v>
      </c>
      <c r="B26" s="1" t="s">
        <v>9449</v>
      </c>
      <c r="C26">
        <v>1001</v>
      </c>
      <c r="D26" s="1" t="s">
        <v>9450</v>
      </c>
      <c r="E26">
        <v>100101</v>
      </c>
      <c r="F26" s="1" t="s">
        <v>9451</v>
      </c>
      <c r="G26">
        <v>100101014</v>
      </c>
      <c r="H26">
        <v>14</v>
      </c>
      <c r="I26" s="1" t="s">
        <v>9496</v>
      </c>
      <c r="J26" s="1" t="s">
        <v>9497</v>
      </c>
      <c r="K26" s="1" t="s">
        <v>9498</v>
      </c>
      <c r="L26" s="1" t="s">
        <v>9499</v>
      </c>
      <c r="M26" s="1" t="s">
        <v>9500</v>
      </c>
    </row>
    <row r="27" spans="1:13"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row>
    <row r="28" spans="1:13"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row>
    <row r="29" spans="1:13"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row>
    <row r="30" spans="1:13"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row>
    <row r="31" spans="1:13"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row>
    <row r="32" spans="1:13"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row>
    <row r="33" spans="1:13" x14ac:dyDescent="0.25">
      <c r="A33">
        <v>10</v>
      </c>
      <c r="B33" s="1" t="s">
        <v>9449</v>
      </c>
      <c r="C33">
        <v>1001</v>
      </c>
      <c r="D33" s="1" t="s">
        <v>9450</v>
      </c>
      <c r="E33">
        <v>100102</v>
      </c>
      <c r="F33" s="1" t="s">
        <v>9501</v>
      </c>
      <c r="G33">
        <v>100102005</v>
      </c>
      <c r="H33">
        <v>5</v>
      </c>
      <c r="I33" s="1" t="s">
        <v>9502</v>
      </c>
      <c r="J33" s="1" t="s">
        <v>9503</v>
      </c>
      <c r="K33" s="1" t="s">
        <v>9504</v>
      </c>
      <c r="L33" s="1" t="s">
        <v>9505</v>
      </c>
      <c r="M33" s="1" t="s">
        <v>9506</v>
      </c>
    </row>
    <row r="34" spans="1:13" x14ac:dyDescent="0.25">
      <c r="A34">
        <v>10</v>
      </c>
      <c r="B34" s="1" t="s">
        <v>9449</v>
      </c>
      <c r="C34">
        <v>1001</v>
      </c>
      <c r="D34" s="1" t="s">
        <v>9450</v>
      </c>
      <c r="E34">
        <v>100102</v>
      </c>
      <c r="F34" s="1" t="s">
        <v>9501</v>
      </c>
      <c r="G34">
        <v>100102006</v>
      </c>
      <c r="H34">
        <v>6</v>
      </c>
      <c r="I34" s="1" t="s">
        <v>9507</v>
      </c>
      <c r="J34" s="1" t="s">
        <v>9508</v>
      </c>
      <c r="K34" s="1" t="s">
        <v>9509</v>
      </c>
      <c r="L34" s="1" t="s">
        <v>9510</v>
      </c>
      <c r="M34" s="1" t="s">
        <v>9511</v>
      </c>
    </row>
    <row r="35" spans="1:13" x14ac:dyDescent="0.25">
      <c r="A35">
        <v>10</v>
      </c>
      <c r="B35" s="1" t="s">
        <v>9449</v>
      </c>
      <c r="C35">
        <v>1001</v>
      </c>
      <c r="D35" s="1" t="s">
        <v>9450</v>
      </c>
      <c r="E35">
        <v>100102</v>
      </c>
      <c r="F35" s="1" t="s">
        <v>9501</v>
      </c>
      <c r="G35">
        <v>100102007</v>
      </c>
      <c r="H35">
        <v>7</v>
      </c>
      <c r="I35" s="1" t="s">
        <v>9512</v>
      </c>
      <c r="J35" s="1" t="s">
        <v>9513</v>
      </c>
      <c r="K35" s="1" t="s">
        <v>9514</v>
      </c>
      <c r="L35" s="1" t="s">
        <v>9515</v>
      </c>
      <c r="M35" s="1" t="s">
        <v>9516</v>
      </c>
    </row>
    <row r="36" spans="1:13" x14ac:dyDescent="0.25">
      <c r="A36">
        <v>10</v>
      </c>
      <c r="B36" s="1" t="s">
        <v>9449</v>
      </c>
      <c r="C36">
        <v>1001</v>
      </c>
      <c r="D36" s="1" t="s">
        <v>9450</v>
      </c>
      <c r="E36">
        <v>100102</v>
      </c>
      <c r="F36" s="1" t="s">
        <v>9501</v>
      </c>
      <c r="G36">
        <v>100102008</v>
      </c>
      <c r="H36">
        <v>8</v>
      </c>
      <c r="I36" s="1" t="s">
        <v>9517</v>
      </c>
      <c r="J36" s="1" t="s">
        <v>9518</v>
      </c>
      <c r="K36" s="1" t="s">
        <v>9519</v>
      </c>
      <c r="L36" s="1" t="s">
        <v>9520</v>
      </c>
      <c r="M36" s="1" t="s">
        <v>9521</v>
      </c>
    </row>
    <row r="37" spans="1:13" x14ac:dyDescent="0.25">
      <c r="A37">
        <v>10</v>
      </c>
      <c r="B37" s="1" t="s">
        <v>9449</v>
      </c>
      <c r="C37">
        <v>1001</v>
      </c>
      <c r="D37" s="1" t="s">
        <v>9450</v>
      </c>
      <c r="E37">
        <v>100102</v>
      </c>
      <c r="F37" s="1" t="s">
        <v>9501</v>
      </c>
      <c r="G37">
        <v>100102009</v>
      </c>
      <c r="H37">
        <v>9</v>
      </c>
      <c r="I37" s="1" t="s">
        <v>9522</v>
      </c>
      <c r="J37" s="1" t="s">
        <v>9523</v>
      </c>
      <c r="K37" s="1" t="s">
        <v>9524</v>
      </c>
      <c r="L37" s="1" t="s">
        <v>9525</v>
      </c>
      <c r="M37" s="1" t="s">
        <v>9526</v>
      </c>
    </row>
    <row r="38" spans="1:13" x14ac:dyDescent="0.25">
      <c r="A38">
        <v>10</v>
      </c>
      <c r="B38" s="1" t="s">
        <v>9449</v>
      </c>
      <c r="C38">
        <v>1001</v>
      </c>
      <c r="D38" s="1" t="s">
        <v>9450</v>
      </c>
      <c r="E38">
        <v>100102</v>
      </c>
      <c r="F38" s="1" t="s">
        <v>9501</v>
      </c>
      <c r="G38">
        <v>100102010</v>
      </c>
      <c r="H38">
        <v>10</v>
      </c>
      <c r="I38" s="1" t="s">
        <v>9527</v>
      </c>
      <c r="J38" s="1" t="s">
        <v>9528</v>
      </c>
      <c r="K38" s="1" t="s">
        <v>9529</v>
      </c>
      <c r="L38" s="1" t="s">
        <v>9530</v>
      </c>
      <c r="M38" s="1" t="s">
        <v>9531</v>
      </c>
    </row>
    <row r="39" spans="1:13"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row>
    <row r="40" spans="1:13"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row>
    <row r="41" spans="1:13"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row>
    <row r="42" spans="1:13"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row>
    <row r="43" spans="1:13" x14ac:dyDescent="0.25">
      <c r="A43">
        <v>10</v>
      </c>
      <c r="B43" s="1" t="s">
        <v>9449</v>
      </c>
      <c r="C43">
        <v>1001</v>
      </c>
      <c r="D43" s="1" t="s">
        <v>9450</v>
      </c>
      <c r="E43">
        <v>100103</v>
      </c>
      <c r="F43" s="1" t="s">
        <v>9532</v>
      </c>
      <c r="G43">
        <v>100103005</v>
      </c>
      <c r="H43">
        <v>5</v>
      </c>
      <c r="I43" s="1" t="s">
        <v>9533</v>
      </c>
      <c r="J43" s="1" t="s">
        <v>9534</v>
      </c>
      <c r="K43" s="1" t="s">
        <v>9535</v>
      </c>
      <c r="L43" s="1" t="s">
        <v>9536</v>
      </c>
      <c r="M43" s="1" t="s">
        <v>9537</v>
      </c>
    </row>
    <row r="44" spans="1:13" x14ac:dyDescent="0.25">
      <c r="A44">
        <v>10</v>
      </c>
      <c r="B44" s="1" t="s">
        <v>9449</v>
      </c>
      <c r="C44">
        <v>1001</v>
      </c>
      <c r="D44" s="1" t="s">
        <v>9450</v>
      </c>
      <c r="E44">
        <v>100103</v>
      </c>
      <c r="F44" s="1" t="s">
        <v>9532</v>
      </c>
      <c r="G44">
        <v>100103006</v>
      </c>
      <c r="H44">
        <v>6</v>
      </c>
      <c r="I44" s="1" t="s">
        <v>9538</v>
      </c>
      <c r="J44" s="1" t="s">
        <v>9539</v>
      </c>
      <c r="K44" s="1" t="s">
        <v>9540</v>
      </c>
      <c r="L44" s="1" t="s">
        <v>9541</v>
      </c>
      <c r="M44" s="1" t="s">
        <v>9542</v>
      </c>
    </row>
    <row r="45" spans="1:13" x14ac:dyDescent="0.25">
      <c r="A45">
        <v>10</v>
      </c>
      <c r="B45" s="1" t="s">
        <v>9449</v>
      </c>
      <c r="C45">
        <v>1001</v>
      </c>
      <c r="D45" s="1" t="s">
        <v>9450</v>
      </c>
      <c r="E45">
        <v>100103</v>
      </c>
      <c r="F45" s="1" t="s">
        <v>9532</v>
      </c>
      <c r="G45">
        <v>100103007</v>
      </c>
      <c r="H45">
        <v>7</v>
      </c>
      <c r="I45" s="1" t="s">
        <v>9543</v>
      </c>
      <c r="J45" s="1" t="s">
        <v>9544</v>
      </c>
      <c r="K45" s="1" t="s">
        <v>9545</v>
      </c>
      <c r="L45" s="1" t="s">
        <v>9546</v>
      </c>
      <c r="M45" s="1" t="s">
        <v>9547</v>
      </c>
    </row>
    <row r="46" spans="1:13" x14ac:dyDescent="0.25">
      <c r="A46">
        <v>10</v>
      </c>
      <c r="B46" s="1" t="s">
        <v>9449</v>
      </c>
      <c r="C46">
        <v>1001</v>
      </c>
      <c r="D46" s="1" t="s">
        <v>9450</v>
      </c>
      <c r="E46">
        <v>100103</v>
      </c>
      <c r="F46" s="1" t="s">
        <v>9532</v>
      </c>
      <c r="G46">
        <v>100103008</v>
      </c>
      <c r="H46">
        <v>8</v>
      </c>
      <c r="I46" s="1" t="s">
        <v>9532</v>
      </c>
      <c r="J46" s="1" t="s">
        <v>9548</v>
      </c>
      <c r="K46" s="1" t="s">
        <v>9549</v>
      </c>
      <c r="L46" s="1" t="s">
        <v>9550</v>
      </c>
      <c r="M46" s="1" t="s">
        <v>9551</v>
      </c>
    </row>
    <row r="47" spans="1:13" x14ac:dyDescent="0.25">
      <c r="A47">
        <v>10</v>
      </c>
      <c r="B47" s="1" t="s">
        <v>9449</v>
      </c>
      <c r="C47">
        <v>1001</v>
      </c>
      <c r="D47" s="1" t="s">
        <v>9450</v>
      </c>
      <c r="E47">
        <v>100103</v>
      </c>
      <c r="F47" s="1" t="s">
        <v>9532</v>
      </c>
      <c r="G47">
        <v>100103009</v>
      </c>
      <c r="H47">
        <v>9</v>
      </c>
      <c r="I47" s="1" t="s">
        <v>9552</v>
      </c>
      <c r="J47" s="1" t="s">
        <v>9553</v>
      </c>
      <c r="K47" s="1" t="s">
        <v>9554</v>
      </c>
      <c r="L47" s="1" t="s">
        <v>9555</v>
      </c>
      <c r="M47" s="1" t="s">
        <v>9556</v>
      </c>
    </row>
    <row r="48" spans="1:13"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row>
    <row r="49" spans="1:13"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row>
    <row r="50" spans="1:13"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row>
    <row r="51" spans="1:13"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row>
    <row r="52" spans="1:13"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row>
    <row r="53" spans="1:13"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row>
    <row r="54" spans="1:13"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row>
    <row r="55" spans="1:13"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row>
    <row r="56" spans="1:13"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row>
    <row r="57" spans="1:13" x14ac:dyDescent="0.25">
      <c r="A57">
        <v>10</v>
      </c>
      <c r="B57" s="1" t="s">
        <v>9449</v>
      </c>
      <c r="C57">
        <v>1001</v>
      </c>
      <c r="D57" s="1" t="s">
        <v>9450</v>
      </c>
      <c r="E57">
        <v>100104</v>
      </c>
      <c r="F57" s="1" t="s">
        <v>9557</v>
      </c>
      <c r="G57">
        <v>100104005</v>
      </c>
      <c r="H57">
        <v>5</v>
      </c>
      <c r="I57" s="1" t="s">
        <v>9558</v>
      </c>
      <c r="J57" s="1" t="s">
        <v>9559</v>
      </c>
      <c r="K57" s="1" t="s">
        <v>9560</v>
      </c>
      <c r="L57" s="1" t="s">
        <v>9561</v>
      </c>
      <c r="M57" s="1" t="s">
        <v>9562</v>
      </c>
    </row>
    <row r="58" spans="1:13" x14ac:dyDescent="0.25">
      <c r="A58">
        <v>10</v>
      </c>
      <c r="B58" s="1" t="s">
        <v>9449</v>
      </c>
      <c r="C58">
        <v>1001</v>
      </c>
      <c r="D58" s="1" t="s">
        <v>9450</v>
      </c>
      <c r="E58">
        <v>100104</v>
      </c>
      <c r="F58" s="1" t="s">
        <v>9557</v>
      </c>
      <c r="G58">
        <v>100104006</v>
      </c>
      <c r="H58">
        <v>6</v>
      </c>
      <c r="I58" s="1" t="s">
        <v>9563</v>
      </c>
      <c r="J58" s="1" t="s">
        <v>9564</v>
      </c>
      <c r="K58" s="1" t="s">
        <v>9565</v>
      </c>
      <c r="L58" s="1" t="s">
        <v>9566</v>
      </c>
      <c r="M58" s="1" t="s">
        <v>9567</v>
      </c>
    </row>
    <row r="59" spans="1:13" x14ac:dyDescent="0.25">
      <c r="A59">
        <v>10</v>
      </c>
      <c r="B59" s="1" t="s">
        <v>9449</v>
      </c>
      <c r="C59">
        <v>1001</v>
      </c>
      <c r="D59" s="1" t="s">
        <v>9450</v>
      </c>
      <c r="E59">
        <v>100104</v>
      </c>
      <c r="F59" s="1" t="s">
        <v>9557</v>
      </c>
      <c r="G59">
        <v>100104007</v>
      </c>
      <c r="H59">
        <v>7</v>
      </c>
      <c r="I59" s="1" t="s">
        <v>9557</v>
      </c>
      <c r="J59" s="1" t="s">
        <v>9568</v>
      </c>
      <c r="K59" s="1" t="s">
        <v>9569</v>
      </c>
      <c r="L59" s="1" t="s">
        <v>9570</v>
      </c>
      <c r="M59" s="1" t="s">
        <v>9571</v>
      </c>
    </row>
    <row r="60" spans="1:13"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row>
    <row r="61" spans="1:13"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row>
    <row r="62" spans="1:13"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row>
    <row r="63" spans="1:13"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row>
    <row r="64" spans="1:13" x14ac:dyDescent="0.25">
      <c r="A64">
        <v>10</v>
      </c>
      <c r="B64" s="1" t="s">
        <v>9449</v>
      </c>
      <c r="C64">
        <v>1001</v>
      </c>
      <c r="D64" s="1" t="s">
        <v>9450</v>
      </c>
      <c r="E64">
        <v>100105</v>
      </c>
      <c r="F64" s="1" t="s">
        <v>9572</v>
      </c>
      <c r="G64">
        <v>100105005</v>
      </c>
      <c r="H64">
        <v>5</v>
      </c>
      <c r="I64" s="1" t="s">
        <v>9573</v>
      </c>
      <c r="J64" s="1" t="s">
        <v>9574</v>
      </c>
      <c r="K64" s="1" t="s">
        <v>9575</v>
      </c>
      <c r="L64" s="1" t="s">
        <v>9576</v>
      </c>
      <c r="M64" s="1" t="s">
        <v>9577</v>
      </c>
    </row>
    <row r="65" spans="1:13" x14ac:dyDescent="0.25">
      <c r="A65">
        <v>10</v>
      </c>
      <c r="B65" s="1" t="s">
        <v>9449</v>
      </c>
      <c r="C65">
        <v>1001</v>
      </c>
      <c r="D65" s="1" t="s">
        <v>9450</v>
      </c>
      <c r="E65">
        <v>100105</v>
      </c>
      <c r="F65" s="1" t="s">
        <v>9572</v>
      </c>
      <c r="G65">
        <v>100105006</v>
      </c>
      <c r="H65">
        <v>6</v>
      </c>
      <c r="I65" s="1" t="s">
        <v>9578</v>
      </c>
      <c r="J65" s="1" t="s">
        <v>9579</v>
      </c>
      <c r="K65" s="1" t="s">
        <v>9580</v>
      </c>
      <c r="L65" s="1" t="s">
        <v>9581</v>
      </c>
      <c r="M65" s="1" t="s">
        <v>9582</v>
      </c>
    </row>
    <row r="66" spans="1:13"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row>
    <row r="67" spans="1:13"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row>
    <row r="68" spans="1:13"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row>
    <row r="69" spans="1:13"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row>
    <row r="70" spans="1:13"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row>
    <row r="71" spans="1:13"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row>
    <row r="72" spans="1:13"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row>
    <row r="73" spans="1:13"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row>
    <row r="74" spans="1:13" x14ac:dyDescent="0.25">
      <c r="A74">
        <v>10</v>
      </c>
      <c r="B74" s="1" t="s">
        <v>9449</v>
      </c>
      <c r="C74">
        <v>1001</v>
      </c>
      <c r="D74" s="1" t="s">
        <v>9450</v>
      </c>
      <c r="E74">
        <v>100107</v>
      </c>
      <c r="F74" s="1" t="s">
        <v>9378</v>
      </c>
      <c r="G74">
        <v>100107005</v>
      </c>
      <c r="H74">
        <v>5</v>
      </c>
      <c r="I74" s="1" t="s">
        <v>9583</v>
      </c>
      <c r="J74" s="1" t="s">
        <v>9584</v>
      </c>
      <c r="K74" s="1" t="s">
        <v>9585</v>
      </c>
      <c r="L74" s="1" t="s">
        <v>9586</v>
      </c>
      <c r="M74" s="1" t="s">
        <v>9587</v>
      </c>
    </row>
    <row r="75" spans="1:13" x14ac:dyDescent="0.25">
      <c r="A75">
        <v>10</v>
      </c>
      <c r="B75" s="1" t="s">
        <v>9449</v>
      </c>
      <c r="C75">
        <v>1001</v>
      </c>
      <c r="D75" s="1" t="s">
        <v>9450</v>
      </c>
      <c r="E75">
        <v>100107</v>
      </c>
      <c r="F75" s="1" t="s">
        <v>9378</v>
      </c>
      <c r="G75">
        <v>100107006</v>
      </c>
      <c r="H75">
        <v>6</v>
      </c>
      <c r="I75" s="1" t="s">
        <v>9588</v>
      </c>
      <c r="J75" s="1" t="s">
        <v>9589</v>
      </c>
      <c r="K75" s="1" t="s">
        <v>9590</v>
      </c>
      <c r="L75" s="1" t="s">
        <v>9591</v>
      </c>
      <c r="M75" s="1" t="s">
        <v>9592</v>
      </c>
    </row>
    <row r="76" spans="1:13" x14ac:dyDescent="0.25">
      <c r="A76">
        <v>10</v>
      </c>
      <c r="B76" s="1" t="s">
        <v>9449</v>
      </c>
      <c r="C76">
        <v>1001</v>
      </c>
      <c r="D76" s="1" t="s">
        <v>9450</v>
      </c>
      <c r="E76">
        <v>100107</v>
      </c>
      <c r="F76" s="1" t="s">
        <v>9378</v>
      </c>
      <c r="G76">
        <v>100107007</v>
      </c>
      <c r="H76">
        <v>7</v>
      </c>
      <c r="I76" s="1" t="s">
        <v>9593</v>
      </c>
      <c r="J76" s="1" t="s">
        <v>9594</v>
      </c>
      <c r="K76" s="1" t="s">
        <v>9595</v>
      </c>
      <c r="L76" s="1" t="s">
        <v>9596</v>
      </c>
      <c r="M76" s="1" t="s">
        <v>9597</v>
      </c>
    </row>
    <row r="77" spans="1:13" x14ac:dyDescent="0.25">
      <c r="A77">
        <v>10</v>
      </c>
      <c r="B77" s="1" t="s">
        <v>9449</v>
      </c>
      <c r="C77">
        <v>1001</v>
      </c>
      <c r="D77" s="1" t="s">
        <v>9450</v>
      </c>
      <c r="E77">
        <v>100107</v>
      </c>
      <c r="F77" s="1" t="s">
        <v>9378</v>
      </c>
      <c r="G77">
        <v>100107008</v>
      </c>
      <c r="H77">
        <v>8</v>
      </c>
      <c r="I77" s="1" t="s">
        <v>9598</v>
      </c>
      <c r="J77" s="1" t="s">
        <v>9599</v>
      </c>
      <c r="K77" s="1" t="s">
        <v>9600</v>
      </c>
      <c r="L77" s="1" t="s">
        <v>9601</v>
      </c>
      <c r="M77" s="1" t="s">
        <v>9602</v>
      </c>
    </row>
    <row r="78" spans="1:13" x14ac:dyDescent="0.25">
      <c r="A78">
        <v>10</v>
      </c>
      <c r="B78" s="1" t="s">
        <v>9449</v>
      </c>
      <c r="C78">
        <v>1001</v>
      </c>
      <c r="D78" s="1" t="s">
        <v>9450</v>
      </c>
      <c r="E78">
        <v>100107</v>
      </c>
      <c r="F78" s="1" t="s">
        <v>9378</v>
      </c>
      <c r="G78">
        <v>100107009</v>
      </c>
      <c r="H78">
        <v>9</v>
      </c>
      <c r="I78" s="1" t="s">
        <v>9603</v>
      </c>
      <c r="J78" s="1" t="s">
        <v>9604</v>
      </c>
      <c r="K78" s="1" t="s">
        <v>9605</v>
      </c>
      <c r="L78" s="1" t="s">
        <v>9606</v>
      </c>
      <c r="M78" s="1" t="s">
        <v>9607</v>
      </c>
    </row>
    <row r="79" spans="1:13" x14ac:dyDescent="0.25">
      <c r="A79">
        <v>10</v>
      </c>
      <c r="B79" s="1" t="s">
        <v>9449</v>
      </c>
      <c r="C79">
        <v>1001</v>
      </c>
      <c r="D79" s="1" t="s">
        <v>9450</v>
      </c>
      <c r="E79">
        <v>100107</v>
      </c>
      <c r="F79" s="1" t="s">
        <v>9378</v>
      </c>
      <c r="G79">
        <v>100107010</v>
      </c>
      <c r="H79">
        <v>10</v>
      </c>
      <c r="I79" s="1" t="s">
        <v>9608</v>
      </c>
      <c r="J79" s="1" t="s">
        <v>9609</v>
      </c>
      <c r="K79" s="1" t="s">
        <v>9610</v>
      </c>
      <c r="L79" s="1" t="s">
        <v>9611</v>
      </c>
      <c r="M79" s="1" t="s">
        <v>9612</v>
      </c>
    </row>
    <row r="80" spans="1:13" x14ac:dyDescent="0.25">
      <c r="A80">
        <v>10</v>
      </c>
      <c r="B80" s="1" t="s">
        <v>9449</v>
      </c>
      <c r="C80">
        <v>1001</v>
      </c>
      <c r="D80" s="1" t="s">
        <v>9450</v>
      </c>
      <c r="E80">
        <v>100107</v>
      </c>
      <c r="F80" s="1" t="s">
        <v>9378</v>
      </c>
      <c r="G80">
        <v>100107011</v>
      </c>
      <c r="H80">
        <v>11</v>
      </c>
      <c r="I80" s="1" t="s">
        <v>9613</v>
      </c>
      <c r="J80" s="1" t="s">
        <v>9614</v>
      </c>
      <c r="K80" s="1" t="s">
        <v>9615</v>
      </c>
      <c r="L80" s="1" t="s">
        <v>9616</v>
      </c>
      <c r="M80" s="1" t="s">
        <v>9617</v>
      </c>
    </row>
    <row r="81" spans="1:13" x14ac:dyDescent="0.25">
      <c r="A81">
        <v>10</v>
      </c>
      <c r="B81" s="1" t="s">
        <v>9449</v>
      </c>
      <c r="C81">
        <v>1001</v>
      </c>
      <c r="D81" s="1" t="s">
        <v>9450</v>
      </c>
      <c r="E81">
        <v>100107</v>
      </c>
      <c r="F81" s="1" t="s">
        <v>9378</v>
      </c>
      <c r="G81">
        <v>100107012</v>
      </c>
      <c r="H81">
        <v>12</v>
      </c>
      <c r="I81" s="1" t="s">
        <v>9618</v>
      </c>
      <c r="J81" s="1" t="s">
        <v>9619</v>
      </c>
      <c r="K81" s="1" t="s">
        <v>9620</v>
      </c>
      <c r="L81" s="1" t="s">
        <v>9621</v>
      </c>
      <c r="M81" s="1" t="s">
        <v>9622</v>
      </c>
    </row>
    <row r="82" spans="1:13" x14ac:dyDescent="0.25">
      <c r="A82">
        <v>10</v>
      </c>
      <c r="B82" s="1" t="s">
        <v>9449</v>
      </c>
      <c r="C82">
        <v>1001</v>
      </c>
      <c r="D82" s="1" t="s">
        <v>9450</v>
      </c>
      <c r="E82">
        <v>100107</v>
      </c>
      <c r="F82" s="1" t="s">
        <v>9378</v>
      </c>
      <c r="G82">
        <v>100107013</v>
      </c>
      <c r="H82">
        <v>13</v>
      </c>
      <c r="I82" s="1" t="s">
        <v>9623</v>
      </c>
      <c r="J82" s="1" t="s">
        <v>9624</v>
      </c>
      <c r="K82" s="1" t="s">
        <v>9625</v>
      </c>
      <c r="L82" s="1" t="s">
        <v>9626</v>
      </c>
      <c r="M82" s="1" t="s">
        <v>9627</v>
      </c>
    </row>
    <row r="83" spans="1:13" x14ac:dyDescent="0.25">
      <c r="A83">
        <v>10</v>
      </c>
      <c r="B83" s="1" t="s">
        <v>9449</v>
      </c>
      <c r="C83">
        <v>1001</v>
      </c>
      <c r="D83" s="1" t="s">
        <v>9450</v>
      </c>
      <c r="E83">
        <v>100107</v>
      </c>
      <c r="F83" s="1" t="s">
        <v>9378</v>
      </c>
      <c r="G83">
        <v>100107014</v>
      </c>
      <c r="H83">
        <v>14</v>
      </c>
      <c r="I83" s="1" t="s">
        <v>9628</v>
      </c>
      <c r="J83" s="1" t="s">
        <v>9629</v>
      </c>
      <c r="K83" s="1" t="s">
        <v>9630</v>
      </c>
      <c r="L83" s="1" t="s">
        <v>9631</v>
      </c>
      <c r="M83" s="1" t="s">
        <v>9632</v>
      </c>
    </row>
    <row r="84" spans="1:13"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row>
    <row r="85" spans="1:13"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row>
    <row r="86" spans="1:13"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row>
    <row r="87" spans="1:13"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row>
    <row r="88" spans="1:13"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row>
    <row r="89" spans="1:13" x14ac:dyDescent="0.25">
      <c r="A89">
        <v>10</v>
      </c>
      <c r="B89" s="1" t="s">
        <v>9449</v>
      </c>
      <c r="C89">
        <v>1001</v>
      </c>
      <c r="D89" s="1" t="s">
        <v>9450</v>
      </c>
      <c r="E89">
        <v>100108</v>
      </c>
      <c r="F89" s="1" t="s">
        <v>9633</v>
      </c>
      <c r="G89">
        <v>100108005</v>
      </c>
      <c r="H89">
        <v>5</v>
      </c>
      <c r="I89" s="1" t="s">
        <v>5398</v>
      </c>
      <c r="J89" s="1" t="s">
        <v>9634</v>
      </c>
      <c r="K89" s="1" t="s">
        <v>9635</v>
      </c>
      <c r="L89" s="1" t="s">
        <v>9636</v>
      </c>
      <c r="M89" s="1" t="s">
        <v>9637</v>
      </c>
    </row>
    <row r="90" spans="1:13" x14ac:dyDescent="0.25">
      <c r="A90">
        <v>10</v>
      </c>
      <c r="B90" s="1" t="s">
        <v>9449</v>
      </c>
      <c r="C90">
        <v>1001</v>
      </c>
      <c r="D90" s="1" t="s">
        <v>9450</v>
      </c>
      <c r="E90">
        <v>100108</v>
      </c>
      <c r="F90" s="1" t="s">
        <v>9633</v>
      </c>
      <c r="G90">
        <v>100108006</v>
      </c>
      <c r="H90">
        <v>6</v>
      </c>
      <c r="I90" s="1" t="s">
        <v>9638</v>
      </c>
      <c r="J90" s="1" t="s">
        <v>9639</v>
      </c>
      <c r="K90" s="1" t="s">
        <v>9640</v>
      </c>
      <c r="L90" s="1" t="s">
        <v>9641</v>
      </c>
      <c r="M90" s="1" t="s">
        <v>9642</v>
      </c>
    </row>
    <row r="91" spans="1:13" x14ac:dyDescent="0.25">
      <c r="A91">
        <v>10</v>
      </c>
      <c r="B91" s="1" t="s">
        <v>9449</v>
      </c>
      <c r="C91">
        <v>1001</v>
      </c>
      <c r="D91" s="1" t="s">
        <v>9450</v>
      </c>
      <c r="E91">
        <v>100108</v>
      </c>
      <c r="F91" s="1" t="s">
        <v>9633</v>
      </c>
      <c r="G91">
        <v>100108007</v>
      </c>
      <c r="H91">
        <v>7</v>
      </c>
      <c r="I91" s="1" t="s">
        <v>9643</v>
      </c>
      <c r="J91" s="1" t="s">
        <v>9644</v>
      </c>
      <c r="K91" s="1" t="s">
        <v>9645</v>
      </c>
      <c r="L91" s="1" t="s">
        <v>9646</v>
      </c>
      <c r="M91" s="1" t="s">
        <v>9647</v>
      </c>
    </row>
    <row r="92" spans="1:13" x14ac:dyDescent="0.25">
      <c r="A92">
        <v>10</v>
      </c>
      <c r="B92" s="1" t="s">
        <v>9449</v>
      </c>
      <c r="C92">
        <v>1001</v>
      </c>
      <c r="D92" s="1" t="s">
        <v>9450</v>
      </c>
      <c r="E92">
        <v>100108</v>
      </c>
      <c r="F92" s="1" t="s">
        <v>9633</v>
      </c>
      <c r="G92">
        <v>100108008</v>
      </c>
      <c r="H92">
        <v>8</v>
      </c>
      <c r="I92" s="1" t="s">
        <v>9648</v>
      </c>
      <c r="J92" s="1" t="s">
        <v>9649</v>
      </c>
      <c r="K92" s="1" t="s">
        <v>9650</v>
      </c>
      <c r="L92" s="1" t="s">
        <v>9651</v>
      </c>
      <c r="M92" s="1" t="s">
        <v>9652</v>
      </c>
    </row>
    <row r="93" spans="1:13" x14ac:dyDescent="0.25">
      <c r="A93">
        <v>10</v>
      </c>
      <c r="B93" s="1" t="s">
        <v>9449</v>
      </c>
      <c r="C93">
        <v>1001</v>
      </c>
      <c r="D93" s="1" t="s">
        <v>9450</v>
      </c>
      <c r="E93">
        <v>100108</v>
      </c>
      <c r="F93" s="1" t="s">
        <v>9633</v>
      </c>
      <c r="G93">
        <v>100108009</v>
      </c>
      <c r="H93">
        <v>9</v>
      </c>
      <c r="I93" s="1" t="s">
        <v>9653</v>
      </c>
      <c r="J93" s="1" t="s">
        <v>9654</v>
      </c>
      <c r="K93" s="1" t="s">
        <v>9655</v>
      </c>
      <c r="L93" s="1" t="s">
        <v>9656</v>
      </c>
      <c r="M93" s="1" t="s">
        <v>9657</v>
      </c>
    </row>
    <row r="94" spans="1:13" x14ac:dyDescent="0.25">
      <c r="A94">
        <v>10</v>
      </c>
      <c r="B94" s="1" t="s">
        <v>9449</v>
      </c>
      <c r="C94">
        <v>1001</v>
      </c>
      <c r="D94" s="1" t="s">
        <v>9450</v>
      </c>
      <c r="E94">
        <v>100108</v>
      </c>
      <c r="F94" s="1" t="s">
        <v>9633</v>
      </c>
      <c r="G94">
        <v>100108010</v>
      </c>
      <c r="H94">
        <v>10</v>
      </c>
      <c r="I94" s="1" t="s">
        <v>9658</v>
      </c>
      <c r="J94" s="1" t="s">
        <v>9659</v>
      </c>
      <c r="K94" s="1" t="s">
        <v>9660</v>
      </c>
      <c r="L94" s="1" t="s">
        <v>9661</v>
      </c>
      <c r="M94" s="1" t="s">
        <v>9662</v>
      </c>
    </row>
    <row r="95" spans="1:13" x14ac:dyDescent="0.25">
      <c r="A95">
        <v>10</v>
      </c>
      <c r="B95" s="1" t="s">
        <v>9449</v>
      </c>
      <c r="C95">
        <v>1001</v>
      </c>
      <c r="D95" s="1" t="s">
        <v>9450</v>
      </c>
      <c r="E95">
        <v>100108</v>
      </c>
      <c r="F95" s="1" t="s">
        <v>9633</v>
      </c>
      <c r="G95">
        <v>100108011</v>
      </c>
      <c r="H95">
        <v>11</v>
      </c>
      <c r="I95" s="1" t="s">
        <v>9663</v>
      </c>
      <c r="J95" s="1" t="s">
        <v>9664</v>
      </c>
      <c r="K95" s="1" t="s">
        <v>9665</v>
      </c>
      <c r="L95" s="1" t="s">
        <v>9666</v>
      </c>
      <c r="M95" s="1" t="s">
        <v>9667</v>
      </c>
    </row>
    <row r="96" spans="1:13"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row>
    <row r="97" spans="1:13"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row>
    <row r="98" spans="1:13"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row>
    <row r="99" spans="1:13"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row>
    <row r="100" spans="1:13"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row>
    <row r="101" spans="1:13"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row>
    <row r="102" spans="1:13"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row>
    <row r="103" spans="1:13"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row>
    <row r="104" spans="1:13"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row>
    <row r="105" spans="1:13"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row>
    <row r="106" spans="1:13"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row>
    <row r="107" spans="1:13"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row>
    <row r="108" spans="1:13"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row>
    <row r="109" spans="1:13"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row>
    <row r="110" spans="1:13"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row>
    <row r="111" spans="1:13"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row>
    <row r="112" spans="1:13"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row>
    <row r="113" spans="1:13"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row>
    <row r="114" spans="1:13"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row>
    <row r="115" spans="1:13"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row>
    <row r="116" spans="1:13"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row>
    <row r="117" spans="1:13"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row>
    <row r="118" spans="1:13"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row>
    <row r="119" spans="1:13"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row>
    <row r="120" spans="1:13"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row>
    <row r="121" spans="1:13"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row>
    <row r="122" spans="1:13"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row>
    <row r="123" spans="1:13"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row>
    <row r="124" spans="1:13"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row>
    <row r="125" spans="1:13"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row>
    <row r="126" spans="1:13"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row>
    <row r="127" spans="1:13"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row>
    <row r="128" spans="1:13"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row>
    <row r="129" spans="1:13"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row>
    <row r="130" spans="1:13"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row>
    <row r="131" spans="1:13"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row>
    <row r="132" spans="1:13"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row>
    <row r="133" spans="1:13"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row>
    <row r="134" spans="1:13"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row>
    <row r="135" spans="1:13"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row>
    <row r="136" spans="1:13"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row>
    <row r="137" spans="1:13"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row>
    <row r="138" spans="1:13"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row>
    <row r="139" spans="1:13"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row>
    <row r="140" spans="1:13"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row>
    <row r="141" spans="1:13"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row>
    <row r="142" spans="1:13"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row>
    <row r="143" spans="1:13"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row>
    <row r="144" spans="1:13"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row>
    <row r="145" spans="1:13"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row>
    <row r="146" spans="1:13"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row>
    <row r="147" spans="1:13"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row>
    <row r="148" spans="1:13"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row>
    <row r="149" spans="1:13"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row>
    <row r="150" spans="1:13"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row>
    <row r="151" spans="1:13"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row>
    <row r="152" spans="1:13"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row>
    <row r="153" spans="1:13"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row>
    <row r="154" spans="1:13"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row>
    <row r="155" spans="1:13"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row>
    <row r="156" spans="1:13"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row>
    <row r="157" spans="1:13"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row>
    <row r="158" spans="1:13"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row>
    <row r="159" spans="1:13"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row>
    <row r="160" spans="1:13"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row>
    <row r="161" spans="1:13"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row>
    <row r="162" spans="1:13"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row>
    <row r="163" spans="1:13"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row>
    <row r="164" spans="1:13"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row>
    <row r="165" spans="1:13"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row>
    <row r="166" spans="1:13"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row>
    <row r="167" spans="1:13"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row>
    <row r="168" spans="1:13"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row>
    <row r="169" spans="1:13"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row>
    <row r="170" spans="1:13"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row>
    <row r="171" spans="1:13"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row>
    <row r="172" spans="1:13"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row>
    <row r="173" spans="1:13"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row>
    <row r="174" spans="1:13"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row>
    <row r="175" spans="1:13"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row>
    <row r="176" spans="1:13"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row>
    <row r="177" spans="1:13"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row>
    <row r="178" spans="1:13"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row>
    <row r="179" spans="1:13"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row>
    <row r="180" spans="1:13"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row>
    <row r="181" spans="1:13"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row>
    <row r="182" spans="1:13"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row>
    <row r="183" spans="1:13"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row>
    <row r="184" spans="1:13"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row>
    <row r="185" spans="1:13"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row>
    <row r="186" spans="1:13"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row>
    <row r="187" spans="1:13"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row>
    <row r="188" spans="1:13"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row>
    <row r="189" spans="1:13"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row>
    <row r="190" spans="1:13"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row>
    <row r="191" spans="1:13"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row>
    <row r="192" spans="1:13"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row>
    <row r="193" spans="1:13"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row>
    <row r="194" spans="1:13"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row>
    <row r="195" spans="1:13"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row>
    <row r="196" spans="1:13"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row>
    <row r="197" spans="1:13"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row>
    <row r="198" spans="1:13"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row>
    <row r="199" spans="1:13"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row>
    <row r="200" spans="1:13"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row>
    <row r="201" spans="1:13"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row>
    <row r="202" spans="1:13"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row>
    <row r="203" spans="1:13"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row>
    <row r="204" spans="1:13"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row>
    <row r="205" spans="1:13"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row>
    <row r="206" spans="1:13"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row>
    <row r="207" spans="1:13"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row>
    <row r="208" spans="1:13"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row>
    <row r="209" spans="1:13"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row>
    <row r="210" spans="1:13"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row>
    <row r="211" spans="1:13"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row>
    <row r="212" spans="1:13"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row>
    <row r="213" spans="1:13" x14ac:dyDescent="0.25">
      <c r="A213">
        <v>27</v>
      </c>
      <c r="B213" s="1" t="s">
        <v>10384</v>
      </c>
      <c r="C213">
        <v>2701</v>
      </c>
      <c r="D213" s="1" t="s">
        <v>13455</v>
      </c>
      <c r="E213">
        <v>270101</v>
      </c>
      <c r="F213" s="1" t="s">
        <v>10415</v>
      </c>
      <c r="G213">
        <v>270101001</v>
      </c>
      <c r="H213">
        <v>1</v>
      </c>
      <c r="I213" s="1" t="s">
        <v>13456</v>
      </c>
      <c r="J213" s="1" t="s">
        <v>13457</v>
      </c>
      <c r="K213" s="1" t="s">
        <v>13655</v>
      </c>
      <c r="L213" s="1" t="s">
        <v>13458</v>
      </c>
      <c r="M213" s="1" t="s">
        <v>13656</v>
      </c>
    </row>
    <row r="214" spans="1:13" x14ac:dyDescent="0.25">
      <c r="A214">
        <v>27</v>
      </c>
      <c r="B214" s="1" t="s">
        <v>10384</v>
      </c>
      <c r="C214">
        <v>2701</v>
      </c>
      <c r="D214" s="1" t="s">
        <v>13455</v>
      </c>
      <c r="E214">
        <v>270102</v>
      </c>
      <c r="F214" s="1" t="s">
        <v>13459</v>
      </c>
      <c r="G214">
        <v>270102001</v>
      </c>
      <c r="H214">
        <v>1</v>
      </c>
      <c r="I214" s="1" t="s">
        <v>10392</v>
      </c>
      <c r="J214" s="1" t="s">
        <v>13460</v>
      </c>
      <c r="K214" s="1" t="s">
        <v>13657</v>
      </c>
      <c r="L214" s="1" t="s">
        <v>13461</v>
      </c>
      <c r="M214" s="1" t="s">
        <v>13658</v>
      </c>
    </row>
    <row r="215" spans="1:13" x14ac:dyDescent="0.25">
      <c r="A215">
        <v>27</v>
      </c>
      <c r="B215" s="1" t="s">
        <v>10384</v>
      </c>
      <c r="C215">
        <v>2701</v>
      </c>
      <c r="D215" s="1" t="s">
        <v>13455</v>
      </c>
      <c r="E215">
        <v>270102</v>
      </c>
      <c r="F215" s="1" t="s">
        <v>13459</v>
      </c>
      <c r="G215">
        <v>270102002</v>
      </c>
      <c r="H215">
        <v>2</v>
      </c>
      <c r="I215" s="1" t="s">
        <v>10393</v>
      </c>
      <c r="J215" s="1" t="s">
        <v>13462</v>
      </c>
      <c r="K215" s="1" t="s">
        <v>13659</v>
      </c>
      <c r="L215" s="1" t="s">
        <v>13463</v>
      </c>
      <c r="M215" s="1" t="s">
        <v>13660</v>
      </c>
    </row>
    <row r="216" spans="1:13" x14ac:dyDescent="0.25">
      <c r="A216">
        <v>27</v>
      </c>
      <c r="B216" s="1" t="s">
        <v>10384</v>
      </c>
      <c r="C216">
        <v>2701</v>
      </c>
      <c r="D216" s="1" t="s">
        <v>13455</v>
      </c>
      <c r="E216">
        <v>270102</v>
      </c>
      <c r="F216" s="1" t="s">
        <v>13459</v>
      </c>
      <c r="G216">
        <v>270102003</v>
      </c>
      <c r="H216">
        <v>3</v>
      </c>
      <c r="I216" s="1" t="s">
        <v>10394</v>
      </c>
      <c r="J216" s="1" t="s">
        <v>13464</v>
      </c>
      <c r="K216" s="1" t="s">
        <v>13661</v>
      </c>
      <c r="L216" s="1" t="s">
        <v>13465</v>
      </c>
      <c r="M216" s="1" t="s">
        <v>13662</v>
      </c>
    </row>
    <row r="217" spans="1:13" x14ac:dyDescent="0.25">
      <c r="A217">
        <v>27</v>
      </c>
      <c r="B217" s="1" t="s">
        <v>10384</v>
      </c>
      <c r="C217">
        <v>2701</v>
      </c>
      <c r="D217" s="1" t="s">
        <v>13455</v>
      </c>
      <c r="E217">
        <v>270102</v>
      </c>
      <c r="F217" s="1" t="s">
        <v>13459</v>
      </c>
      <c r="G217">
        <v>270102004</v>
      </c>
      <c r="H217">
        <v>4</v>
      </c>
      <c r="I217" s="1" t="s">
        <v>10395</v>
      </c>
      <c r="J217" s="1" t="s">
        <v>13466</v>
      </c>
      <c r="K217" s="1" t="s">
        <v>13663</v>
      </c>
      <c r="L217" s="1" t="s">
        <v>13467</v>
      </c>
      <c r="M217" s="1" t="s">
        <v>13664</v>
      </c>
    </row>
    <row r="218" spans="1:13" x14ac:dyDescent="0.25">
      <c r="A218">
        <v>27</v>
      </c>
      <c r="B218" s="1" t="s">
        <v>10384</v>
      </c>
      <c r="C218">
        <v>2701</v>
      </c>
      <c r="D218" s="1" t="s">
        <v>13455</v>
      </c>
      <c r="E218">
        <v>270102</v>
      </c>
      <c r="F218" s="1" t="s">
        <v>13459</v>
      </c>
      <c r="G218">
        <v>270102005</v>
      </c>
      <c r="H218">
        <v>5</v>
      </c>
      <c r="I218" s="1" t="s">
        <v>10396</v>
      </c>
      <c r="J218" s="1" t="s">
        <v>13468</v>
      </c>
      <c r="K218" s="1" t="s">
        <v>13665</v>
      </c>
      <c r="L218" s="1" t="s">
        <v>13469</v>
      </c>
      <c r="M218" s="1" t="s">
        <v>13666</v>
      </c>
    </row>
    <row r="219" spans="1:13" x14ac:dyDescent="0.25">
      <c r="A219">
        <v>27</v>
      </c>
      <c r="B219" s="1" t="s">
        <v>10384</v>
      </c>
      <c r="C219">
        <v>2701</v>
      </c>
      <c r="D219" s="1" t="s">
        <v>13455</v>
      </c>
      <c r="E219">
        <v>270102</v>
      </c>
      <c r="F219" s="1" t="s">
        <v>13459</v>
      </c>
      <c r="G219">
        <v>270102006</v>
      </c>
      <c r="H219">
        <v>6</v>
      </c>
      <c r="I219" s="1" t="s">
        <v>10397</v>
      </c>
      <c r="J219" s="1" t="s">
        <v>13470</v>
      </c>
      <c r="K219" s="1" t="s">
        <v>13667</v>
      </c>
      <c r="L219" s="1" t="s">
        <v>13471</v>
      </c>
      <c r="M219" s="1" t="s">
        <v>13668</v>
      </c>
    </row>
    <row r="220" spans="1:13" x14ac:dyDescent="0.25">
      <c r="A220">
        <v>27</v>
      </c>
      <c r="B220" s="1" t="s">
        <v>10384</v>
      </c>
      <c r="C220">
        <v>2701</v>
      </c>
      <c r="D220" s="1" t="s">
        <v>13455</v>
      </c>
      <c r="E220">
        <v>270102</v>
      </c>
      <c r="F220" s="1" t="s">
        <v>13459</v>
      </c>
      <c r="G220">
        <v>270102007</v>
      </c>
      <c r="H220">
        <v>7</v>
      </c>
      <c r="I220" s="1" t="s">
        <v>10398</v>
      </c>
      <c r="J220" s="1" t="s">
        <v>13472</v>
      </c>
      <c r="K220" s="1" t="s">
        <v>13669</v>
      </c>
      <c r="L220" s="1" t="s">
        <v>13473</v>
      </c>
      <c r="M220" s="1" t="s">
        <v>13670</v>
      </c>
    </row>
    <row r="221" spans="1:13" x14ac:dyDescent="0.25">
      <c r="A221">
        <v>27</v>
      </c>
      <c r="B221" s="1" t="s">
        <v>10384</v>
      </c>
      <c r="C221">
        <v>2701</v>
      </c>
      <c r="D221" s="1" t="s">
        <v>13455</v>
      </c>
      <c r="E221">
        <v>270102</v>
      </c>
      <c r="F221" s="1" t="s">
        <v>13459</v>
      </c>
      <c r="G221">
        <v>270102008</v>
      </c>
      <c r="H221">
        <v>8</v>
      </c>
      <c r="I221" s="1" t="s">
        <v>10399</v>
      </c>
      <c r="J221" s="1" t="s">
        <v>13474</v>
      </c>
      <c r="K221" s="1" t="s">
        <v>13671</v>
      </c>
      <c r="L221" s="1" t="s">
        <v>13475</v>
      </c>
      <c r="M221" s="1" t="s">
        <v>13672</v>
      </c>
    </row>
    <row r="222" spans="1:13" x14ac:dyDescent="0.25">
      <c r="A222">
        <v>27</v>
      </c>
      <c r="B222" s="1" t="s">
        <v>10384</v>
      </c>
      <c r="C222">
        <v>2701</v>
      </c>
      <c r="D222" s="1" t="s">
        <v>13455</v>
      </c>
      <c r="E222">
        <v>270102</v>
      </c>
      <c r="F222" s="1" t="s">
        <v>13459</v>
      </c>
      <c r="G222">
        <v>270102009</v>
      </c>
      <c r="H222">
        <v>9</v>
      </c>
      <c r="I222" s="1" t="s">
        <v>10400</v>
      </c>
      <c r="J222" s="1" t="s">
        <v>13476</v>
      </c>
      <c r="K222" s="1" t="s">
        <v>13673</v>
      </c>
      <c r="L222" s="1" t="s">
        <v>13477</v>
      </c>
      <c r="M222" s="1" t="s">
        <v>13674</v>
      </c>
    </row>
    <row r="223" spans="1:13" x14ac:dyDescent="0.25">
      <c r="A223">
        <v>27</v>
      </c>
      <c r="B223" s="1" t="s">
        <v>10384</v>
      </c>
      <c r="C223">
        <v>2701</v>
      </c>
      <c r="D223" s="1" t="s">
        <v>13455</v>
      </c>
      <c r="E223">
        <v>270102</v>
      </c>
      <c r="F223" s="1" t="s">
        <v>13459</v>
      </c>
      <c r="G223">
        <v>270102010</v>
      </c>
      <c r="H223">
        <v>10</v>
      </c>
      <c r="I223" s="1" t="s">
        <v>10401</v>
      </c>
      <c r="J223" s="1" t="s">
        <v>13478</v>
      </c>
      <c r="K223" s="1" t="s">
        <v>13675</v>
      </c>
      <c r="L223" s="1" t="s">
        <v>13479</v>
      </c>
      <c r="M223" s="1" t="s">
        <v>13676</v>
      </c>
    </row>
    <row r="224" spans="1:13" x14ac:dyDescent="0.25">
      <c r="A224">
        <v>27</v>
      </c>
      <c r="B224" s="1" t="s">
        <v>10384</v>
      </c>
      <c r="C224">
        <v>2701</v>
      </c>
      <c r="D224" s="1" t="s">
        <v>13455</v>
      </c>
      <c r="E224">
        <v>270102</v>
      </c>
      <c r="F224" s="1" t="s">
        <v>13459</v>
      </c>
      <c r="G224">
        <v>270102011</v>
      </c>
      <c r="H224">
        <v>11</v>
      </c>
      <c r="I224" s="1" t="s">
        <v>10402</v>
      </c>
      <c r="J224" s="1" t="s">
        <v>13480</v>
      </c>
      <c r="K224" s="1" t="s">
        <v>13677</v>
      </c>
      <c r="L224" s="1" t="s">
        <v>13481</v>
      </c>
      <c r="M224" s="1" t="s">
        <v>13678</v>
      </c>
    </row>
    <row r="225" spans="1:13" x14ac:dyDescent="0.25">
      <c r="A225">
        <v>27</v>
      </c>
      <c r="B225" s="1" t="s">
        <v>10384</v>
      </c>
      <c r="C225">
        <v>2701</v>
      </c>
      <c r="D225" s="1" t="s">
        <v>13455</v>
      </c>
      <c r="E225">
        <v>270102</v>
      </c>
      <c r="F225" s="1" t="s">
        <v>13459</v>
      </c>
      <c r="G225">
        <v>270102012</v>
      </c>
      <c r="H225">
        <v>12</v>
      </c>
      <c r="I225" s="1" t="s">
        <v>10403</v>
      </c>
      <c r="J225" s="1" t="s">
        <v>13482</v>
      </c>
      <c r="K225" s="1" t="s">
        <v>13679</v>
      </c>
      <c r="L225" s="1" t="s">
        <v>13483</v>
      </c>
      <c r="M225" s="1" t="s">
        <v>13680</v>
      </c>
    </row>
    <row r="226" spans="1:13" x14ac:dyDescent="0.25">
      <c r="A226">
        <v>27</v>
      </c>
      <c r="B226" s="1" t="s">
        <v>10384</v>
      </c>
      <c r="C226">
        <v>2701</v>
      </c>
      <c r="D226" s="1" t="s">
        <v>13455</v>
      </c>
      <c r="E226">
        <v>270102</v>
      </c>
      <c r="F226" s="1" t="s">
        <v>13459</v>
      </c>
      <c r="G226">
        <v>270102013</v>
      </c>
      <c r="H226">
        <v>13</v>
      </c>
      <c r="I226" s="1" t="s">
        <v>10404</v>
      </c>
      <c r="J226" s="1" t="s">
        <v>13484</v>
      </c>
      <c r="K226" s="1" t="s">
        <v>13681</v>
      </c>
      <c r="L226" s="1" t="s">
        <v>13485</v>
      </c>
      <c r="M226" s="1" t="s">
        <v>13682</v>
      </c>
    </row>
    <row r="227" spans="1:13" x14ac:dyDescent="0.25">
      <c r="A227">
        <v>27</v>
      </c>
      <c r="B227" s="1" t="s">
        <v>10384</v>
      </c>
      <c r="C227">
        <v>2701</v>
      </c>
      <c r="D227" s="1" t="s">
        <v>13455</v>
      </c>
      <c r="E227">
        <v>270102</v>
      </c>
      <c r="F227" s="1" t="s">
        <v>13459</v>
      </c>
      <c r="G227">
        <v>270102014</v>
      </c>
      <c r="H227">
        <v>14</v>
      </c>
      <c r="I227" s="1" t="s">
        <v>10405</v>
      </c>
      <c r="J227" s="1" t="s">
        <v>13486</v>
      </c>
      <c r="K227" s="1" t="s">
        <v>13683</v>
      </c>
      <c r="L227" s="1" t="s">
        <v>13487</v>
      </c>
      <c r="M227" s="1" t="s">
        <v>13684</v>
      </c>
    </row>
    <row r="228" spans="1:13" x14ac:dyDescent="0.25">
      <c r="A228">
        <v>27</v>
      </c>
      <c r="B228" s="1" t="s">
        <v>10384</v>
      </c>
      <c r="C228">
        <v>2701</v>
      </c>
      <c r="D228" s="1" t="s">
        <v>13455</v>
      </c>
      <c r="E228">
        <v>270102</v>
      </c>
      <c r="F228" s="1" t="s">
        <v>13459</v>
      </c>
      <c r="G228">
        <v>270102015</v>
      </c>
      <c r="H228">
        <v>15</v>
      </c>
      <c r="I228" s="1" t="s">
        <v>10406</v>
      </c>
      <c r="J228" s="1" t="s">
        <v>13488</v>
      </c>
      <c r="K228" s="1" t="s">
        <v>13685</v>
      </c>
      <c r="L228" s="1" t="s">
        <v>13489</v>
      </c>
      <c r="M228" s="1" t="s">
        <v>13686</v>
      </c>
    </row>
    <row r="229" spans="1:13" x14ac:dyDescent="0.25">
      <c r="A229">
        <v>27</v>
      </c>
      <c r="B229" s="1" t="s">
        <v>10384</v>
      </c>
      <c r="C229">
        <v>2701</v>
      </c>
      <c r="D229" s="1" t="s">
        <v>13455</v>
      </c>
      <c r="E229">
        <v>270102</v>
      </c>
      <c r="F229" s="1" t="s">
        <v>13459</v>
      </c>
      <c r="G229">
        <v>270102016</v>
      </c>
      <c r="H229">
        <v>16</v>
      </c>
      <c r="I229" s="1" t="s">
        <v>10407</v>
      </c>
      <c r="J229" s="1" t="s">
        <v>13490</v>
      </c>
      <c r="K229" s="1" t="s">
        <v>13687</v>
      </c>
      <c r="L229" s="1" t="s">
        <v>13491</v>
      </c>
      <c r="M229" s="1" t="s">
        <v>13688</v>
      </c>
    </row>
    <row r="230" spans="1:13" x14ac:dyDescent="0.25">
      <c r="A230">
        <v>27</v>
      </c>
      <c r="B230" s="1" t="s">
        <v>10384</v>
      </c>
      <c r="C230">
        <v>2701</v>
      </c>
      <c r="D230" s="1" t="s">
        <v>13455</v>
      </c>
      <c r="E230">
        <v>270102</v>
      </c>
      <c r="F230" s="1" t="s">
        <v>13459</v>
      </c>
      <c r="G230">
        <v>270102017</v>
      </c>
      <c r="H230">
        <v>17</v>
      </c>
      <c r="I230" s="1" t="s">
        <v>10408</v>
      </c>
      <c r="J230" s="1" t="s">
        <v>13492</v>
      </c>
      <c r="K230" s="1" t="s">
        <v>13689</v>
      </c>
      <c r="L230" s="1" t="s">
        <v>13493</v>
      </c>
      <c r="M230" s="1" t="s">
        <v>13690</v>
      </c>
    </row>
    <row r="231" spans="1:13" x14ac:dyDescent="0.25">
      <c r="A231">
        <v>27</v>
      </c>
      <c r="B231" s="1" t="s">
        <v>10384</v>
      </c>
      <c r="C231">
        <v>2701</v>
      </c>
      <c r="D231" s="1" t="s">
        <v>13455</v>
      </c>
      <c r="E231">
        <v>270102</v>
      </c>
      <c r="F231" s="1" t="s">
        <v>13459</v>
      </c>
      <c r="G231">
        <v>270102018</v>
      </c>
      <c r="H231">
        <v>18</v>
      </c>
      <c r="I231" s="1" t="s">
        <v>10409</v>
      </c>
      <c r="J231" s="1" t="s">
        <v>13494</v>
      </c>
      <c r="K231" s="1" t="s">
        <v>13691</v>
      </c>
      <c r="L231" s="1" t="s">
        <v>13495</v>
      </c>
      <c r="M231" s="1" t="s">
        <v>13692</v>
      </c>
    </row>
    <row r="232" spans="1:13" x14ac:dyDescent="0.25">
      <c r="A232">
        <v>27</v>
      </c>
      <c r="B232" s="1" t="s">
        <v>10384</v>
      </c>
      <c r="C232">
        <v>2701</v>
      </c>
      <c r="D232" s="1" t="s">
        <v>13455</v>
      </c>
      <c r="E232">
        <v>270103</v>
      </c>
      <c r="F232" s="1" t="s">
        <v>13496</v>
      </c>
      <c r="G232">
        <v>270103001</v>
      </c>
      <c r="H232">
        <v>1</v>
      </c>
      <c r="I232" s="1" t="s">
        <v>10386</v>
      </c>
      <c r="J232" s="1" t="s">
        <v>13497</v>
      </c>
      <c r="K232" s="1" t="s">
        <v>13693</v>
      </c>
      <c r="L232" s="1" t="s">
        <v>13498</v>
      </c>
      <c r="M232" s="1" t="s">
        <v>13694</v>
      </c>
    </row>
    <row r="233" spans="1:13" x14ac:dyDescent="0.25">
      <c r="A233">
        <v>27</v>
      </c>
      <c r="B233" s="1" t="s">
        <v>10384</v>
      </c>
      <c r="C233">
        <v>2701</v>
      </c>
      <c r="D233" s="1" t="s">
        <v>13455</v>
      </c>
      <c r="E233">
        <v>270103</v>
      </c>
      <c r="F233" s="1" t="s">
        <v>13496</v>
      </c>
      <c r="G233">
        <v>270103002</v>
      </c>
      <c r="H233">
        <v>2</v>
      </c>
      <c r="I233" s="1" t="s">
        <v>10387</v>
      </c>
      <c r="J233" s="1" t="s">
        <v>13499</v>
      </c>
      <c r="K233" s="1" t="s">
        <v>13695</v>
      </c>
      <c r="L233" s="1" t="s">
        <v>13500</v>
      </c>
      <c r="M233" s="1" t="s">
        <v>13696</v>
      </c>
    </row>
    <row r="234" spans="1:13" x14ac:dyDescent="0.25">
      <c r="A234">
        <v>27</v>
      </c>
      <c r="B234" s="1" t="s">
        <v>10384</v>
      </c>
      <c r="C234">
        <v>2701</v>
      </c>
      <c r="D234" s="1" t="s">
        <v>13455</v>
      </c>
      <c r="E234">
        <v>270103</v>
      </c>
      <c r="F234" s="1" t="s">
        <v>13496</v>
      </c>
      <c r="G234">
        <v>270103003</v>
      </c>
      <c r="H234">
        <v>3</v>
      </c>
      <c r="I234" s="1" t="s">
        <v>10388</v>
      </c>
      <c r="J234" s="1" t="s">
        <v>13501</v>
      </c>
      <c r="K234" s="1" t="s">
        <v>13697</v>
      </c>
      <c r="L234" s="1" t="s">
        <v>13502</v>
      </c>
      <c r="M234" s="1" t="s">
        <v>13698</v>
      </c>
    </row>
    <row r="235" spans="1:13" x14ac:dyDescent="0.25">
      <c r="A235">
        <v>27</v>
      </c>
      <c r="B235" s="1" t="s">
        <v>10384</v>
      </c>
      <c r="C235">
        <v>2701</v>
      </c>
      <c r="D235" s="1" t="s">
        <v>13455</v>
      </c>
      <c r="E235">
        <v>270103</v>
      </c>
      <c r="F235" s="1" t="s">
        <v>13496</v>
      </c>
      <c r="G235">
        <v>270103004</v>
      </c>
      <c r="H235">
        <v>4</v>
      </c>
      <c r="I235" s="1" t="s">
        <v>10389</v>
      </c>
      <c r="J235" s="1" t="s">
        <v>13503</v>
      </c>
      <c r="K235" s="1" t="s">
        <v>13699</v>
      </c>
      <c r="L235" s="1" t="s">
        <v>13504</v>
      </c>
      <c r="M235" s="1" t="s">
        <v>13700</v>
      </c>
    </row>
    <row r="236" spans="1:13" x14ac:dyDescent="0.25">
      <c r="A236">
        <v>27</v>
      </c>
      <c r="B236" s="1" t="s">
        <v>10384</v>
      </c>
      <c r="C236">
        <v>2701</v>
      </c>
      <c r="D236" s="1" t="s">
        <v>13455</v>
      </c>
      <c r="E236">
        <v>270103</v>
      </c>
      <c r="F236" s="1" t="s">
        <v>13496</v>
      </c>
      <c r="G236">
        <v>270103005</v>
      </c>
      <c r="H236">
        <v>5</v>
      </c>
      <c r="I236" s="1" t="s">
        <v>10390</v>
      </c>
      <c r="J236" s="1" t="s">
        <v>13505</v>
      </c>
      <c r="K236" s="1" t="s">
        <v>13701</v>
      </c>
      <c r="L236" s="1" t="s">
        <v>13506</v>
      </c>
      <c r="M236" s="1" t="s">
        <v>13702</v>
      </c>
    </row>
    <row r="237" spans="1:13" x14ac:dyDescent="0.25">
      <c r="A237">
        <v>27</v>
      </c>
      <c r="B237" s="1" t="s">
        <v>10384</v>
      </c>
      <c r="C237">
        <v>2701</v>
      </c>
      <c r="D237" s="1" t="s">
        <v>13455</v>
      </c>
      <c r="E237">
        <v>270103</v>
      </c>
      <c r="F237" s="1" t="s">
        <v>13496</v>
      </c>
      <c r="G237">
        <v>270103006</v>
      </c>
      <c r="H237">
        <v>6</v>
      </c>
      <c r="I237" s="1" t="s">
        <v>10391</v>
      </c>
      <c r="J237" s="1" t="s">
        <v>13507</v>
      </c>
      <c r="K237" s="1" t="s">
        <v>13703</v>
      </c>
      <c r="L237" s="1" t="s">
        <v>13508</v>
      </c>
      <c r="M237" s="1" t="s">
        <v>13704</v>
      </c>
    </row>
    <row r="238" spans="1:13" x14ac:dyDescent="0.25">
      <c r="A238">
        <v>27</v>
      </c>
      <c r="B238" s="1" t="s">
        <v>10384</v>
      </c>
      <c r="C238">
        <v>2701</v>
      </c>
      <c r="D238" s="1" t="s">
        <v>13455</v>
      </c>
      <c r="E238">
        <v>270103</v>
      </c>
      <c r="F238" s="1" t="s">
        <v>13496</v>
      </c>
      <c r="G238">
        <v>270103007</v>
      </c>
      <c r="H238">
        <v>7</v>
      </c>
      <c r="I238" s="1" t="s">
        <v>13613</v>
      </c>
      <c r="J238" s="1" t="s">
        <v>13614</v>
      </c>
      <c r="K238" s="1" t="s">
        <v>13705</v>
      </c>
      <c r="L238" s="1" t="s">
        <v>13615</v>
      </c>
      <c r="M238" s="1" t="s">
        <v>13706</v>
      </c>
    </row>
    <row r="239" spans="1:13" x14ac:dyDescent="0.25">
      <c r="A239">
        <v>27</v>
      </c>
      <c r="B239" s="1" t="s">
        <v>10384</v>
      </c>
      <c r="C239">
        <v>2701</v>
      </c>
      <c r="D239" s="1" t="s">
        <v>13455</v>
      </c>
      <c r="E239">
        <v>270103</v>
      </c>
      <c r="F239" s="1" t="s">
        <v>13496</v>
      </c>
      <c r="G239">
        <v>270103008</v>
      </c>
      <c r="H239">
        <v>8</v>
      </c>
      <c r="I239" s="1" t="s">
        <v>13616</v>
      </c>
      <c r="J239" s="1" t="s">
        <v>13617</v>
      </c>
      <c r="K239" s="1" t="s">
        <v>13707</v>
      </c>
      <c r="L239" s="1" t="s">
        <v>13618</v>
      </c>
      <c r="M239" s="1" t="s">
        <v>13708</v>
      </c>
    </row>
    <row r="240" spans="1:13" x14ac:dyDescent="0.25">
      <c r="A240">
        <v>27</v>
      </c>
      <c r="B240" s="1" t="s">
        <v>10384</v>
      </c>
      <c r="C240">
        <v>2701</v>
      </c>
      <c r="D240" s="1" t="s">
        <v>13455</v>
      </c>
      <c r="E240">
        <v>270104</v>
      </c>
      <c r="F240" s="1" t="s">
        <v>10418</v>
      </c>
      <c r="G240">
        <v>270104001</v>
      </c>
      <c r="H240">
        <v>1</v>
      </c>
      <c r="I240" s="1" t="s">
        <v>10419</v>
      </c>
      <c r="J240" s="1" t="s">
        <v>13509</v>
      </c>
      <c r="K240" s="1" t="s">
        <v>13709</v>
      </c>
      <c r="L240" s="1" t="s">
        <v>13510</v>
      </c>
      <c r="M240" s="1" t="s">
        <v>13710</v>
      </c>
    </row>
    <row r="241" spans="1:13" x14ac:dyDescent="0.25">
      <c r="A241">
        <v>27</v>
      </c>
      <c r="B241" s="1" t="s">
        <v>10384</v>
      </c>
      <c r="C241">
        <v>2701</v>
      </c>
      <c r="D241" s="1" t="s">
        <v>13455</v>
      </c>
      <c r="E241">
        <v>270105</v>
      </c>
      <c r="F241" s="1" t="s">
        <v>10410</v>
      </c>
      <c r="G241">
        <v>270105001</v>
      </c>
      <c r="H241">
        <v>1</v>
      </c>
      <c r="I241" s="1" t="s">
        <v>10411</v>
      </c>
      <c r="J241" s="1" t="s">
        <v>13511</v>
      </c>
      <c r="K241" s="1" t="s">
        <v>13711</v>
      </c>
      <c r="L241" s="1" t="s">
        <v>13512</v>
      </c>
      <c r="M241" s="1" t="s">
        <v>13712</v>
      </c>
    </row>
    <row r="242" spans="1:13" x14ac:dyDescent="0.25">
      <c r="A242">
        <v>27</v>
      </c>
      <c r="B242" s="1" t="s">
        <v>10384</v>
      </c>
      <c r="C242">
        <v>2701</v>
      </c>
      <c r="D242" s="1" t="s">
        <v>13455</v>
      </c>
      <c r="E242">
        <v>270105</v>
      </c>
      <c r="F242" s="1" t="s">
        <v>10410</v>
      </c>
      <c r="G242">
        <v>270105002</v>
      </c>
      <c r="H242">
        <v>2</v>
      </c>
      <c r="I242" s="1" t="s">
        <v>10412</v>
      </c>
      <c r="J242" s="1" t="s">
        <v>13513</v>
      </c>
      <c r="K242" s="1" t="s">
        <v>13713</v>
      </c>
      <c r="L242" s="1" t="s">
        <v>13514</v>
      </c>
      <c r="M242" s="1" t="s">
        <v>13714</v>
      </c>
    </row>
    <row r="243" spans="1:13" x14ac:dyDescent="0.25">
      <c r="A243">
        <v>27</v>
      </c>
      <c r="B243" s="1" t="s">
        <v>10384</v>
      </c>
      <c r="C243">
        <v>2701</v>
      </c>
      <c r="D243" s="1" t="s">
        <v>13455</v>
      </c>
      <c r="E243">
        <v>270105</v>
      </c>
      <c r="F243" s="1" t="s">
        <v>10410</v>
      </c>
      <c r="G243">
        <v>270105003</v>
      </c>
      <c r="H243">
        <v>3</v>
      </c>
      <c r="I243" s="1" t="s">
        <v>10413</v>
      </c>
      <c r="J243" s="1" t="s">
        <v>13515</v>
      </c>
      <c r="K243" s="1" t="s">
        <v>13715</v>
      </c>
      <c r="L243" s="1" t="s">
        <v>13516</v>
      </c>
      <c r="M243" s="1" t="s">
        <v>13716</v>
      </c>
    </row>
    <row r="244" spans="1:13" x14ac:dyDescent="0.25">
      <c r="A244">
        <v>27</v>
      </c>
      <c r="B244" s="1" t="s">
        <v>10384</v>
      </c>
      <c r="C244">
        <v>2701</v>
      </c>
      <c r="D244" s="1" t="s">
        <v>13455</v>
      </c>
      <c r="E244">
        <v>270105</v>
      </c>
      <c r="F244" s="1" t="s">
        <v>10410</v>
      </c>
      <c r="G244">
        <v>270105004</v>
      </c>
      <c r="H244">
        <v>4</v>
      </c>
      <c r="I244" s="1" t="s">
        <v>10385</v>
      </c>
      <c r="J244" s="1" t="s">
        <v>13619</v>
      </c>
      <c r="K244" s="1" t="s">
        <v>13717</v>
      </c>
      <c r="L244" s="1" t="s">
        <v>13620</v>
      </c>
      <c r="M244" s="1" t="s">
        <v>13718</v>
      </c>
    </row>
    <row r="245" spans="1:13" x14ac:dyDescent="0.25">
      <c r="A245">
        <v>27</v>
      </c>
      <c r="B245" s="1" t="s">
        <v>10384</v>
      </c>
      <c r="C245">
        <v>2701</v>
      </c>
      <c r="D245" s="1" t="s">
        <v>13455</v>
      </c>
      <c r="E245">
        <v>270105</v>
      </c>
      <c r="F245" s="1" t="s">
        <v>10410</v>
      </c>
      <c r="G245">
        <v>270105005</v>
      </c>
      <c r="H245">
        <v>5</v>
      </c>
      <c r="I245" s="1" t="s">
        <v>10414</v>
      </c>
      <c r="J245" s="1" t="s">
        <v>13621</v>
      </c>
      <c r="K245" s="1" t="s">
        <v>13719</v>
      </c>
      <c r="L245" s="1" t="s">
        <v>13622</v>
      </c>
      <c r="M245" s="1" t="s">
        <v>13720</v>
      </c>
    </row>
    <row r="246" spans="1:13" x14ac:dyDescent="0.25">
      <c r="A246">
        <v>27</v>
      </c>
      <c r="B246" s="1" t="s">
        <v>10384</v>
      </c>
      <c r="C246">
        <v>2701</v>
      </c>
      <c r="D246" s="1" t="s">
        <v>13455</v>
      </c>
      <c r="E246">
        <v>270106</v>
      </c>
      <c r="F246" s="1" t="s">
        <v>10416</v>
      </c>
      <c r="G246">
        <v>270106001</v>
      </c>
      <c r="H246">
        <v>1</v>
      </c>
      <c r="I246" s="1" t="s">
        <v>10417</v>
      </c>
      <c r="J246" s="1" t="s">
        <v>13517</v>
      </c>
      <c r="K246" s="1" t="s">
        <v>13721</v>
      </c>
      <c r="L246" s="1" t="s">
        <v>13518</v>
      </c>
      <c r="M246" s="1" t="s">
        <v>13722</v>
      </c>
    </row>
    <row r="247" spans="1:13" x14ac:dyDescent="0.25">
      <c r="A247">
        <v>27</v>
      </c>
      <c r="B247" s="1" t="s">
        <v>10384</v>
      </c>
      <c r="C247">
        <v>2701</v>
      </c>
      <c r="D247" s="1" t="s">
        <v>13455</v>
      </c>
      <c r="E247">
        <v>270106</v>
      </c>
      <c r="F247" s="1" t="s">
        <v>10416</v>
      </c>
      <c r="G247">
        <v>270106002</v>
      </c>
      <c r="H247">
        <v>2</v>
      </c>
      <c r="I247" s="1" t="s">
        <v>13519</v>
      </c>
      <c r="J247" s="1" t="s">
        <v>13520</v>
      </c>
      <c r="K247" s="1" t="s">
        <v>13723</v>
      </c>
      <c r="L247" s="1" t="s">
        <v>13521</v>
      </c>
      <c r="M247" s="1" t="s">
        <v>13724</v>
      </c>
    </row>
    <row r="248" spans="1:13" x14ac:dyDescent="0.25">
      <c r="A248">
        <v>27</v>
      </c>
      <c r="B248" s="1" t="s">
        <v>10384</v>
      </c>
      <c r="C248">
        <v>2701</v>
      </c>
      <c r="D248" s="1" t="s">
        <v>13455</v>
      </c>
      <c r="E248">
        <v>270107</v>
      </c>
      <c r="F248" s="1" t="s">
        <v>13522</v>
      </c>
      <c r="G248">
        <v>270107001</v>
      </c>
      <c r="H248">
        <v>1</v>
      </c>
      <c r="I248" s="1" t="s">
        <v>13523</v>
      </c>
      <c r="J248" s="1" t="s">
        <v>13524</v>
      </c>
      <c r="K248" s="1" t="s">
        <v>13725</v>
      </c>
      <c r="L248" s="1" t="s">
        <v>13525</v>
      </c>
      <c r="M248" s="1" t="s">
        <v>13726</v>
      </c>
    </row>
    <row r="249" spans="1:13" x14ac:dyDescent="0.25">
      <c r="A249">
        <v>27</v>
      </c>
      <c r="B249" s="1" t="s">
        <v>10384</v>
      </c>
      <c r="C249">
        <v>2701</v>
      </c>
      <c r="D249" s="1" t="s">
        <v>13455</v>
      </c>
      <c r="E249">
        <v>270107</v>
      </c>
      <c r="F249" s="1" t="s">
        <v>13522</v>
      </c>
      <c r="G249">
        <v>270107002</v>
      </c>
      <c r="H249">
        <v>2</v>
      </c>
      <c r="I249" s="1" t="s">
        <v>13526</v>
      </c>
      <c r="J249" s="1" t="s">
        <v>13527</v>
      </c>
      <c r="K249" s="1" t="s">
        <v>13727</v>
      </c>
      <c r="L249" s="1" t="s">
        <v>13528</v>
      </c>
      <c r="M249" s="1" t="s">
        <v>13728</v>
      </c>
    </row>
    <row r="250" spans="1:13" x14ac:dyDescent="0.25">
      <c r="A250">
        <v>27</v>
      </c>
      <c r="B250" s="1" t="s">
        <v>10384</v>
      </c>
      <c r="C250">
        <v>2701</v>
      </c>
      <c r="D250" s="1" t="s">
        <v>13455</v>
      </c>
      <c r="E250">
        <v>270107</v>
      </c>
      <c r="F250" s="1" t="s">
        <v>13522</v>
      </c>
      <c r="G250">
        <v>270107003</v>
      </c>
      <c r="H250">
        <v>3</v>
      </c>
      <c r="I250" s="1" t="s">
        <v>10392</v>
      </c>
      <c r="J250" s="1" t="s">
        <v>13529</v>
      </c>
      <c r="K250" s="1" t="s">
        <v>13729</v>
      </c>
      <c r="L250" s="1" t="s">
        <v>13530</v>
      </c>
      <c r="M250" s="1" t="s">
        <v>13730</v>
      </c>
    </row>
    <row r="251" spans="1:13" x14ac:dyDescent="0.25">
      <c r="A251">
        <v>27</v>
      </c>
      <c r="B251" s="1" t="s">
        <v>10384</v>
      </c>
      <c r="C251">
        <v>2701</v>
      </c>
      <c r="D251" s="1" t="s">
        <v>13455</v>
      </c>
      <c r="E251">
        <v>270107</v>
      </c>
      <c r="F251" s="1" t="s">
        <v>13522</v>
      </c>
      <c r="G251">
        <v>270107004</v>
      </c>
      <c r="H251">
        <v>4</v>
      </c>
      <c r="I251" s="1" t="s">
        <v>13531</v>
      </c>
      <c r="J251" s="1" t="s">
        <v>13532</v>
      </c>
      <c r="K251" s="1" t="s">
        <v>13731</v>
      </c>
      <c r="L251" s="1" t="s">
        <v>13533</v>
      </c>
      <c r="M251" s="1" t="s">
        <v>13732</v>
      </c>
    </row>
    <row r="252" spans="1:13" x14ac:dyDescent="0.25">
      <c r="A252">
        <v>27</v>
      </c>
      <c r="B252" s="1" t="s">
        <v>10384</v>
      </c>
      <c r="C252">
        <v>2701</v>
      </c>
      <c r="D252" s="1" t="s">
        <v>13455</v>
      </c>
      <c r="E252">
        <v>270107</v>
      </c>
      <c r="F252" s="1" t="s">
        <v>13522</v>
      </c>
      <c r="G252">
        <v>270107005</v>
      </c>
      <c r="H252">
        <v>5</v>
      </c>
      <c r="I252" s="1" t="s">
        <v>13534</v>
      </c>
      <c r="J252" s="1" t="s">
        <v>13535</v>
      </c>
      <c r="K252" s="1" t="s">
        <v>13733</v>
      </c>
      <c r="L252" s="1" t="s">
        <v>13536</v>
      </c>
      <c r="M252" s="1" t="s">
        <v>13734</v>
      </c>
    </row>
    <row r="253" spans="1:13" x14ac:dyDescent="0.25">
      <c r="A253">
        <v>27</v>
      </c>
      <c r="B253" s="1" t="s">
        <v>10384</v>
      </c>
      <c r="C253">
        <v>2701</v>
      </c>
      <c r="D253" s="1" t="s">
        <v>13455</v>
      </c>
      <c r="E253">
        <v>270107</v>
      </c>
      <c r="F253" s="1" t="s">
        <v>13522</v>
      </c>
      <c r="G253">
        <v>270107006</v>
      </c>
      <c r="H253">
        <v>6</v>
      </c>
      <c r="I253" s="1" t="s">
        <v>13537</v>
      </c>
      <c r="J253" s="1" t="s">
        <v>13538</v>
      </c>
      <c r="K253" s="1" t="s">
        <v>13735</v>
      </c>
      <c r="L253" s="1" t="s">
        <v>13539</v>
      </c>
      <c r="M253" s="1" t="s">
        <v>13736</v>
      </c>
    </row>
    <row r="254" spans="1:13" x14ac:dyDescent="0.25">
      <c r="A254">
        <v>27</v>
      </c>
      <c r="B254" s="1" t="s">
        <v>10384</v>
      </c>
      <c r="C254">
        <v>2701</v>
      </c>
      <c r="D254" s="1" t="s">
        <v>13455</v>
      </c>
      <c r="E254">
        <v>270107</v>
      </c>
      <c r="F254" s="1" t="s">
        <v>13522</v>
      </c>
      <c r="G254">
        <v>270107007</v>
      </c>
      <c r="H254">
        <v>7</v>
      </c>
      <c r="I254" s="1" t="s">
        <v>13540</v>
      </c>
      <c r="J254" s="1" t="s">
        <v>13541</v>
      </c>
      <c r="K254" s="1" t="s">
        <v>13737</v>
      </c>
      <c r="L254" s="1" t="s">
        <v>13542</v>
      </c>
      <c r="M254" s="1" t="s">
        <v>13738</v>
      </c>
    </row>
    <row r="255" spans="1:13" x14ac:dyDescent="0.25">
      <c r="A255">
        <v>27</v>
      </c>
      <c r="B255" s="1" t="s">
        <v>10384</v>
      </c>
      <c r="C255">
        <v>2701</v>
      </c>
      <c r="D255" s="1" t="s">
        <v>13455</v>
      </c>
      <c r="E255">
        <v>270108</v>
      </c>
      <c r="F255" s="1" t="s">
        <v>13543</v>
      </c>
      <c r="G255">
        <v>270108001</v>
      </c>
      <c r="H255">
        <v>1</v>
      </c>
      <c r="I255" s="1" t="s">
        <v>13544</v>
      </c>
      <c r="J255" s="1" t="s">
        <v>13545</v>
      </c>
      <c r="K255" s="1" t="s">
        <v>13739</v>
      </c>
      <c r="L255" s="1" t="s">
        <v>13546</v>
      </c>
      <c r="M255" s="1" t="s">
        <v>13740</v>
      </c>
    </row>
    <row r="256" spans="1:13" x14ac:dyDescent="0.25">
      <c r="A256">
        <v>27</v>
      </c>
      <c r="B256" s="1" t="s">
        <v>10384</v>
      </c>
      <c r="C256">
        <v>2701</v>
      </c>
      <c r="D256" s="1" t="s">
        <v>13455</v>
      </c>
      <c r="E256">
        <v>270108</v>
      </c>
      <c r="F256" s="1" t="s">
        <v>13543</v>
      </c>
      <c r="G256">
        <v>270108002</v>
      </c>
      <c r="H256">
        <v>2</v>
      </c>
      <c r="I256" s="1" t="s">
        <v>13547</v>
      </c>
      <c r="J256" s="1" t="s">
        <v>13548</v>
      </c>
      <c r="K256" s="1" t="s">
        <v>13741</v>
      </c>
      <c r="L256" s="1" t="s">
        <v>13549</v>
      </c>
      <c r="M256" s="1" t="s">
        <v>13742</v>
      </c>
    </row>
    <row r="257" spans="1:13" x14ac:dyDescent="0.25">
      <c r="A257">
        <v>27</v>
      </c>
      <c r="B257" s="1" t="s">
        <v>10384</v>
      </c>
      <c r="C257">
        <v>2701</v>
      </c>
      <c r="D257" s="1" t="s">
        <v>13455</v>
      </c>
      <c r="E257">
        <v>270108</v>
      </c>
      <c r="F257" s="1" t="s">
        <v>13543</v>
      </c>
      <c r="G257">
        <v>270108003</v>
      </c>
      <c r="H257">
        <v>3</v>
      </c>
      <c r="I257" s="1" t="s">
        <v>13550</v>
      </c>
      <c r="J257" s="1" t="s">
        <v>13551</v>
      </c>
      <c r="K257" s="1" t="s">
        <v>13743</v>
      </c>
      <c r="L257" s="1" t="s">
        <v>13552</v>
      </c>
      <c r="M257" s="1" t="s">
        <v>13744</v>
      </c>
    </row>
    <row r="258" spans="1:13" x14ac:dyDescent="0.25">
      <c r="A258">
        <v>27</v>
      </c>
      <c r="B258" s="1" t="s">
        <v>10384</v>
      </c>
      <c r="C258">
        <v>2701</v>
      </c>
      <c r="D258" s="1" t="s">
        <v>13455</v>
      </c>
      <c r="E258">
        <v>270108</v>
      </c>
      <c r="F258" s="1" t="s">
        <v>13543</v>
      </c>
      <c r="G258">
        <v>270108004</v>
      </c>
      <c r="H258">
        <v>4</v>
      </c>
      <c r="I258" s="1" t="s">
        <v>13553</v>
      </c>
      <c r="J258" s="1" t="s">
        <v>13554</v>
      </c>
      <c r="K258" s="1" t="s">
        <v>13745</v>
      </c>
      <c r="L258" s="1" t="s">
        <v>13555</v>
      </c>
      <c r="M258" s="1" t="s">
        <v>13746</v>
      </c>
    </row>
    <row r="259" spans="1:13" x14ac:dyDescent="0.25">
      <c r="A259">
        <v>27</v>
      </c>
      <c r="B259" s="1" t="s">
        <v>10384</v>
      </c>
      <c r="C259">
        <v>2701</v>
      </c>
      <c r="D259" s="1" t="s">
        <v>13455</v>
      </c>
      <c r="E259">
        <v>270108</v>
      </c>
      <c r="F259" s="1" t="s">
        <v>13543</v>
      </c>
      <c r="G259">
        <v>270108005</v>
      </c>
      <c r="H259">
        <v>5</v>
      </c>
      <c r="I259" s="1" t="s">
        <v>13556</v>
      </c>
      <c r="J259" s="1" t="s">
        <v>13557</v>
      </c>
      <c r="K259" s="1" t="s">
        <v>13747</v>
      </c>
      <c r="L259" s="1" t="s">
        <v>13558</v>
      </c>
      <c r="M259" s="1" t="s">
        <v>13748</v>
      </c>
    </row>
    <row r="260" spans="1:13" x14ac:dyDescent="0.25">
      <c r="A260">
        <v>27</v>
      </c>
      <c r="B260" s="1" t="s">
        <v>10384</v>
      </c>
      <c r="C260">
        <v>2701</v>
      </c>
      <c r="D260" s="1" t="s">
        <v>13455</v>
      </c>
      <c r="E260">
        <v>270108</v>
      </c>
      <c r="F260" s="1" t="s">
        <v>13543</v>
      </c>
      <c r="G260">
        <v>270108006</v>
      </c>
      <c r="H260">
        <v>6</v>
      </c>
      <c r="I260" s="1" t="s">
        <v>13559</v>
      </c>
      <c r="J260" s="1" t="s">
        <v>13560</v>
      </c>
      <c r="K260" s="1" t="s">
        <v>13749</v>
      </c>
      <c r="L260" s="1" t="s">
        <v>13561</v>
      </c>
      <c r="M260" s="1" t="s">
        <v>13750</v>
      </c>
    </row>
    <row r="261" spans="1:13" x14ac:dyDescent="0.25">
      <c r="A261">
        <v>27</v>
      </c>
      <c r="B261" s="1" t="s">
        <v>10384</v>
      </c>
      <c r="C261">
        <v>2701</v>
      </c>
      <c r="D261" s="1" t="s">
        <v>13455</v>
      </c>
      <c r="E261">
        <v>270108</v>
      </c>
      <c r="F261" s="1" t="s">
        <v>13543</v>
      </c>
      <c r="G261">
        <v>270108007</v>
      </c>
      <c r="H261">
        <v>7</v>
      </c>
      <c r="I261" s="1" t="s">
        <v>13562</v>
      </c>
      <c r="J261" s="1" t="s">
        <v>13563</v>
      </c>
      <c r="K261" s="1" t="s">
        <v>13751</v>
      </c>
      <c r="L261" s="1" t="s">
        <v>13564</v>
      </c>
      <c r="M261" s="1" t="s">
        <v>13752</v>
      </c>
    </row>
    <row r="262" spans="1:13" x14ac:dyDescent="0.25">
      <c r="A262">
        <v>27</v>
      </c>
      <c r="B262" s="1" t="s">
        <v>10384</v>
      </c>
      <c r="C262">
        <v>2701</v>
      </c>
      <c r="D262" s="1" t="s">
        <v>13455</v>
      </c>
      <c r="E262">
        <v>270108</v>
      </c>
      <c r="F262" s="1" t="s">
        <v>13543</v>
      </c>
      <c r="G262">
        <v>270108008</v>
      </c>
      <c r="H262">
        <v>8</v>
      </c>
      <c r="I262" s="1" t="s">
        <v>13565</v>
      </c>
      <c r="J262" s="1" t="s">
        <v>13566</v>
      </c>
      <c r="K262" s="1" t="s">
        <v>13753</v>
      </c>
      <c r="L262" s="1" t="s">
        <v>13567</v>
      </c>
      <c r="M262" s="1" t="s">
        <v>13754</v>
      </c>
    </row>
    <row r="263" spans="1:13" x14ac:dyDescent="0.25">
      <c r="A263">
        <v>27</v>
      </c>
      <c r="B263" s="1" t="s">
        <v>10384</v>
      </c>
      <c r="C263">
        <v>2701</v>
      </c>
      <c r="D263" s="1" t="s">
        <v>13455</v>
      </c>
      <c r="E263">
        <v>270108</v>
      </c>
      <c r="F263" s="1" t="s">
        <v>13543</v>
      </c>
      <c r="G263">
        <v>270108009</v>
      </c>
      <c r="H263">
        <v>9</v>
      </c>
      <c r="I263" s="1" t="s">
        <v>13568</v>
      </c>
      <c r="J263" s="1" t="s">
        <v>13569</v>
      </c>
      <c r="K263" s="1" t="s">
        <v>13755</v>
      </c>
      <c r="L263" s="1" t="s">
        <v>13570</v>
      </c>
      <c r="M263" s="1" t="s">
        <v>13756</v>
      </c>
    </row>
    <row r="264" spans="1:13" x14ac:dyDescent="0.25">
      <c r="A264">
        <v>27</v>
      </c>
      <c r="B264" s="1" t="s">
        <v>10384</v>
      </c>
      <c r="C264">
        <v>2701</v>
      </c>
      <c r="D264" s="1" t="s">
        <v>13455</v>
      </c>
      <c r="E264">
        <v>270108</v>
      </c>
      <c r="F264" s="1" t="s">
        <v>13543</v>
      </c>
      <c r="G264">
        <v>270108010</v>
      </c>
      <c r="H264">
        <v>10</v>
      </c>
      <c r="I264" s="1" t="s">
        <v>13543</v>
      </c>
      <c r="J264" s="1" t="s">
        <v>13623</v>
      </c>
      <c r="K264" s="1" t="s">
        <v>13757</v>
      </c>
      <c r="L264" s="1" t="s">
        <v>13624</v>
      </c>
      <c r="M264" s="1" t="s">
        <v>13758</v>
      </c>
    </row>
    <row r="265" spans="1:13" x14ac:dyDescent="0.25">
      <c r="A265">
        <v>27</v>
      </c>
      <c r="B265" s="1" t="s">
        <v>10384</v>
      </c>
      <c r="C265">
        <v>2701</v>
      </c>
      <c r="D265" s="1" t="s">
        <v>13455</v>
      </c>
      <c r="E265">
        <v>270109</v>
      </c>
      <c r="F265" s="1" t="s">
        <v>13571</v>
      </c>
      <c r="G265">
        <v>270109001</v>
      </c>
      <c r="H265">
        <v>1</v>
      </c>
      <c r="I265" s="1" t="s">
        <v>13547</v>
      </c>
      <c r="J265" s="1" t="s">
        <v>13572</v>
      </c>
      <c r="K265" s="1" t="s">
        <v>13759</v>
      </c>
      <c r="L265" s="1" t="s">
        <v>13573</v>
      </c>
      <c r="M265" s="1" t="s">
        <v>13760</v>
      </c>
    </row>
    <row r="266" spans="1:13" x14ac:dyDescent="0.25">
      <c r="A266">
        <v>27</v>
      </c>
      <c r="B266" s="1" t="s">
        <v>10384</v>
      </c>
      <c r="C266">
        <v>2701</v>
      </c>
      <c r="D266" s="1" t="s">
        <v>13455</v>
      </c>
      <c r="E266">
        <v>270109</v>
      </c>
      <c r="F266" s="1" t="s">
        <v>13571</v>
      </c>
      <c r="G266">
        <v>270109002</v>
      </c>
      <c r="H266">
        <v>2</v>
      </c>
      <c r="I266" s="1" t="s">
        <v>13574</v>
      </c>
      <c r="J266" s="1" t="s">
        <v>13575</v>
      </c>
      <c r="K266" s="1" t="s">
        <v>13761</v>
      </c>
      <c r="L266" s="1" t="s">
        <v>13576</v>
      </c>
      <c r="M266" s="1" t="s">
        <v>13762</v>
      </c>
    </row>
    <row r="267" spans="1:13" x14ac:dyDescent="0.25">
      <c r="A267">
        <v>27</v>
      </c>
      <c r="B267" s="1" t="s">
        <v>10384</v>
      </c>
      <c r="C267">
        <v>2701</v>
      </c>
      <c r="D267" s="1" t="s">
        <v>13455</v>
      </c>
      <c r="E267">
        <v>270109</v>
      </c>
      <c r="F267" s="1" t="s">
        <v>13571</v>
      </c>
      <c r="G267">
        <v>270109003</v>
      </c>
      <c r="H267">
        <v>3</v>
      </c>
      <c r="I267" s="1" t="s">
        <v>13577</v>
      </c>
      <c r="J267" s="1" t="s">
        <v>13578</v>
      </c>
      <c r="K267" s="1" t="s">
        <v>13763</v>
      </c>
      <c r="L267" s="1" t="s">
        <v>13579</v>
      </c>
      <c r="M267" s="1" t="s">
        <v>13764</v>
      </c>
    </row>
    <row r="268" spans="1:13" x14ac:dyDescent="0.25">
      <c r="A268">
        <v>27</v>
      </c>
      <c r="B268" s="1" t="s">
        <v>10384</v>
      </c>
      <c r="C268">
        <v>2701</v>
      </c>
      <c r="D268" s="1" t="s">
        <v>13455</v>
      </c>
      <c r="E268">
        <v>270109</v>
      </c>
      <c r="F268" s="1" t="s">
        <v>13571</v>
      </c>
      <c r="G268">
        <v>270109004</v>
      </c>
      <c r="H268">
        <v>4</v>
      </c>
      <c r="I268" s="1" t="s">
        <v>13580</v>
      </c>
      <c r="J268" s="1" t="s">
        <v>13581</v>
      </c>
      <c r="K268" s="1" t="s">
        <v>13765</v>
      </c>
      <c r="L268" s="1" t="s">
        <v>13582</v>
      </c>
      <c r="M268" s="1" t="s">
        <v>13766</v>
      </c>
    </row>
    <row r="269" spans="1:13" x14ac:dyDescent="0.25">
      <c r="A269">
        <v>27</v>
      </c>
      <c r="B269" s="1" t="s">
        <v>10384</v>
      </c>
      <c r="C269">
        <v>2701</v>
      </c>
      <c r="D269" s="1" t="s">
        <v>13455</v>
      </c>
      <c r="E269">
        <v>270109</v>
      </c>
      <c r="F269" s="1" t="s">
        <v>13571</v>
      </c>
      <c r="G269">
        <v>270109005</v>
      </c>
      <c r="H269">
        <v>5</v>
      </c>
      <c r="I269" s="1" t="s">
        <v>13583</v>
      </c>
      <c r="J269" s="1" t="s">
        <v>13584</v>
      </c>
      <c r="K269" s="1" t="s">
        <v>13767</v>
      </c>
      <c r="L269" s="1" t="s">
        <v>13585</v>
      </c>
      <c r="M269" s="1" t="s">
        <v>13768</v>
      </c>
    </row>
    <row r="270" spans="1:13" x14ac:dyDescent="0.25">
      <c r="A270">
        <v>27</v>
      </c>
      <c r="B270" s="1" t="s">
        <v>10384</v>
      </c>
      <c r="C270">
        <v>2701</v>
      </c>
      <c r="D270" s="1" t="s">
        <v>13455</v>
      </c>
      <c r="E270">
        <v>270109</v>
      </c>
      <c r="F270" s="1" t="s">
        <v>13571</v>
      </c>
      <c r="G270">
        <v>270109006</v>
      </c>
      <c r="H270">
        <v>6</v>
      </c>
      <c r="I270" s="1" t="s">
        <v>13556</v>
      </c>
      <c r="J270" s="1" t="s">
        <v>13586</v>
      </c>
      <c r="K270" s="1" t="s">
        <v>13769</v>
      </c>
      <c r="L270" s="1" t="s">
        <v>13587</v>
      </c>
      <c r="M270" s="1" t="s">
        <v>13770</v>
      </c>
    </row>
    <row r="271" spans="1:13" x14ac:dyDescent="0.25">
      <c r="A271">
        <v>27</v>
      </c>
      <c r="B271" s="1" t="s">
        <v>10384</v>
      </c>
      <c r="C271">
        <v>2701</v>
      </c>
      <c r="D271" s="1" t="s">
        <v>13455</v>
      </c>
      <c r="E271">
        <v>270109</v>
      </c>
      <c r="F271" s="1" t="s">
        <v>13571</v>
      </c>
      <c r="G271">
        <v>270109007</v>
      </c>
      <c r="H271">
        <v>7</v>
      </c>
      <c r="I271" s="1" t="s">
        <v>13565</v>
      </c>
      <c r="J271" s="1" t="s">
        <v>13588</v>
      </c>
      <c r="K271" s="1" t="s">
        <v>13771</v>
      </c>
      <c r="L271" s="1" t="s">
        <v>13589</v>
      </c>
      <c r="M271" s="1" t="s">
        <v>13772</v>
      </c>
    </row>
    <row r="272" spans="1:13" x14ac:dyDescent="0.25">
      <c r="A272">
        <v>27</v>
      </c>
      <c r="B272" s="1" t="s">
        <v>10384</v>
      </c>
      <c r="C272">
        <v>2701</v>
      </c>
      <c r="D272" s="1" t="s">
        <v>13455</v>
      </c>
      <c r="E272">
        <v>270109</v>
      </c>
      <c r="F272" s="1" t="s">
        <v>13571</v>
      </c>
      <c r="G272">
        <v>270109008</v>
      </c>
      <c r="H272">
        <v>8</v>
      </c>
      <c r="I272" s="1" t="s">
        <v>1467</v>
      </c>
      <c r="J272" s="1" t="s">
        <v>13590</v>
      </c>
      <c r="K272" s="1" t="s">
        <v>13773</v>
      </c>
      <c r="L272" s="1" t="s">
        <v>13591</v>
      </c>
      <c r="M272" s="1" t="s">
        <v>13774</v>
      </c>
    </row>
    <row r="273" spans="1:13" x14ac:dyDescent="0.25">
      <c r="A273">
        <v>27</v>
      </c>
      <c r="B273" s="1" t="s">
        <v>10384</v>
      </c>
      <c r="C273">
        <v>2701</v>
      </c>
      <c r="D273" s="1" t="s">
        <v>13455</v>
      </c>
      <c r="E273">
        <v>270109</v>
      </c>
      <c r="F273" s="1" t="s">
        <v>13571</v>
      </c>
      <c r="G273">
        <v>270109009</v>
      </c>
      <c r="H273">
        <v>9</v>
      </c>
      <c r="I273" s="1" t="s">
        <v>13592</v>
      </c>
      <c r="J273" s="1" t="s">
        <v>13593</v>
      </c>
      <c r="K273" s="1" t="s">
        <v>13775</v>
      </c>
      <c r="L273" s="1" t="s">
        <v>13594</v>
      </c>
      <c r="M273" s="1" t="s">
        <v>13776</v>
      </c>
    </row>
    <row r="274" spans="1:13" x14ac:dyDescent="0.25">
      <c r="A274">
        <v>27</v>
      </c>
      <c r="B274" s="1" t="s">
        <v>10384</v>
      </c>
      <c r="C274">
        <v>2701</v>
      </c>
      <c r="D274" s="1" t="s">
        <v>13455</v>
      </c>
      <c r="E274">
        <v>270109</v>
      </c>
      <c r="F274" s="1" t="s">
        <v>13571</v>
      </c>
      <c r="G274">
        <v>270109010</v>
      </c>
      <c r="H274">
        <v>10</v>
      </c>
      <c r="I274" s="1" t="s">
        <v>13571</v>
      </c>
      <c r="J274" s="1" t="s">
        <v>13625</v>
      </c>
      <c r="K274" s="1" t="s">
        <v>13777</v>
      </c>
      <c r="L274" s="1" t="s">
        <v>13626</v>
      </c>
      <c r="M274" s="1" t="s">
        <v>13778</v>
      </c>
    </row>
    <row r="275" spans="1:13" x14ac:dyDescent="0.25">
      <c r="A275">
        <v>27</v>
      </c>
      <c r="B275" s="1" t="s">
        <v>10384</v>
      </c>
      <c r="C275">
        <v>2701</v>
      </c>
      <c r="D275" s="1" t="s">
        <v>13455</v>
      </c>
      <c r="E275">
        <v>270110</v>
      </c>
      <c r="F275" s="1" t="s">
        <v>13779</v>
      </c>
      <c r="G275">
        <v>270110001</v>
      </c>
      <c r="H275">
        <v>1</v>
      </c>
      <c r="I275" s="1" t="s">
        <v>13780</v>
      </c>
      <c r="J275" s="1" t="s">
        <v>13781</v>
      </c>
      <c r="K275" s="1" t="s">
        <v>13782</v>
      </c>
      <c r="L275" s="1" t="s">
        <v>13783</v>
      </c>
      <c r="M275" s="1" t="s">
        <v>13784</v>
      </c>
    </row>
    <row r="276" spans="1:13" x14ac:dyDescent="0.25">
      <c r="A276">
        <v>27</v>
      </c>
      <c r="B276" s="1" t="s">
        <v>10384</v>
      </c>
      <c r="C276">
        <v>2701</v>
      </c>
      <c r="D276" s="1" t="s">
        <v>13455</v>
      </c>
      <c r="E276">
        <v>270110</v>
      </c>
      <c r="F276" s="1" t="s">
        <v>13779</v>
      </c>
      <c r="G276">
        <v>270110002</v>
      </c>
      <c r="H276">
        <v>2</v>
      </c>
      <c r="I276" s="1" t="s">
        <v>13785</v>
      </c>
      <c r="J276" s="1" t="s">
        <v>13786</v>
      </c>
      <c r="K276" s="1" t="s">
        <v>13787</v>
      </c>
      <c r="L276" s="1" t="s">
        <v>13788</v>
      </c>
      <c r="M276" s="1" t="s">
        <v>13789</v>
      </c>
    </row>
    <row r="277" spans="1:13" x14ac:dyDescent="0.25">
      <c r="A277">
        <v>27</v>
      </c>
      <c r="B277" s="1" t="s">
        <v>10384</v>
      </c>
      <c r="C277">
        <v>2701</v>
      </c>
      <c r="D277" s="1" t="s">
        <v>13455</v>
      </c>
      <c r="E277">
        <v>270110</v>
      </c>
      <c r="F277" s="1" t="s">
        <v>13779</v>
      </c>
      <c r="G277">
        <v>270110003</v>
      </c>
      <c r="H277">
        <v>3</v>
      </c>
      <c r="I277" s="1" t="s">
        <v>13790</v>
      </c>
      <c r="J277" s="1" t="s">
        <v>13791</v>
      </c>
      <c r="K277" s="1" t="s">
        <v>13792</v>
      </c>
      <c r="L277" s="1" t="s">
        <v>13793</v>
      </c>
      <c r="M277" s="1" t="s">
        <v>13794</v>
      </c>
    </row>
    <row r="278" spans="1:13" x14ac:dyDescent="0.25">
      <c r="A278">
        <v>27</v>
      </c>
      <c r="B278" s="1" t="s">
        <v>10384</v>
      </c>
      <c r="C278">
        <v>2701</v>
      </c>
      <c r="D278" s="1" t="s">
        <v>13455</v>
      </c>
      <c r="E278">
        <v>270111</v>
      </c>
      <c r="F278" s="1" t="s">
        <v>13795</v>
      </c>
      <c r="G278">
        <v>270111001</v>
      </c>
      <c r="H278">
        <v>1</v>
      </c>
      <c r="I278" s="1" t="s">
        <v>13796</v>
      </c>
      <c r="J278" s="1" t="s">
        <v>13797</v>
      </c>
      <c r="K278" s="1" t="s">
        <v>13798</v>
      </c>
      <c r="L278" s="1" t="s">
        <v>13799</v>
      </c>
      <c r="M278" s="1" t="s">
        <v>13800</v>
      </c>
    </row>
    <row r="279" spans="1:13" x14ac:dyDescent="0.25">
      <c r="A279">
        <v>27</v>
      </c>
      <c r="B279" s="1" t="s">
        <v>10384</v>
      </c>
      <c r="C279">
        <v>2701</v>
      </c>
      <c r="D279" s="1" t="s">
        <v>13455</v>
      </c>
      <c r="E279">
        <v>270111</v>
      </c>
      <c r="F279" s="1" t="s">
        <v>13795</v>
      </c>
      <c r="G279">
        <v>270111002</v>
      </c>
      <c r="H279">
        <v>2</v>
      </c>
      <c r="I279" s="1" t="s">
        <v>13801</v>
      </c>
      <c r="J279" s="1" t="s">
        <v>13802</v>
      </c>
      <c r="K279" s="1" t="s">
        <v>13803</v>
      </c>
      <c r="L279" s="1" t="s">
        <v>13804</v>
      </c>
      <c r="M279" s="1" t="s">
        <v>13805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5" sqref="B5"/>
    </sheetView>
  </sheetViews>
  <sheetFormatPr baseColWidth="10" defaultRowHeight="15" x14ac:dyDescent="0.25"/>
  <sheetData>
    <row r="1" spans="1:2" x14ac:dyDescent="0.25">
      <c r="A1" s="65" t="s">
        <v>13630</v>
      </c>
      <c r="B1" s="66" t="s">
        <v>9441</v>
      </c>
    </row>
    <row r="2" spans="1:2" x14ac:dyDescent="0.25">
      <c r="A2" s="67">
        <v>270108</v>
      </c>
      <c r="B2" s="64" t="s">
        <v>13641</v>
      </c>
    </row>
    <row r="3" spans="1:2" x14ac:dyDescent="0.25">
      <c r="A3" s="67">
        <v>270109</v>
      </c>
      <c r="B3" s="64" t="s">
        <v>13644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8" t="s">
        <v>13633</v>
      </c>
      <c r="B1" s="69" t="s">
        <v>9444</v>
      </c>
    </row>
    <row r="2" spans="1:2" x14ac:dyDescent="0.25">
      <c r="A2" s="67">
        <v>270108001</v>
      </c>
      <c r="B2" s="64" t="s">
        <v>13544</v>
      </c>
    </row>
    <row r="3" spans="1:2" x14ac:dyDescent="0.25">
      <c r="A3" s="67">
        <v>270108002</v>
      </c>
      <c r="B3" s="64" t="s">
        <v>13547</v>
      </c>
    </row>
    <row r="4" spans="1:2" x14ac:dyDescent="0.25">
      <c r="A4" s="67">
        <v>270108003</v>
      </c>
      <c r="B4" s="64" t="s">
        <v>13550</v>
      </c>
    </row>
    <row r="5" spans="1:2" x14ac:dyDescent="0.25">
      <c r="A5" s="67">
        <v>270108004</v>
      </c>
      <c r="B5" s="64" t="s">
        <v>13553</v>
      </c>
    </row>
    <row r="6" spans="1:2" x14ac:dyDescent="0.25">
      <c r="A6" s="67">
        <v>270108005</v>
      </c>
      <c r="B6" s="64" t="s">
        <v>13556</v>
      </c>
    </row>
    <row r="7" spans="1:2" x14ac:dyDescent="0.25">
      <c r="A7" s="67">
        <v>270108006</v>
      </c>
      <c r="B7" s="64" t="s">
        <v>13559</v>
      </c>
    </row>
    <row r="8" spans="1:2" x14ac:dyDescent="0.25">
      <c r="A8" s="67">
        <v>270108007</v>
      </c>
      <c r="B8" s="64" t="s">
        <v>13562</v>
      </c>
    </row>
    <row r="9" spans="1:2" x14ac:dyDescent="0.25">
      <c r="A9" s="67">
        <v>270108008</v>
      </c>
      <c r="B9" s="64" t="s">
        <v>13565</v>
      </c>
    </row>
    <row r="10" spans="1:2" x14ac:dyDescent="0.25">
      <c r="A10" s="67">
        <v>270108009</v>
      </c>
      <c r="B10" s="64" t="s">
        <v>13568</v>
      </c>
    </row>
    <row r="11" spans="1:2" x14ac:dyDescent="0.25">
      <c r="A11" s="67">
        <v>270109001</v>
      </c>
      <c r="B11" s="64" t="s">
        <v>13547</v>
      </c>
    </row>
    <row r="12" spans="1:2" x14ac:dyDescent="0.25">
      <c r="A12" s="67">
        <v>270109002</v>
      </c>
      <c r="B12" s="64" t="s">
        <v>13574</v>
      </c>
    </row>
    <row r="13" spans="1:2" x14ac:dyDescent="0.25">
      <c r="A13" s="67">
        <v>270109003</v>
      </c>
      <c r="B13" s="64" t="s">
        <v>13577</v>
      </c>
    </row>
    <row r="14" spans="1:2" x14ac:dyDescent="0.25">
      <c r="A14" s="67">
        <v>270109004</v>
      </c>
      <c r="B14" s="64" t="s">
        <v>13580</v>
      </c>
    </row>
    <row r="15" spans="1:2" x14ac:dyDescent="0.25">
      <c r="A15" s="67">
        <v>270109005</v>
      </c>
      <c r="B15" s="64" t="s">
        <v>13583</v>
      </c>
    </row>
    <row r="16" spans="1:2" x14ac:dyDescent="0.25">
      <c r="A16" s="67">
        <v>270109006</v>
      </c>
      <c r="B16" s="64" t="s">
        <v>13556</v>
      </c>
    </row>
    <row r="17" spans="1:2" x14ac:dyDescent="0.25">
      <c r="A17" s="67">
        <v>270109007</v>
      </c>
      <c r="B17" s="64" t="s">
        <v>13565</v>
      </c>
    </row>
    <row r="18" spans="1:2" x14ac:dyDescent="0.25">
      <c r="A18" s="67">
        <v>270109008</v>
      </c>
      <c r="B18" s="64" t="s">
        <v>1467</v>
      </c>
    </row>
    <row r="19" spans="1:2" x14ac:dyDescent="0.25">
      <c r="A19" s="67">
        <v>270109009</v>
      </c>
      <c r="B19" s="64"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70" t="s">
        <v>13631</v>
      </c>
      <c r="B1" s="71" t="s">
        <v>13632</v>
      </c>
    </row>
    <row r="2" spans="1:2" x14ac:dyDescent="0.25">
      <c r="A2" s="67">
        <v>1</v>
      </c>
      <c r="B2" s="64" t="s">
        <v>13642</v>
      </c>
    </row>
    <row r="3" spans="1:2" x14ac:dyDescent="0.25">
      <c r="A3" s="67">
        <v>2</v>
      </c>
      <c r="B3" s="64" t="s">
        <v>13643</v>
      </c>
    </row>
    <row r="4" spans="1:2" x14ac:dyDescent="0.25">
      <c r="A4" s="67">
        <v>3</v>
      </c>
      <c r="B4" s="64" t="s">
        <v>13645</v>
      </c>
    </row>
    <row r="5" spans="1:2" x14ac:dyDescent="0.25">
      <c r="A5" s="67">
        <v>4</v>
      </c>
      <c r="B5" s="64" t="s">
        <v>13646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T3" sqref="T3:T6"/>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13630</v>
      </c>
      <c r="L2" s="8" t="s">
        <v>9441</v>
      </c>
      <c r="M2" s="6"/>
      <c r="N2" s="6"/>
      <c r="O2" s="9" t="s">
        <v>13633</v>
      </c>
      <c r="P2" s="9" t="s">
        <v>9444</v>
      </c>
      <c r="Q2" s="6"/>
      <c r="R2" s="6"/>
      <c r="S2" s="10" t="s">
        <v>13631</v>
      </c>
      <c r="T2" s="10" t="s">
        <v>13632</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13641</v>
      </c>
      <c r="O3" s="16">
        <v>270108001</v>
      </c>
      <c r="P3" t="s">
        <v>13544</v>
      </c>
      <c r="S3" s="16">
        <v>1</v>
      </c>
      <c r="T3" t="s">
        <v>13642</v>
      </c>
      <c r="W3" s="16"/>
      <c r="AA3" s="16"/>
      <c r="AE3" s="16"/>
      <c r="AI3" s="16"/>
      <c r="AM3" s="16"/>
      <c r="AQ3" s="17"/>
    </row>
    <row r="4" spans="1:43" x14ac:dyDescent="0.25">
      <c r="A4" s="16"/>
      <c r="C4" s="16"/>
      <c r="D4" s="16"/>
      <c r="F4" s="16"/>
      <c r="H4" s="16"/>
      <c r="K4" s="16">
        <v>270109</v>
      </c>
      <c r="L4" t="s">
        <v>13644</v>
      </c>
      <c r="O4" s="16">
        <v>270108002</v>
      </c>
      <c r="P4" t="s">
        <v>13547</v>
      </c>
      <c r="S4" s="16">
        <v>2</v>
      </c>
      <c r="T4" t="s">
        <v>13643</v>
      </c>
      <c r="W4" s="16"/>
      <c r="AA4" s="16"/>
      <c r="AE4" s="16"/>
      <c r="AI4" s="16"/>
      <c r="AM4" s="16"/>
      <c r="AQ4" s="17"/>
    </row>
    <row r="5" spans="1:43" x14ac:dyDescent="0.25">
      <c r="A5" s="16"/>
      <c r="C5" s="16"/>
      <c r="D5" s="16"/>
      <c r="F5" s="16"/>
      <c r="H5" s="16"/>
      <c r="K5" s="16"/>
      <c r="O5" s="16">
        <v>270108003</v>
      </c>
      <c r="P5" t="s">
        <v>13550</v>
      </c>
      <c r="S5" s="16">
        <v>3</v>
      </c>
      <c r="T5" t="s">
        <v>13645</v>
      </c>
      <c r="W5" s="16"/>
      <c r="AA5" s="16"/>
      <c r="AE5" s="16"/>
      <c r="AI5" s="16"/>
      <c r="AM5" s="16"/>
      <c r="AQ5" s="17"/>
    </row>
    <row r="6" spans="1:43" x14ac:dyDescent="0.25">
      <c r="A6" s="16"/>
      <c r="C6" s="16"/>
      <c r="D6" s="16"/>
      <c r="F6" s="16"/>
      <c r="H6" s="16"/>
      <c r="K6" s="16"/>
      <c r="O6" s="16">
        <v>270108004</v>
      </c>
      <c r="P6" t="s">
        <v>13553</v>
      </c>
      <c r="S6" s="16">
        <v>4</v>
      </c>
      <c r="T6" t="s">
        <v>13646</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13633</v>
      </c>
      <c r="B3" s="4" t="s">
        <v>13634</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topLeftCell="A2" workbookViewId="0">
      <selection activeCell="A7" sqref="A7"/>
    </sheetView>
  </sheetViews>
  <sheetFormatPr baseColWidth="10" defaultRowHeight="15" x14ac:dyDescent="0.25"/>
  <cols>
    <col min="1" max="1" width="33.7109375" style="62" bestFit="1" customWidth="1"/>
    <col min="2" max="2" width="11.5703125" style="62" bestFit="1" customWidth="1"/>
    <col min="3" max="4" width="8.5703125" style="62" bestFit="1" customWidth="1"/>
    <col min="5" max="5" width="11" style="62" bestFit="1" customWidth="1"/>
    <col min="6" max="6" width="22.140625" style="62" bestFit="1" customWidth="1"/>
    <col min="7" max="7" width="11.42578125" style="62"/>
    <col min="8" max="8" width="11.5703125" style="62" bestFit="1" customWidth="1"/>
    <col min="9" max="15" width="11.42578125" style="62"/>
    <col min="16" max="16" width="11.5703125" style="62" bestFit="1" customWidth="1"/>
    <col min="17" max="17" width="11.42578125" style="62"/>
    <col min="18" max="18" width="144.140625" style="62" bestFit="1" customWidth="1"/>
    <col min="19" max="26" width="11.42578125" style="62"/>
    <col min="27" max="27" width="11.5703125" style="62" bestFit="1" customWidth="1"/>
    <col min="28" max="16384" width="11.42578125" style="62"/>
  </cols>
  <sheetData>
    <row r="1" spans="1:19" x14ac:dyDescent="0.25">
      <c r="A1" s="62" t="s">
        <v>13629</v>
      </c>
      <c r="B1" s="62" t="s">
        <v>13630</v>
      </c>
      <c r="C1" s="62" t="s">
        <v>13631</v>
      </c>
      <c r="D1" s="62" t="s">
        <v>13632</v>
      </c>
      <c r="E1" s="62" t="s">
        <v>13633</v>
      </c>
      <c r="F1" s="62" t="s">
        <v>13634</v>
      </c>
      <c r="G1" s="62" t="s">
        <v>13635</v>
      </c>
      <c r="H1" s="62" t="s">
        <v>13636</v>
      </c>
      <c r="I1" s="62" t="s">
        <v>13637</v>
      </c>
      <c r="J1" s="62" t="s">
        <v>13638</v>
      </c>
      <c r="K1" s="62" t="s">
        <v>13639</v>
      </c>
      <c r="L1" s="62" t="s">
        <v>13640</v>
      </c>
      <c r="S1" s="63"/>
    </row>
    <row r="2" spans="1:19" x14ac:dyDescent="0.25">
      <c r="A2" s="62" t="s">
        <v>13641</v>
      </c>
      <c r="B2" s="62">
        <v>270108</v>
      </c>
      <c r="C2" s="62">
        <v>1</v>
      </c>
      <c r="D2" s="62" t="s">
        <v>13642</v>
      </c>
      <c r="E2" s="62">
        <v>270108001</v>
      </c>
      <c r="F2" s="62" t="s">
        <v>13544</v>
      </c>
      <c r="G2" s="62">
        <v>0</v>
      </c>
      <c r="H2" s="62">
        <v>0</v>
      </c>
      <c r="I2" s="62">
        <v>0</v>
      </c>
      <c r="J2" s="62">
        <v>0</v>
      </c>
      <c r="K2" s="62">
        <v>0</v>
      </c>
      <c r="L2" s="62">
        <v>18555</v>
      </c>
    </row>
    <row r="3" spans="1:19" x14ac:dyDescent="0.25">
      <c r="A3" s="62" t="s">
        <v>13641</v>
      </c>
      <c r="B3" s="62">
        <v>270108</v>
      </c>
      <c r="C3" s="62">
        <v>2</v>
      </c>
      <c r="D3" s="62" t="s">
        <v>13643</v>
      </c>
      <c r="E3" s="62">
        <v>270108002</v>
      </c>
      <c r="F3" s="62" t="s">
        <v>13547</v>
      </c>
      <c r="G3" s="62">
        <v>0</v>
      </c>
      <c r="H3" s="62">
        <v>13842</v>
      </c>
      <c r="I3" s="62">
        <v>15254</v>
      </c>
      <c r="J3" s="62">
        <v>14108</v>
      </c>
      <c r="K3" s="62">
        <v>15251</v>
      </c>
      <c r="L3" s="62">
        <v>15829</v>
      </c>
    </row>
    <row r="4" spans="1:19" x14ac:dyDescent="0.25">
      <c r="A4" s="62" t="s">
        <v>13641</v>
      </c>
      <c r="B4" s="62">
        <v>270108</v>
      </c>
      <c r="C4" s="62">
        <v>2</v>
      </c>
      <c r="D4" s="62" t="s">
        <v>13643</v>
      </c>
      <c r="E4" s="62">
        <v>270108003</v>
      </c>
      <c r="F4" s="62" t="s">
        <v>13550</v>
      </c>
      <c r="G4" s="62">
        <v>20393</v>
      </c>
      <c r="H4" s="62">
        <v>19285</v>
      </c>
      <c r="I4" s="62">
        <v>18979</v>
      </c>
      <c r="J4" s="62">
        <v>19171</v>
      </c>
      <c r="K4" s="62">
        <v>17059</v>
      </c>
      <c r="L4" s="62">
        <v>16287</v>
      </c>
    </row>
    <row r="5" spans="1:19" x14ac:dyDescent="0.25">
      <c r="A5" s="62" t="s">
        <v>13644</v>
      </c>
      <c r="B5" s="62">
        <v>270109</v>
      </c>
      <c r="C5" s="62">
        <v>2</v>
      </c>
      <c r="D5" s="62" t="s">
        <v>13643</v>
      </c>
      <c r="E5" s="62">
        <v>270109001</v>
      </c>
      <c r="F5" s="62" t="s">
        <v>13547</v>
      </c>
      <c r="G5" s="62">
        <v>0</v>
      </c>
      <c r="H5" s="62">
        <v>95</v>
      </c>
      <c r="I5" s="62">
        <v>152</v>
      </c>
      <c r="J5" s="62">
        <v>141</v>
      </c>
      <c r="K5" s="62">
        <v>291</v>
      </c>
      <c r="L5" s="62">
        <v>176</v>
      </c>
    </row>
    <row r="6" spans="1:19" x14ac:dyDescent="0.25">
      <c r="A6" s="62" t="s">
        <v>13644</v>
      </c>
      <c r="B6" s="62">
        <v>270109</v>
      </c>
      <c r="C6" s="62">
        <v>3</v>
      </c>
      <c r="D6" s="62" t="s">
        <v>13645</v>
      </c>
      <c r="E6" s="62">
        <v>270109002</v>
      </c>
      <c r="F6" s="62" t="s">
        <v>13574</v>
      </c>
      <c r="G6" s="62">
        <v>229</v>
      </c>
      <c r="H6" s="62">
        <v>268</v>
      </c>
      <c r="I6" s="62">
        <v>222</v>
      </c>
      <c r="J6" s="62">
        <v>202</v>
      </c>
      <c r="K6" s="62">
        <v>297</v>
      </c>
      <c r="L6" s="62">
        <v>326</v>
      </c>
    </row>
    <row r="7" spans="1:19" x14ac:dyDescent="0.25">
      <c r="A7" s="62" t="s">
        <v>13644</v>
      </c>
      <c r="B7" s="62">
        <v>270109</v>
      </c>
      <c r="C7" s="62">
        <v>2</v>
      </c>
      <c r="D7" s="62" t="s">
        <v>13643</v>
      </c>
      <c r="E7" s="62">
        <v>270109003</v>
      </c>
      <c r="F7" s="62" t="s">
        <v>13577</v>
      </c>
      <c r="G7" s="62">
        <v>699</v>
      </c>
      <c r="H7" s="62">
        <v>710</v>
      </c>
      <c r="I7" s="62">
        <v>622</v>
      </c>
      <c r="J7" s="62">
        <v>753</v>
      </c>
      <c r="K7" s="62">
        <v>607</v>
      </c>
      <c r="L7" s="62">
        <v>612</v>
      </c>
    </row>
    <row r="8" spans="1:19" x14ac:dyDescent="0.25">
      <c r="A8" s="62" t="s">
        <v>13644</v>
      </c>
      <c r="B8" s="62">
        <v>270109</v>
      </c>
      <c r="C8" s="62">
        <v>2</v>
      </c>
      <c r="D8" s="62" t="s">
        <v>13643</v>
      </c>
      <c r="E8" s="62">
        <v>270109004</v>
      </c>
      <c r="F8" s="62" t="s">
        <v>13580</v>
      </c>
      <c r="G8" s="62">
        <v>909</v>
      </c>
      <c r="H8" s="62">
        <v>694</v>
      </c>
      <c r="I8" s="62">
        <v>706</v>
      </c>
      <c r="J8" s="62">
        <v>991</v>
      </c>
      <c r="K8" s="62">
        <v>686</v>
      </c>
      <c r="L8" s="62">
        <v>888</v>
      </c>
    </row>
    <row r="9" spans="1:19" x14ac:dyDescent="0.25">
      <c r="A9" s="62" t="s">
        <v>13644</v>
      </c>
      <c r="B9" s="62">
        <v>270109</v>
      </c>
      <c r="C9" s="62">
        <v>4</v>
      </c>
      <c r="D9" s="62" t="s">
        <v>13646</v>
      </c>
      <c r="E9" s="62">
        <v>270109005</v>
      </c>
      <c r="F9" s="62" t="s">
        <v>13583</v>
      </c>
      <c r="G9" s="62">
        <v>400</v>
      </c>
      <c r="H9" s="62">
        <v>329</v>
      </c>
      <c r="I9" s="62">
        <v>288</v>
      </c>
      <c r="J9" s="62">
        <v>195</v>
      </c>
      <c r="K9" s="62">
        <v>196</v>
      </c>
      <c r="L9" s="62">
        <v>247</v>
      </c>
    </row>
    <row r="10" spans="1:19" x14ac:dyDescent="0.25">
      <c r="A10" s="62" t="s">
        <v>13644</v>
      </c>
      <c r="B10" s="62">
        <v>270109</v>
      </c>
      <c r="C10" s="62">
        <v>4</v>
      </c>
      <c r="D10" s="62" t="s">
        <v>13646</v>
      </c>
      <c r="E10" s="62">
        <v>270109006</v>
      </c>
      <c r="F10" s="62" t="s">
        <v>13556</v>
      </c>
      <c r="G10" s="62">
        <v>163</v>
      </c>
      <c r="H10" s="62">
        <v>280</v>
      </c>
      <c r="I10" s="62">
        <v>269</v>
      </c>
      <c r="J10" s="62">
        <v>284</v>
      </c>
      <c r="K10" s="62">
        <v>210</v>
      </c>
      <c r="L10" s="62">
        <v>277</v>
      </c>
    </row>
    <row r="11" spans="1:19" x14ac:dyDescent="0.25">
      <c r="A11" s="62" t="s">
        <v>13644</v>
      </c>
      <c r="B11" s="62">
        <v>270109</v>
      </c>
      <c r="C11" s="62">
        <v>4</v>
      </c>
      <c r="D11" s="62" t="s">
        <v>13646</v>
      </c>
      <c r="E11" s="62">
        <v>270109007</v>
      </c>
      <c r="F11" s="62" t="s">
        <v>13565</v>
      </c>
      <c r="G11" s="62">
        <v>0</v>
      </c>
      <c r="H11" s="62">
        <v>0</v>
      </c>
      <c r="I11" s="62">
        <v>16</v>
      </c>
      <c r="J11" s="62">
        <v>74</v>
      </c>
      <c r="K11" s="62">
        <v>44</v>
      </c>
      <c r="L11" s="62">
        <v>61</v>
      </c>
    </row>
    <row r="12" spans="1:19" x14ac:dyDescent="0.25">
      <c r="A12" s="62" t="s">
        <v>13644</v>
      </c>
      <c r="B12" s="62">
        <v>270109</v>
      </c>
      <c r="C12" s="62">
        <v>4</v>
      </c>
      <c r="D12" s="62" t="s">
        <v>13646</v>
      </c>
      <c r="E12" s="62">
        <v>270109008</v>
      </c>
      <c r="F12" s="62" t="s">
        <v>1467</v>
      </c>
      <c r="G12" s="62">
        <v>23</v>
      </c>
      <c r="H12" s="62">
        <v>19</v>
      </c>
      <c r="I12" s="62">
        <v>49</v>
      </c>
      <c r="J12" s="62">
        <v>5</v>
      </c>
      <c r="K12" s="62">
        <v>6</v>
      </c>
      <c r="L12" s="62">
        <v>13</v>
      </c>
    </row>
    <row r="13" spans="1:19" x14ac:dyDescent="0.25">
      <c r="A13" s="62" t="s">
        <v>13644</v>
      </c>
      <c r="B13" s="62">
        <v>270109</v>
      </c>
      <c r="C13" s="62">
        <v>4</v>
      </c>
      <c r="D13" s="62" t="s">
        <v>13646</v>
      </c>
      <c r="E13" s="62">
        <v>270109009</v>
      </c>
      <c r="F13" s="62" t="s">
        <v>13592</v>
      </c>
      <c r="G13" s="62">
        <v>0</v>
      </c>
      <c r="H13" s="62">
        <v>0</v>
      </c>
      <c r="I13" s="62">
        <v>0</v>
      </c>
      <c r="J13" s="62">
        <v>0</v>
      </c>
      <c r="K13" s="62">
        <v>1</v>
      </c>
      <c r="L13" s="62">
        <v>1</v>
      </c>
    </row>
    <row r="14" spans="1:19" x14ac:dyDescent="0.25">
      <c r="A14" s="62" t="s">
        <v>13641</v>
      </c>
      <c r="B14" s="62">
        <v>270108</v>
      </c>
      <c r="C14" s="62">
        <v>4</v>
      </c>
      <c r="D14" s="62" t="s">
        <v>13646</v>
      </c>
      <c r="E14" s="62">
        <v>270108004</v>
      </c>
      <c r="F14" s="62" t="s">
        <v>13553</v>
      </c>
      <c r="G14" s="62">
        <v>12904</v>
      </c>
      <c r="H14" s="62">
        <v>10934</v>
      </c>
      <c r="I14" s="62">
        <v>10180</v>
      </c>
      <c r="J14" s="62">
        <v>8925</v>
      </c>
      <c r="K14" s="62">
        <v>7259</v>
      </c>
      <c r="L14" s="62">
        <v>6287</v>
      </c>
    </row>
    <row r="15" spans="1:19" x14ac:dyDescent="0.25">
      <c r="A15" s="62" t="s">
        <v>13641</v>
      </c>
      <c r="B15" s="62">
        <v>270108</v>
      </c>
      <c r="C15" s="62">
        <v>4</v>
      </c>
      <c r="D15" s="62" t="s">
        <v>13646</v>
      </c>
      <c r="E15" s="62">
        <v>270108005</v>
      </c>
      <c r="F15" s="62" t="s">
        <v>13556</v>
      </c>
      <c r="G15" s="62">
        <v>2918</v>
      </c>
      <c r="H15" s="62">
        <v>3174</v>
      </c>
      <c r="I15" s="62">
        <v>3965</v>
      </c>
      <c r="J15" s="62">
        <v>4666</v>
      </c>
      <c r="K15" s="62">
        <v>4696</v>
      </c>
      <c r="L15" s="62">
        <v>4690</v>
      </c>
    </row>
    <row r="16" spans="1:19" x14ac:dyDescent="0.25">
      <c r="A16" s="62" t="s">
        <v>13641</v>
      </c>
      <c r="B16" s="62">
        <v>270108</v>
      </c>
      <c r="C16" s="62">
        <v>4</v>
      </c>
      <c r="D16" s="62" t="s">
        <v>13646</v>
      </c>
      <c r="E16" s="62">
        <v>270108006</v>
      </c>
      <c r="F16" s="62" t="s">
        <v>13559</v>
      </c>
      <c r="G16" s="62">
        <v>2779</v>
      </c>
      <c r="H16" s="62">
        <v>2447</v>
      </c>
      <c r="I16" s="62">
        <v>2580</v>
      </c>
      <c r="J16" s="62">
        <v>1982</v>
      </c>
      <c r="K16" s="62">
        <v>2116</v>
      </c>
      <c r="L16" s="62">
        <v>2033</v>
      </c>
    </row>
    <row r="17" spans="1:12" x14ac:dyDescent="0.25">
      <c r="A17" s="62" t="s">
        <v>13641</v>
      </c>
      <c r="B17" s="62">
        <v>270108</v>
      </c>
      <c r="C17" s="62">
        <v>4</v>
      </c>
      <c r="D17" s="62" t="s">
        <v>13646</v>
      </c>
      <c r="E17" s="62">
        <v>270108007</v>
      </c>
      <c r="F17" s="62" t="s">
        <v>13562</v>
      </c>
      <c r="G17" s="62">
        <v>649</v>
      </c>
      <c r="H17" s="62">
        <v>352</v>
      </c>
      <c r="I17" s="62">
        <v>701</v>
      </c>
      <c r="J17" s="62">
        <v>598</v>
      </c>
      <c r="K17" s="62">
        <v>0</v>
      </c>
      <c r="L17" s="62">
        <v>0</v>
      </c>
    </row>
    <row r="18" spans="1:12" x14ac:dyDescent="0.25">
      <c r="A18" s="62" t="s">
        <v>13641</v>
      </c>
      <c r="B18" s="62">
        <v>270108</v>
      </c>
      <c r="C18" s="62">
        <v>4</v>
      </c>
      <c r="D18" s="62" t="s">
        <v>13646</v>
      </c>
      <c r="E18" s="62">
        <v>270108008</v>
      </c>
      <c r="F18" s="62" t="s">
        <v>13565</v>
      </c>
      <c r="G18" s="62">
        <v>0</v>
      </c>
      <c r="H18" s="62">
        <v>0</v>
      </c>
      <c r="I18" s="62">
        <v>0</v>
      </c>
      <c r="J18" s="62">
        <v>0</v>
      </c>
      <c r="K18" s="62">
        <v>486</v>
      </c>
      <c r="L18" s="62">
        <v>419</v>
      </c>
    </row>
    <row r="19" spans="1:12" x14ac:dyDescent="0.25">
      <c r="A19" s="62" t="s">
        <v>13641</v>
      </c>
      <c r="B19" s="62">
        <v>270108</v>
      </c>
      <c r="C19" s="62">
        <v>4</v>
      </c>
      <c r="D19" s="62" t="s">
        <v>13646</v>
      </c>
      <c r="E19" s="62">
        <v>270108009</v>
      </c>
      <c r="F19" s="62" t="s">
        <v>13568</v>
      </c>
      <c r="G19" s="62">
        <v>0</v>
      </c>
      <c r="H19" s="62">
        <v>0</v>
      </c>
      <c r="I19" s="62">
        <v>0</v>
      </c>
      <c r="J19" s="62">
        <v>0</v>
      </c>
      <c r="K19" s="62">
        <v>13</v>
      </c>
      <c r="L19" s="62">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p I X M 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C k h c 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I X M 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p I X M U v o 5 + 8 6 j A A A A 9 Q A A A B I A A A A A A A A A A A A A A A A A A A A A A E N v b m Z p Z y 9 Q Y W N r Y W d l L n h t b F B L A Q I t A B Q A A g A I A K S F z F I P y u m r p A A A A O k A A A A T A A A A A A A A A A A A A A A A A O 8 A A A B b Q 2 9 u d G V u d F 9 U e X B l c 1 0 u e G 1 s U E s B A i 0 A F A A C A A g A p I X M 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I A A A A A A A B z 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H R O o r Y P O w a G D e l e C L E X w g c x q c 5 q S 8 T 1 R R R y 0 Z r s A G I g A A A A A O g A A A A A I A A C A A A A B 1 a W c m L A a l w 5 Z d L a 0 9 n x 7 k x N L 7 x J 8 a x b h 5 L P Y 8 C C n x X 1 A A A A D T E Y N l + 4 N v 6 t l 2 V 5 d A / A R k Y 7 a s 7 m B K y t X y y F A L N o k i h Z M 3 c Z X W b g m A C Q / g d I N U 7 a G s / J p 1 p b I y Y h k f g k P H G z Y x n Z u W 0 I J R D o C B l T 9 8 O Y T + 2 E A A A A D c y h 6 H Z n c t W F F J 9 s + t 0 q Q j h s y F 3 I P e l l d N O q R u x f + Z R T F 9 v b U z t j x f j b u 2 a 8 z h P T t W Y w q k u v u 1 T i G p y L M T 5 K P 1 < / 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2021-06-12T21:11:49Z</dcterms:modified>
</cp:coreProperties>
</file>